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05-10-2020" sheetId="9" r:id="rId4"/>
    <sheet name="By Order" sheetId="11" r:id="rId5"/>
    <sheet name="All Stores" sheetId="12" r:id="rId6"/>
  </sheets>
  <definedNames>
    <definedName name="_xlnm.Print_Titles" localSheetId="3">'05-10-2020'!$12:$14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3" i="11"/>
  <c r="G83" i="11"/>
  <c r="I86" i="11"/>
  <c r="G86" i="11"/>
  <c r="I85" i="11"/>
  <c r="G85" i="11"/>
  <c r="I84" i="11"/>
  <c r="G84" i="11"/>
  <c r="I89" i="11"/>
  <c r="G89" i="11"/>
  <c r="I79" i="11"/>
  <c r="G79" i="11"/>
  <c r="I80" i="11"/>
  <c r="G80" i="11"/>
  <c r="I78" i="11"/>
  <c r="G78" i="11"/>
  <c r="I76" i="11"/>
  <c r="G76" i="11"/>
  <c r="I77" i="11"/>
  <c r="G77" i="11"/>
  <c r="I71" i="11"/>
  <c r="G71" i="11"/>
  <c r="I70" i="11"/>
  <c r="G70" i="11"/>
  <c r="I72" i="11"/>
  <c r="G72" i="11"/>
  <c r="I69" i="11"/>
  <c r="G69" i="11"/>
  <c r="I73" i="11"/>
  <c r="G73" i="11"/>
  <c r="I68" i="11"/>
  <c r="G68" i="11"/>
  <c r="I63" i="11"/>
  <c r="G63" i="11"/>
  <c r="I59" i="11"/>
  <c r="G59" i="11"/>
  <c r="I58" i="11"/>
  <c r="G58" i="11"/>
  <c r="I60" i="11"/>
  <c r="G60" i="11"/>
  <c r="I61" i="11"/>
  <c r="G61" i="11"/>
  <c r="I64" i="11"/>
  <c r="G64" i="11"/>
  <c r="I62" i="11"/>
  <c r="G62" i="11"/>
  <c r="I57" i="11"/>
  <c r="G57" i="11"/>
  <c r="I65" i="11"/>
  <c r="G65" i="11"/>
  <c r="I51" i="11"/>
  <c r="G51" i="11"/>
  <c r="I54" i="11"/>
  <c r="G54" i="11"/>
  <c r="I50" i="11"/>
  <c r="G50" i="11"/>
  <c r="I53" i="11"/>
  <c r="G53" i="11"/>
  <c r="I52" i="11"/>
  <c r="G52" i="11"/>
  <c r="I49" i="11"/>
  <c r="G49" i="11"/>
  <c r="I44" i="11"/>
  <c r="G44" i="11"/>
  <c r="I45" i="11"/>
  <c r="G45" i="11"/>
  <c r="I42" i="11"/>
  <c r="G42" i="11"/>
  <c r="I46" i="11"/>
  <c r="G46" i="11"/>
  <c r="I41" i="11"/>
  <c r="G41" i="11"/>
  <c r="I43" i="11"/>
  <c r="G43" i="11"/>
  <c r="I36" i="11"/>
  <c r="G36" i="11"/>
  <c r="I34" i="11"/>
  <c r="G34" i="11"/>
  <c r="I38" i="11"/>
  <c r="G38" i="11"/>
  <c r="I35" i="11"/>
  <c r="G35" i="11"/>
  <c r="I37" i="11"/>
  <c r="G37" i="11"/>
  <c r="I19" i="11"/>
  <c r="G19" i="11"/>
  <c r="I23" i="11"/>
  <c r="G23" i="11"/>
  <c r="I28" i="11"/>
  <c r="G28" i="11"/>
  <c r="I16" i="11"/>
  <c r="G16" i="11"/>
  <c r="I25" i="11"/>
  <c r="G25" i="11"/>
  <c r="I29" i="11"/>
  <c r="G29" i="11"/>
  <c r="I20" i="11"/>
  <c r="G20" i="11"/>
  <c r="I21" i="11"/>
  <c r="G21" i="11"/>
  <c r="I27" i="11"/>
  <c r="G27" i="11"/>
  <c r="I18" i="11"/>
  <c r="G18" i="11"/>
  <c r="I17" i="11"/>
  <c r="G17" i="11"/>
  <c r="I30" i="11"/>
  <c r="G30" i="11"/>
  <c r="I24" i="11"/>
  <c r="G24" i="11"/>
  <c r="I22" i="11"/>
  <c r="G22" i="11"/>
  <c r="I26" i="11"/>
  <c r="G26" i="11"/>
  <c r="I31" i="11"/>
  <c r="G31" i="1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H15" i="8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D40" i="8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<sst xmlns="http://schemas.openxmlformats.org/spreadsheetml/2006/main" count="849" uniqueCount="227">
  <si>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</si>
  <si>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</si>
  <si>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</si>
  <si>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</si>
  <si>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</si>
  <si>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</si>
  <si>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</si>
  <si>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</si>
  <si>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</si>
  <si>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</si>
  <si>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</si>
  <si>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</si>
  <si>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</si>
  <si>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</si>
  <si>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</si>
  <si>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</si>
  <si>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</si>
  <si>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</si>
  <si>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</si>
  <si>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</si>
  <si>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</si>
  <si>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</si>
  <si>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</si>
  <si>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</si>
  <si>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</si>
  <si>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</si>
  <si>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</si>
  <si>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</si>
  <si>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</si>
  <si>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</si>
  <si>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</si>
  <si>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</si>
  <si>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</si>
  <si>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</si>
  <si>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</si>
  <si>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</si>
  <si>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</si>
  <si>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</si>
  <si>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</si>
  <si>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</si>
  <si>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</si>
  <si>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</si>
  <si>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</si>
  <si>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</si>
  <si>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</si>
  <si>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</si>
  <si>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</si>
  <si>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</si>
  <si>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</si>
  <si>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</si>
  <si>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</si>
  <si>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</si>
  <si>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</si>
  <si>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</si>
  <si>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</si>
  <si>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</si>
  <si>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</si>
  <si>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</si>
  <si>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</si>
  <si>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</si>
  <si>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</si>
  <si>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</si>
  <si>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</si>
  <si>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</si>
  <si>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</si>
  <si>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</si>
  <si>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</si>
  <si>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</si>
  <si>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</si>
  <si>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</si>
  <si>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</si>
  <si>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</si>
  <si>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</si>
  <si>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</si>
  <si>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</si>
  <si>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</si>
  <si>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</si>
  <si>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</si>
  <si>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</si>
  <si>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</si>
  <si>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</si>
  <si>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</si>
  <si>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</si>
  <si>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</si>
  <si>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</si>
  <si>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</si>
  <si>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</si>
  <si>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</si>
  <si>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</si>
  <si>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</si>
  <si>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</si>
  <si>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</si>
  <si>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</si>
  <si>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</si>
  <si>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</si>
  <si>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</si>
  <si>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</si>
  <si>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</si>
  <si>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</si>
  <si>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</si>
  <si>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</si>
  <si>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</si>
  <si>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</si>
  <si>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</si>
  <si>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</si>
  <si>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</si>
  <si>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</si>
  <si>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</si>
  <si>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</si>
  <si>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</si>
  <si>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</si>
  <si>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</si>
  <si>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</si>
  <si>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</si>
  <si>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</si>
  <si>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</si>
  <si>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</si>
  <si>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</si>
  <si>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</si>
  <si>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</si>
  <si>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</si>
  <si>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</si>
  <si>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</si>
  <si>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</si>
  <si>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</si>
  <si>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</si>
  <si>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</si>
  <si>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</si>
  <si>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</si>
  <si>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</si>
  <si>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</si>
  <si>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</si>
  <si>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</si>
  <si>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</si>
  <si>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</si>
  <si>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</si>
  <si>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</si>
  <si>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</si>
  <si>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</si>
  <si>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</si>
  <si>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</si>
  <si>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</si>
  <si>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</si>
  <si>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</si>
  <si>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</si>
  <si>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</si>
  <si>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</si>
  <si>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</si>
  <si>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</si>
  <si>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</si>
  <si>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</si>
  <si>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</si>
  <si>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</si>
  <si>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</si>
  <si>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</si>
  <si>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</si>
  <si>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</si>
  <si>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</si>
  <si>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</si>
  <si>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</si>
  <si>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</si>
  <si>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</si>
  <si>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</si>
  <si>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</si>
  <si>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</si>
  <si>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</si>
  <si>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</si>
  <si>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</si>
  <si>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</si>
  <si>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</si>
  <si>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</si>
  <si>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</si>
  <si>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</si>
  <si>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</si>
  <si>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</si>
  <si>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</si>
  <si>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</si>
  <si>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</si>
  <si>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</si>
  <si>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</si>
  <si>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</si>
  <si>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</si>
  <si>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</si>
  <si>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</si>
  <si>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</si>
  <si>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</si>
  <si>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</si>
  <si>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</si>
  <si>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</si>
  <si>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</si>
  <si>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</si>
  <si>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</si>
  <si>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</si>
  <si>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</si>
  <si>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</si>
  <si>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</si>
  <si>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</si>
  <si>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</si>
  <si>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</si>
  <si>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</si>
  <si>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</si>
  <si>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</si>
  <si>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</si>
  <si>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</si>
  <si>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</si>
  <si>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</si>
  <si>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</si>
  <si>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</si>
  <si>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</si>
  <si>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</si>
  <si>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</si>
  <si>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</si>
  <si>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</si>
  <si>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</si>
  <si>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</si>
  <si>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</si>
  <si>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</si>
  <si>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أيلول 2019 (ل.ل.)</t>
  </si>
  <si>
    <t>معدل أسعار  السوبرماركات في 28-09-2020 (ل.ل.)</t>
  </si>
  <si>
    <t>معدل أسعار المحلات والملاحم في 28-09-2020 (ل.ل.)</t>
  </si>
  <si>
    <t>المعدل العام للأسعار في 28-09-2020  (ل.ل.)</t>
  </si>
  <si>
    <t xml:space="preserve"> التاريخ 5 تشرين الأول 2020</t>
  </si>
  <si>
    <t>معدل أسعار  السوبرماركات في 05-10-2020 (ل.ل.)</t>
  </si>
  <si>
    <t>معدل الأسعار في تشرين الأول 2019 (ل.ل.)</t>
  </si>
  <si>
    <t>معدل أسعار المحلات والملاحم في 05-10-2020 (ل.ل.)</t>
  </si>
  <si>
    <t>المعدل العام للأسعار في 05-10-2020  (ل.ل.)</t>
  </si>
  <si>
    <t xml:space="preserve"> التاريخ5 تشرين الأول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</si>
</sst>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b/>
      <sz val="10"/>
      <color rgb="FFFF0000"/>
      <name val="Arial"/>
      <family val="2"/>
      <charset val="178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7" fillId="0" borderId="3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right" indent="1"/>
    </xf>
    <xf numFmtId="0" fontId="17" fillId="0" borderId="37" xfId="0" applyFont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17" fillId="0" borderId="38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 readingOrder="2"/>
    </xf>
    <xf numFmtId="0" fontId="19" fillId="0" borderId="0" xfId="0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horizontal="center" vertical="center" wrapText="1" readingOrder="2"/>
    </xf>
    <xf numFmtId="0" fontId="19" fillId="0" borderId="37" xfId="0" applyFont="1" applyBorder="1" applyAlignment="1">
      <alignment horizontal="center" vertical="center" wrapText="1" readingOrder="2"/>
    </xf>
    <xf numFmtId="0" fontId="19" fillId="0" borderId="38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 wrapText="1" readingOrder="2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0102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7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137" t="s">
        <v>202</v>
      </c>
      <c r="B9" s="137"/>
      <c r="C9" s="137"/>
      <c r="D9" s="137"/>
      <c r="E9" s="137"/>
      <c r="F9" s="137"/>
      <c r="G9" s="137"/>
      <c r="H9" s="137"/>
      <c r="I9" s="137"/>
    </row>
    <row r="10" spans="1:9" ht="18">
      <c r="A10" s="2" t="s">
        <v>221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138" t="s">
        <v>3</v>
      </c>
      <c r="B12" s="144"/>
      <c r="C12" s="142" t="s">
        <v>0</v>
      </c>
      <c r="D12" s="140" t="s">
        <v>23</v>
      </c>
      <c r="E12" s="140" t="s">
        <v>223</v>
      </c>
      <c r="F12" s="140" t="s">
        <v>222</v>
      </c>
      <c r="G12" s="140" t="s">
        <v>197</v>
      </c>
      <c r="H12" s="140" t="s">
        <v>218</v>
      </c>
      <c r="I12" s="140" t="s">
        <v>187</v>
      </c>
    </row>
    <row r="13" spans="1:9" ht="38.25" customHeight="1" thickBot="1">
      <c r="A13" s="139"/>
      <c r="B13" s="145"/>
      <c r="C13" s="143"/>
      <c r="D13" s="141"/>
      <c r="E13" s="141"/>
      <c r="F13" s="141"/>
      <c r="G13" s="141"/>
      <c r="H13" s="141"/>
      <c r="I13" s="141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7" t="s">
        <v>4</v>
      </c>
      <c r="C15" s="19" t="s">
        <v>84</v>
      </c>
      <c r="D15" s="20" t="s">
        <v>161</v>
      </c>
      <c r="E15" s="42">
        <v>1332.0223333333333</v>
      </c>
      <c r="F15" s="43">
        <v>4468.8</v>
      </c>
      <c r="G15" s="45">
        <f t="shared" ref="G15:G30" si="0">(F15-E15)/E15</f>
        <v>2.3548987041508567</v>
      </c>
      <c r="H15" s="43">
        <v>3374.8</v>
      </c>
      <c r="I15" s="45">
        <f>(F15-H15)/H15</f>
        <v>0.32416735806566316</v>
      </c>
    </row>
    <row r="16" spans="1:9" ht="16.5">
      <c r="A16" s="37"/>
      <c r="B16" s="98" t="s">
        <v>5</v>
      </c>
      <c r="C16" s="15" t="s">
        <v>85</v>
      </c>
      <c r="D16" s="11" t="s">
        <v>161</v>
      </c>
      <c r="E16" s="46">
        <v>1460.7443333333335</v>
      </c>
      <c r="F16" s="47">
        <v>3866.4444444444443</v>
      </c>
      <c r="G16" s="48">
        <f t="shared" si="0"/>
        <v>1.6469001838408253</v>
      </c>
      <c r="H16" s="47">
        <v>3722</v>
      </c>
      <c r="I16" s="44">
        <f t="shared" ref="I16:I30" si="1">(F16-H16)/H16</f>
        <v>3.8808287061914117E-2</v>
      </c>
    </row>
    <row r="17" spans="1:9" ht="16.5">
      <c r="A17" s="37"/>
      <c r="B17" s="98" t="s">
        <v>6</v>
      </c>
      <c r="C17" s="15" t="s">
        <v>86</v>
      </c>
      <c r="D17" s="11" t="s">
        <v>161</v>
      </c>
      <c r="E17" s="46">
        <v>1410.6109999999999</v>
      </c>
      <c r="F17" s="47">
        <v>3061.1111111111113</v>
      </c>
      <c r="G17" s="48">
        <f t="shared" si="0"/>
        <v>1.1700604285030469</v>
      </c>
      <c r="H17" s="47">
        <v>2776.4444444444443</v>
      </c>
      <c r="I17" s="44">
        <f>(F17-H17)/H17</f>
        <v>0.10252921402273102</v>
      </c>
    </row>
    <row r="18" spans="1:9" ht="16.5">
      <c r="A18" s="37"/>
      <c r="B18" s="98" t="s">
        <v>7</v>
      </c>
      <c r="C18" s="15" t="s">
        <v>87</v>
      </c>
      <c r="D18" s="11" t="s">
        <v>161</v>
      </c>
      <c r="E18" s="46">
        <v>869.69433333333336</v>
      </c>
      <c r="F18" s="47">
        <v>3498.8</v>
      </c>
      <c r="G18" s="48">
        <f t="shared" si="0"/>
        <v>3.0230226481871219</v>
      </c>
      <c r="H18" s="47">
        <v>3498.8</v>
      </c>
      <c r="I18" s="44">
        <f t="shared" si="1"/>
        <v>0</v>
      </c>
    </row>
    <row r="19" spans="1:9" ht="16.5">
      <c r="A19" s="37"/>
      <c r="B19" s="98" t="s">
        <v>8</v>
      </c>
      <c r="C19" s="15" t="s">
        <v>89</v>
      </c>
      <c r="D19" s="11" t="s">
        <v>161</v>
      </c>
      <c r="E19" s="46">
        <v>2394.6428571428569</v>
      </c>
      <c r="F19" s="47">
        <v>7998.5</v>
      </c>
      <c r="G19" s="48">
        <f>(F19-E19)/E19</f>
        <v>2.3401640566741242</v>
      </c>
      <c r="H19" s="47">
        <v>6998.2857142857147</v>
      </c>
      <c r="I19" s="44">
        <f>(F19-H19)/H19</f>
        <v>0.14292275659345138</v>
      </c>
    </row>
    <row r="20" spans="1:9" ht="16.5">
      <c r="A20" s="37"/>
      <c r="B20" s="98" t="s">
        <v>9</v>
      </c>
      <c r="C20" s="15" t="s">
        <v>88</v>
      </c>
      <c r="D20" s="11" t="s">
        <v>161</v>
      </c>
      <c r="E20" s="46">
        <v>1495.8776666666668</v>
      </c>
      <c r="F20" s="47">
        <v>4148.8</v>
      </c>
      <c r="G20" s="48">
        <f t="shared" si="0"/>
        <v>1.773488830303191</v>
      </c>
      <c r="H20" s="47">
        <v>4799.8</v>
      </c>
      <c r="I20" s="44">
        <f t="shared" si="1"/>
        <v>-0.13563065127713655</v>
      </c>
    </row>
    <row r="21" spans="1:9" ht="16.5">
      <c r="A21" s="37"/>
      <c r="B21" s="98" t="s">
        <v>10</v>
      </c>
      <c r="C21" s="15" t="s">
        <v>90</v>
      </c>
      <c r="D21" s="11" t="s">
        <v>161</v>
      </c>
      <c r="E21" s="46">
        <v>1335.2943333333333</v>
      </c>
      <c r="F21" s="47">
        <v>3288.6666666666665</v>
      </c>
      <c r="G21" s="48">
        <f t="shared" si="0"/>
        <v>1.4628777225895016</v>
      </c>
      <c r="H21" s="47">
        <v>3800</v>
      </c>
      <c r="I21" s="44">
        <f t="shared" si="1"/>
        <v>-0.13456140350877197</v>
      </c>
    </row>
    <row r="22" spans="1:9" ht="16.5">
      <c r="A22" s="37"/>
      <c r="B22" s="98" t="s">
        <v>11</v>
      </c>
      <c r="C22" s="15" t="s">
        <v>91</v>
      </c>
      <c r="D22" s="13" t="s">
        <v>81</v>
      </c>
      <c r="E22" s="46">
        <v>413.35</v>
      </c>
      <c r="F22" s="47">
        <v>1009.8</v>
      </c>
      <c r="G22" s="48">
        <f t="shared" si="0"/>
        <v>1.4429660094351031</v>
      </c>
      <c r="H22" s="47">
        <v>1038.8</v>
      </c>
      <c r="I22" s="44">
        <f t="shared" si="1"/>
        <v>-2.7916827108201772E-2</v>
      </c>
    </row>
    <row r="23" spans="1:9" ht="16.5">
      <c r="A23" s="37"/>
      <c r="B23" s="98" t="s">
        <v>12</v>
      </c>
      <c r="C23" s="15" t="s">
        <v>92</v>
      </c>
      <c r="D23" s="13" t="s">
        <v>81</v>
      </c>
      <c r="E23" s="46">
        <v>516.48333333333335</v>
      </c>
      <c r="F23" s="47">
        <v>795</v>
      </c>
      <c r="G23" s="48">
        <f t="shared" si="0"/>
        <v>0.53925586498434919</v>
      </c>
      <c r="H23" s="47">
        <v>840</v>
      </c>
      <c r="I23" s="44">
        <f t="shared" si="1"/>
        <v>-5.3571428571428568E-2</v>
      </c>
    </row>
    <row r="24" spans="1:9" ht="16.5">
      <c r="A24" s="37"/>
      <c r="B24" s="98" t="s">
        <v>13</v>
      </c>
      <c r="C24" s="15" t="s">
        <v>93</v>
      </c>
      <c r="D24" s="13" t="s">
        <v>81</v>
      </c>
      <c r="E24" s="46">
        <v>499.91666666666663</v>
      </c>
      <c r="F24" s="47">
        <v>759.8</v>
      </c>
      <c r="G24" s="48">
        <f t="shared" si="0"/>
        <v>0.51985330888481418</v>
      </c>
      <c r="H24" s="47">
        <v>854.8</v>
      </c>
      <c r="I24" s="44">
        <f t="shared" si="1"/>
        <v>-0.11113710809546093</v>
      </c>
    </row>
    <row r="25" spans="1:9" ht="16.5">
      <c r="A25" s="37"/>
      <c r="B25" s="98" t="s">
        <v>14</v>
      </c>
      <c r="C25" s="15" t="s">
        <v>94</v>
      </c>
      <c r="D25" s="13" t="s">
        <v>81</v>
      </c>
      <c r="E25" s="46">
        <v>526.9</v>
      </c>
      <c r="F25" s="47">
        <v>949.8</v>
      </c>
      <c r="G25" s="48">
        <f t="shared" si="0"/>
        <v>0.80261909280698429</v>
      </c>
      <c r="H25" s="47">
        <v>904.8</v>
      </c>
      <c r="I25" s="44">
        <f t="shared" si="1"/>
        <v>4.9734748010610084E-2</v>
      </c>
    </row>
    <row r="26" spans="1:9" ht="16.5">
      <c r="A26" s="37"/>
      <c r="B26" s="98" t="s">
        <v>15</v>
      </c>
      <c r="C26" s="15" t="s">
        <v>95</v>
      </c>
      <c r="D26" s="13" t="s">
        <v>82</v>
      </c>
      <c r="E26" s="46">
        <v>1286.4943333333333</v>
      </c>
      <c r="F26" s="47">
        <v>3919</v>
      </c>
      <c r="G26" s="48">
        <f t="shared" si="0"/>
        <v>2.0462629321077461</v>
      </c>
      <c r="H26" s="47">
        <v>3777.5</v>
      </c>
      <c r="I26" s="44">
        <f t="shared" si="1"/>
        <v>3.7458636664460622E-2</v>
      </c>
    </row>
    <row r="27" spans="1:9" ht="16.5">
      <c r="A27" s="37"/>
      <c r="B27" s="98" t="s">
        <v>16</v>
      </c>
      <c r="C27" s="15" t="s">
        <v>96</v>
      </c>
      <c r="D27" s="13" t="s">
        <v>81</v>
      </c>
      <c r="E27" s="46">
        <v>496.4443333333333</v>
      </c>
      <c r="F27" s="47">
        <v>677.55555555555554</v>
      </c>
      <c r="G27" s="48">
        <f t="shared" si="0"/>
        <v>0.36481677815952962</v>
      </c>
      <c r="H27" s="47">
        <v>889.8</v>
      </c>
      <c r="I27" s="44">
        <f t="shared" si="1"/>
        <v>-0.23853050623111308</v>
      </c>
    </row>
    <row r="28" spans="1:9" ht="16.5">
      <c r="A28" s="37"/>
      <c r="B28" s="98" t="s">
        <v>17</v>
      </c>
      <c r="C28" s="15" t="s">
        <v>97</v>
      </c>
      <c r="D28" s="11" t="s">
        <v>161</v>
      </c>
      <c r="E28" s="46">
        <v>994.48333333333335</v>
      </c>
      <c r="F28" s="47">
        <v>1943.3333333333333</v>
      </c>
      <c r="G28" s="48">
        <f t="shared" si="0"/>
        <v>0.95411352628668145</v>
      </c>
      <c r="H28" s="47">
        <v>1849</v>
      </c>
      <c r="I28" s="44">
        <f t="shared" si="1"/>
        <v>5.1018568595637241E-2</v>
      </c>
    </row>
    <row r="29" spans="1:9" ht="16.5">
      <c r="A29" s="37"/>
      <c r="B29" s="98" t="s">
        <v>18</v>
      </c>
      <c r="C29" s="15" t="s">
        <v>98</v>
      </c>
      <c r="D29" s="13" t="s">
        <v>83</v>
      </c>
      <c r="E29" s="46">
        <v>1520.899074074074</v>
      </c>
      <c r="F29" s="47">
        <v>3493.75</v>
      </c>
      <c r="G29" s="48">
        <f t="shared" si="0"/>
        <v>1.2971609750811381</v>
      </c>
      <c r="H29" s="47">
        <v>3525</v>
      </c>
      <c r="I29" s="44">
        <f t="shared" si="1"/>
        <v>-8.8652482269503553E-3</v>
      </c>
    </row>
    <row r="30" spans="1:9" ht="17.25" thickBot="1">
      <c r="A30" s="38"/>
      <c r="B30" s="99" t="s">
        <v>19</v>
      </c>
      <c r="C30" s="16" t="s">
        <v>99</v>
      </c>
      <c r="D30" s="12" t="s">
        <v>161</v>
      </c>
      <c r="E30" s="49">
        <v>1157.761</v>
      </c>
      <c r="F30" s="50">
        <v>2703.8</v>
      </c>
      <c r="G30" s="51">
        <f t="shared" si="0"/>
        <v>1.3353697352044163</v>
      </c>
      <c r="H30" s="50">
        <v>2804.8</v>
      </c>
      <c r="I30" s="56">
        <f t="shared" si="1"/>
        <v>-3.6009697661152307E-2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54">
        <v>2224.1708333333336</v>
      </c>
      <c r="F32" s="43">
        <v>4549</v>
      </c>
      <c r="G32" s="45">
        <f>(F32-E32)/E32</f>
        <v>1.0452565656489963</v>
      </c>
      <c r="H32" s="43">
        <v>4311.25</v>
      </c>
      <c r="I32" s="44">
        <f>(F32-H32)/H32</f>
        <v>5.5146419251957089E-2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46">
        <v>2055.333333333333</v>
      </c>
      <c r="F33" s="47">
        <v>4323.8</v>
      </c>
      <c r="G33" s="48">
        <f>(F33-E33)/E33</f>
        <v>1.1036976970483299</v>
      </c>
      <c r="H33" s="47">
        <v>4598.8</v>
      </c>
      <c r="I33" s="44">
        <f>(F33-H33)/H33</f>
        <v>-5.9798208228233451E-2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46">
        <v>1677.0166666666667</v>
      </c>
      <c r="F34" s="47">
        <v>4124.8</v>
      </c>
      <c r="G34" s="48">
        <f>(F34-E34)/E34</f>
        <v>1.4596058476858711</v>
      </c>
      <c r="H34" s="47">
        <v>3950</v>
      </c>
      <c r="I34" s="44">
        <f>(F34-H34)/H34</f>
        <v>4.4253164556962071E-2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46">
        <v>1745.0027777777777</v>
      </c>
      <c r="F35" s="47">
        <v>3892.5714285714284</v>
      </c>
      <c r="G35" s="48">
        <f>(F35-E35)/E35</f>
        <v>1.2306964081332477</v>
      </c>
      <c r="H35" s="47">
        <v>4062.5</v>
      </c>
      <c r="I35" s="44">
        <f>(F35-H35)/H35</f>
        <v>-4.1828571428571458E-2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49">
        <v>1856.3223333333333</v>
      </c>
      <c r="F36" s="50">
        <v>5875</v>
      </c>
      <c r="G36" s="51">
        <f>(F36-E36)/E36</f>
        <v>2.164859838458371</v>
      </c>
      <c r="H36" s="50">
        <v>5599.8</v>
      </c>
      <c r="I36" s="56">
        <f>(F36-H36)/H36</f>
        <v>4.914461230758238E-2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46">
        <v>27209.814814814818</v>
      </c>
      <c r="F38" s="43">
        <v>85029.75</v>
      </c>
      <c r="G38" s="45">
        <f t="shared" ref="G38:G43" si="2">(F38-E38)/E38</f>
        <v>2.1249661410302654</v>
      </c>
      <c r="H38" s="43">
        <v>84784</v>
      </c>
      <c r="I38" s="44">
        <f t="shared" ref="I38:I43" si="3">(F38-H38)/H38</f>
        <v>2.8985421777693904E-3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46">
        <v>15882.07777777778</v>
      </c>
      <c r="F39" s="57">
        <v>35892.571428571428</v>
      </c>
      <c r="G39" s="48">
        <f t="shared" si="2"/>
        <v>1.2599417992268209</v>
      </c>
      <c r="H39" s="57">
        <v>39321.142857142855</v>
      </c>
      <c r="I39" s="44">
        <f>(F39-H39)/H39</f>
        <v>-8.7194094053362758E-2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57">
        <v>11482.666666666666</v>
      </c>
      <c r="F40" s="57">
        <v>27398</v>
      </c>
      <c r="G40" s="48">
        <f t="shared" si="2"/>
        <v>1.3860311193683235</v>
      </c>
      <c r="H40" s="57">
        <v>25196.857142857141</v>
      </c>
      <c r="I40" s="44">
        <f t="shared" si="3"/>
        <v>8.735783374343746E-2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47">
        <v>5244.344444444444</v>
      </c>
      <c r="F41" s="47">
        <v>12748</v>
      </c>
      <c r="G41" s="48">
        <f t="shared" si="2"/>
        <v>1.4308090620372</v>
      </c>
      <c r="H41" s="47">
        <v>13122.5</v>
      </c>
      <c r="I41" s="44">
        <f t="shared" si="3"/>
        <v>-2.8538769289388456E-2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47">
        <v>10168.833333333334</v>
      </c>
      <c r="F42" s="47">
        <v>11332.666666666666</v>
      </c>
      <c r="G42" s="48">
        <f t="shared" si="2"/>
        <v>0.11445101863537266</v>
      </c>
      <c r="H42" s="47">
        <v>10999.333333333334</v>
      </c>
      <c r="I42" s="44">
        <f t="shared" si="3"/>
        <v>3.0304866961633925E-2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50">
        <v>12680</v>
      </c>
      <c r="F43" s="50">
        <v>19908</v>
      </c>
      <c r="G43" s="51">
        <f t="shared" si="2"/>
        <v>0.57003154574132497</v>
      </c>
      <c r="H43" s="50">
        <v>20089.599999999999</v>
      </c>
      <c r="I43" s="59">
        <f t="shared" si="3"/>
        <v>-9.0395030264414696E-3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43">
        <v>6220.7777777777774</v>
      </c>
      <c r="F45" s="43">
        <v>14729.285714285714</v>
      </c>
      <c r="G45" s="45">
        <f t="shared" ref="G45:G50" si="4">(F45-E45)/E45</f>
        <v>1.3677562903633242</v>
      </c>
      <c r="H45" s="43">
        <v>14729.285714285714</v>
      </c>
      <c r="I45" s="44">
        <f t="shared" ref="I45:I50" si="5">(F45-H45)/H45</f>
        <v>0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47">
        <v>6024.2222222222226</v>
      </c>
      <c r="F46" s="47">
        <v>10170.333333333334</v>
      </c>
      <c r="G46" s="48">
        <f t="shared" si="4"/>
        <v>0.68824006787413772</v>
      </c>
      <c r="H46" s="47">
        <v>9798.3333333333339</v>
      </c>
      <c r="I46" s="87">
        <f t="shared" si="5"/>
        <v>3.7965640415036569E-2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47">
        <v>19083.333333333332</v>
      </c>
      <c r="F47" s="47">
        <v>38713.571428571428</v>
      </c>
      <c r="G47" s="48">
        <f t="shared" si="4"/>
        <v>1.0286587648159702</v>
      </c>
      <c r="H47" s="47">
        <v>36556.428571428572</v>
      </c>
      <c r="I47" s="87">
        <f t="shared" si="5"/>
        <v>5.9008577736962366E-2</v>
      </c>
    </row>
    <row r="48" spans="1:9" ht="16.5">
      <c r="A48" s="37"/>
      <c r="B48" s="34" t="s">
        <v>48</v>
      </c>
      <c r="C48" s="15" t="s">
        <v>157</v>
      </c>
      <c r="D48" s="11" t="s">
        <v>114</v>
      </c>
      <c r="E48" s="47">
        <v>17787.736833333336</v>
      </c>
      <c r="F48" s="47">
        <v>57910.833333333336</v>
      </c>
      <c r="G48" s="48">
        <f t="shared" si="4"/>
        <v>2.2556605641259155</v>
      </c>
      <c r="H48" s="47">
        <v>57910.833333333336</v>
      </c>
      <c r="I48" s="87">
        <f t="shared" si="5"/>
        <v>0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47">
        <v>2248.6507936507937</v>
      </c>
      <c r="F49" s="47">
        <v>5898.6</v>
      </c>
      <c r="G49" s="48">
        <f t="shared" si="4"/>
        <v>1.6231729785056295</v>
      </c>
      <c r="H49" s="47">
        <v>5317.6</v>
      </c>
      <c r="I49" s="44">
        <f t="shared" si="5"/>
        <v>0.10925981645855272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50">
        <v>28009.333333333332</v>
      </c>
      <c r="F50" s="50">
        <v>50447.5</v>
      </c>
      <c r="G50" s="56">
        <f t="shared" si="4"/>
        <v>0.80109606321702298</v>
      </c>
      <c r="H50" s="50">
        <v>50447.5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43">
        <v>3833</v>
      </c>
      <c r="F52" s="66">
        <v>9383.3333333333339</v>
      </c>
      <c r="G52" s="45">
        <f t="shared" ref="G52:G60" si="6">(F52-E52)/E52</f>
        <v>1.4480389599095576</v>
      </c>
      <c r="H52" s="66">
        <v>6961.25</v>
      </c>
      <c r="I52" s="124">
        <f t="shared" ref="I52:I60" si="7">(F52-H52)/H52</f>
        <v>0.34793799006404508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47">
        <v>3513.5833333333335</v>
      </c>
      <c r="F53" s="70">
        <v>16372.142857142857</v>
      </c>
      <c r="G53" s="48">
        <f t="shared" si="6"/>
        <v>3.6596711402346669</v>
      </c>
      <c r="H53" s="70">
        <v>16582.857142857141</v>
      </c>
      <c r="I53" s="87">
        <f t="shared" si="7"/>
        <v>-1.2706753962784209E-2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47">
        <v>2807.8333333333335</v>
      </c>
      <c r="F54" s="70">
        <v>11167</v>
      </c>
      <c r="G54" s="48">
        <f t="shared" si="6"/>
        <v>2.9770879088264968</v>
      </c>
      <c r="H54" s="70">
        <v>10270</v>
      </c>
      <c r="I54" s="87">
        <f t="shared" si="7"/>
        <v>8.7341772151898728E-2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47">
        <v>4950</v>
      </c>
      <c r="F55" s="70">
        <v>7006.25</v>
      </c>
      <c r="G55" s="48">
        <f t="shared" si="6"/>
        <v>0.41540404040404039</v>
      </c>
      <c r="H55" s="70">
        <v>6268.75</v>
      </c>
      <c r="I55" s="87">
        <f t="shared" si="7"/>
        <v>0.11764705882352941</v>
      </c>
    </row>
    <row r="56" spans="1:9" ht="16.5">
      <c r="A56" s="37"/>
      <c r="B56" s="101" t="s">
        <v>42</v>
      </c>
      <c r="C56" s="102" t="s">
        <v>198</v>
      </c>
      <c r="D56" s="103" t="s">
        <v>114</v>
      </c>
      <c r="E56" s="61">
        <v>2142.2222222222222</v>
      </c>
      <c r="F56" s="104">
        <v>3758.3333333333335</v>
      </c>
      <c r="G56" s="55">
        <f t="shared" si="6"/>
        <v>0.75440871369294615</v>
      </c>
      <c r="H56" s="104">
        <v>3506.25</v>
      </c>
      <c r="I56" s="88">
        <f t="shared" si="7"/>
        <v>7.1895424836601357E-2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50">
        <v>4668.4814814814818</v>
      </c>
      <c r="F57" s="50">
        <v>12245.428571428571</v>
      </c>
      <c r="G57" s="51">
        <f t="shared" si="6"/>
        <v>1.6230003524706376</v>
      </c>
      <c r="H57" s="50">
        <v>12036.333333333334</v>
      </c>
      <c r="I57" s="125">
        <f t="shared" si="7"/>
        <v>1.7372004605104269E-2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57">
        <v>4791.25</v>
      </c>
      <c r="F58" s="68">
        <v>16386.875</v>
      </c>
      <c r="G58" s="44">
        <f t="shared" si="6"/>
        <v>2.4201669710409601</v>
      </c>
      <c r="H58" s="68">
        <v>16530.625</v>
      </c>
      <c r="I58" s="44">
        <f t="shared" si="7"/>
        <v>-8.695980944459147E-3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47">
        <v>5008.333333333333</v>
      </c>
      <c r="F59" s="70">
        <v>16832.857142857141</v>
      </c>
      <c r="G59" s="48">
        <f t="shared" si="6"/>
        <v>2.3609698122177325</v>
      </c>
      <c r="H59" s="70">
        <v>16584.285714285714</v>
      </c>
      <c r="I59" s="44">
        <f t="shared" si="7"/>
        <v>1.4988371091394545E-2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50">
        <v>21172.857142857141</v>
      </c>
      <c r="F60" s="73">
        <v>91610</v>
      </c>
      <c r="G60" s="51">
        <f t="shared" si="6"/>
        <v>3.3267660751636194</v>
      </c>
      <c r="H60" s="73">
        <v>83320</v>
      </c>
      <c r="I60" s="51">
        <f t="shared" si="7"/>
        <v>9.9495919347095535E-2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43">
        <v>6498.5</v>
      </c>
      <c r="F62" s="54">
        <v>20629.777777777777</v>
      </c>
      <c r="G62" s="45">
        <f t="shared" ref="G62:G67" si="8">(F62-E62)/E62</f>
        <v>2.1745445530165082</v>
      </c>
      <c r="H62" s="54">
        <v>20891.8</v>
      </c>
      <c r="I62" s="44">
        <f t="shared" ref="I62:I67" si="9">(F62-H62)/H62</f>
        <v>-1.2541869165041878E-2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47">
        <v>47317.333333333336</v>
      </c>
      <c r="F63" s="46">
        <v>114868.83333333333</v>
      </c>
      <c r="G63" s="48">
        <f t="shared" si="8"/>
        <v>1.4276269443192064</v>
      </c>
      <c r="H63" s="46">
        <v>105957.57142857143</v>
      </c>
      <c r="I63" s="44">
        <f t="shared" si="9"/>
        <v>8.4102172073367981E-2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47">
        <v>10926.422619047618</v>
      </c>
      <c r="F64" s="46">
        <v>42388</v>
      </c>
      <c r="G64" s="48">
        <f t="shared" si="8"/>
        <v>2.8794033031549233</v>
      </c>
      <c r="H64" s="46">
        <v>42388</v>
      </c>
      <c r="I64" s="87">
        <f t="shared" si="9"/>
        <v>0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47">
        <v>7451.1111111111104</v>
      </c>
      <c r="F65" s="46">
        <v>19657</v>
      </c>
      <c r="G65" s="48">
        <f t="shared" si="8"/>
        <v>1.6381300328064423</v>
      </c>
      <c r="H65" s="46">
        <v>18763.333333333332</v>
      </c>
      <c r="I65" s="87">
        <f t="shared" si="9"/>
        <v>4.7628353171078414E-2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47">
        <v>3990.3703703703704</v>
      </c>
      <c r="F66" s="46">
        <v>14148</v>
      </c>
      <c r="G66" s="48">
        <f t="shared" si="8"/>
        <v>2.5455355485427882</v>
      </c>
      <c r="H66" s="46">
        <v>14148</v>
      </c>
      <c r="I66" s="87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50">
        <v>3227.9166666666665</v>
      </c>
      <c r="F67" s="58">
        <v>12848.75</v>
      </c>
      <c r="G67" s="51">
        <f t="shared" si="8"/>
        <v>2.9805085839679881</v>
      </c>
      <c r="H67" s="58">
        <v>12848.75</v>
      </c>
      <c r="I67" s="88">
        <f t="shared" si="9"/>
        <v>0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43">
        <v>3987.2453703703704</v>
      </c>
      <c r="F69" s="43">
        <v>14638.125</v>
      </c>
      <c r="G69" s="45">
        <f>(F69-E69)/E69</f>
        <v>2.6712375688683241</v>
      </c>
      <c r="H69" s="43">
        <v>14638.125</v>
      </c>
      <c r="I69" s="44">
        <f>(F69-H69)/H69</f>
        <v>0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47">
        <v>2842.4583333333335</v>
      </c>
      <c r="F70" s="47">
        <v>7369.125</v>
      </c>
      <c r="G70" s="48">
        <f>(F70-E70)/E70</f>
        <v>1.5925182134009583</v>
      </c>
      <c r="H70" s="47">
        <v>7744.375</v>
      </c>
      <c r="I70" s="44">
        <f>(F70-H70)/H70</f>
        <v>-4.8454523444435481E-2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47">
        <v>1325.1851851851852</v>
      </c>
      <c r="F71" s="47">
        <v>2067.6666666666665</v>
      </c>
      <c r="G71" s="48">
        <f>(F71-E71)/E71</f>
        <v>0.56028507546115136</v>
      </c>
      <c r="H71" s="47">
        <v>2067.6666666666665</v>
      </c>
      <c r="I71" s="44">
        <f>(F71-H71)/H71</f>
        <v>0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47">
        <v>2323.4920634920636</v>
      </c>
      <c r="F72" s="47">
        <v>9932.5</v>
      </c>
      <c r="G72" s="48">
        <f>(F72-E72)/E72</f>
        <v>3.2748155485722092</v>
      </c>
      <c r="H72" s="47">
        <v>9462.5</v>
      </c>
      <c r="I72" s="44">
        <f>(F72-H72)/H72</f>
        <v>4.9669749009247026E-2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50">
        <v>1667.4166666666667</v>
      </c>
      <c r="F73" s="50">
        <v>7791.875</v>
      </c>
      <c r="G73" s="48">
        <f>(F73-E73)/E73</f>
        <v>3.6730221400369829</v>
      </c>
      <c r="H73" s="50">
        <v>7737.2222222222226</v>
      </c>
      <c r="I73" s="59">
        <f>(F73-H73)/H73</f>
        <v>7.0636174337617048E-3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43">
        <v>1460.8333333333333</v>
      </c>
      <c r="F75" s="43">
        <v>4526.666666666667</v>
      </c>
      <c r="G75" s="44">
        <f t="shared" ref="G75:G81" si="10">(F75-E75)/E75</f>
        <v>2.0986879634911584</v>
      </c>
      <c r="H75" s="43">
        <v>4409.166666666667</v>
      </c>
      <c r="I75" s="45">
        <f t="shared" ref="I75:I81" si="11">(F75-H75)/H75</f>
        <v>2.6649026649026648E-2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47">
        <v>1201.4814814814815</v>
      </c>
      <c r="F76" s="32">
        <v>3435</v>
      </c>
      <c r="G76" s="48">
        <f t="shared" si="10"/>
        <v>1.8589704069050552</v>
      </c>
      <c r="H76" s="32">
        <v>3651.6666666666665</v>
      </c>
      <c r="I76" s="44">
        <f t="shared" si="11"/>
        <v>-5.9333637608397952E-2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47">
        <v>933.13095238095229</v>
      </c>
      <c r="F77" s="47">
        <v>1944.6666666666667</v>
      </c>
      <c r="G77" s="48">
        <f t="shared" si="10"/>
        <v>1.0840233213834636</v>
      </c>
      <c r="H77" s="47">
        <v>1944.6666666666667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47">
        <v>1528.961111111111</v>
      </c>
      <c r="F78" s="47">
        <v>5404.4444444444443</v>
      </c>
      <c r="G78" s="48">
        <f t="shared" si="10"/>
        <v>2.5347167466653104</v>
      </c>
      <c r="H78" s="47">
        <v>5404.4444444444443</v>
      </c>
      <c r="I78" s="44">
        <f t="shared" si="11"/>
        <v>0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61">
        <v>2015.9666666666665</v>
      </c>
      <c r="F79" s="61">
        <v>5458.125</v>
      </c>
      <c r="G79" s="48">
        <f t="shared" si="10"/>
        <v>1.7074480398154734</v>
      </c>
      <c r="H79" s="61">
        <v>5845.375</v>
      </c>
      <c r="I79" s="44">
        <f t="shared" si="11"/>
        <v>-6.6248957509141837E-2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29999</v>
      </c>
      <c r="G80" s="48">
        <f t="shared" si="10"/>
        <v>2.370926661173121</v>
      </c>
      <c r="H80" s="61">
        <v>29999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50">
        <v>4069.9148148148147</v>
      </c>
      <c r="F81" s="50">
        <v>7064.2857142857147</v>
      </c>
      <c r="G81" s="51">
        <f t="shared" si="10"/>
        <v>0.73573306462610744</v>
      </c>
      <c r="H81" s="50">
        <v>6992.5</v>
      </c>
      <c r="I81" s="56">
        <f t="shared" si="11"/>
        <v>1.0266101435211252E-2</v>
      </c>
    </row>
    <row r="82" spans="1:9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137" t="s">
        <v>203</v>
      </c>
      <c r="B9" s="137"/>
      <c r="C9" s="137"/>
      <c r="D9" s="137"/>
      <c r="E9" s="137"/>
      <c r="F9" s="137"/>
      <c r="G9" s="137"/>
      <c r="H9" s="137"/>
      <c r="I9" s="137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138" t="s">
        <v>3</v>
      </c>
      <c r="B12" s="144"/>
      <c r="C12" s="146" t="s">
        <v>0</v>
      </c>
      <c r="D12" s="140" t="s">
        <v>23</v>
      </c>
      <c r="E12" s="140" t="s">
        <v>223</v>
      </c>
      <c r="F12" s="148" t="s">
        <v>224</v>
      </c>
      <c r="G12" s="140" t="s">
        <v>197</v>
      </c>
      <c r="H12" s="148" t="s">
        <v>219</v>
      </c>
      <c r="I12" s="140" t="s">
        <v>187</v>
      </c>
    </row>
    <row r="13" spans="1:9" ht="30.75" customHeight="1" thickBot="1">
      <c r="A13" s="139"/>
      <c r="B13" s="145"/>
      <c r="C13" s="147"/>
      <c r="D13" s="141"/>
      <c r="E13" s="141"/>
      <c r="F13" s="149"/>
      <c r="G13" s="141"/>
      <c r="H13" s="149"/>
      <c r="I13" s="141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42">
        <v>1332.0223333333333</v>
      </c>
      <c r="F15" s="83">
        <v>3533.2</v>
      </c>
      <c r="G15" s="44">
        <f>(F15-E15)/E15</f>
        <v>1.652508078568252</v>
      </c>
      <c r="H15" s="83">
        <v>3200</v>
      </c>
      <c r="I15" s="126">
        <f>(F15-H15)/H15</f>
        <v>0.10412499999999994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46">
        <v>1460.7443333333335</v>
      </c>
      <c r="F16" s="83">
        <v>3500</v>
      </c>
      <c r="G16" s="48">
        <f t="shared" ref="G16:G39" si="0">(F16-E16)/E16</f>
        <v>1.3960387318520029</v>
      </c>
      <c r="H16" s="83">
        <v>3533.2</v>
      </c>
      <c r="I16" s="48">
        <f>(F16-H16)/H16</f>
        <v>-9.3965810030566688E-3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46">
        <v>1410.6109999999999</v>
      </c>
      <c r="F17" s="83">
        <v>2700</v>
      </c>
      <c r="G17" s="48">
        <f t="shared" si="0"/>
        <v>0.91406418920595423</v>
      </c>
      <c r="H17" s="83">
        <v>3066.6</v>
      </c>
      <c r="I17" s="48">
        <f t="shared" ref="I17:I29" si="1">(F17-H17)/H17</f>
        <v>-0.11954607708863234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46">
        <v>869.69433333333336</v>
      </c>
      <c r="F18" s="83">
        <v>3166.6</v>
      </c>
      <c r="G18" s="48">
        <f t="shared" si="0"/>
        <v>2.6410493648534752</v>
      </c>
      <c r="H18" s="83">
        <v>3166.6</v>
      </c>
      <c r="I18" s="48">
        <f t="shared" si="1"/>
        <v>0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46">
        <v>2394.6428571428569</v>
      </c>
      <c r="F19" s="83">
        <v>6866.6</v>
      </c>
      <c r="G19" s="48">
        <f t="shared" si="0"/>
        <v>1.8674839671886656</v>
      </c>
      <c r="H19" s="83">
        <v>6200</v>
      </c>
      <c r="I19" s="48">
        <f t="shared" si="1"/>
        <v>0.10751612903225813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46">
        <v>1495.8776666666668</v>
      </c>
      <c r="F20" s="83">
        <v>3850</v>
      </c>
      <c r="G20" s="48">
        <f t="shared" si="0"/>
        <v>1.5737398757875252</v>
      </c>
      <c r="H20" s="83">
        <v>4266.6000000000004</v>
      </c>
      <c r="I20" s="48">
        <f t="shared" si="1"/>
        <v>-9.7642150658604113E-2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46">
        <v>1335.2943333333333</v>
      </c>
      <c r="F21" s="83">
        <v>2800</v>
      </c>
      <c r="G21" s="48">
        <f t="shared" si="0"/>
        <v>1.0969159608505792</v>
      </c>
      <c r="H21" s="83">
        <v>3016.6</v>
      </c>
      <c r="I21" s="48">
        <f t="shared" si="1"/>
        <v>-7.1802691772193838E-2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46">
        <v>413.35</v>
      </c>
      <c r="F22" s="83">
        <v>933.2</v>
      </c>
      <c r="G22" s="48">
        <f t="shared" si="0"/>
        <v>1.2576509011733397</v>
      </c>
      <c r="H22" s="83">
        <v>873.2</v>
      </c>
      <c r="I22" s="48">
        <f t="shared" si="1"/>
        <v>6.8712780577187355E-2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46">
        <v>516.48333333333335</v>
      </c>
      <c r="F23" s="83">
        <v>700</v>
      </c>
      <c r="G23" s="48">
        <f t="shared" si="0"/>
        <v>0.35531962954596791</v>
      </c>
      <c r="H23" s="83">
        <v>699.8</v>
      </c>
      <c r="I23" s="48">
        <f t="shared" si="1"/>
        <v>2.857959416976929E-4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46">
        <v>499.91666666666663</v>
      </c>
      <c r="F24" s="83">
        <v>733.2</v>
      </c>
      <c r="G24" s="48">
        <f t="shared" si="0"/>
        <v>0.46664444074012357</v>
      </c>
      <c r="H24" s="83">
        <v>733.2</v>
      </c>
      <c r="I24" s="48">
        <f t="shared" si="1"/>
        <v>0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46">
        <v>526.9</v>
      </c>
      <c r="F25" s="83">
        <v>933.2</v>
      </c>
      <c r="G25" s="48">
        <f t="shared" si="0"/>
        <v>0.77111406338963762</v>
      </c>
      <c r="H25" s="83">
        <v>831.6</v>
      </c>
      <c r="I25" s="48">
        <f t="shared" si="1"/>
        <v>0.1221741221741222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46">
        <v>1286.4943333333333</v>
      </c>
      <c r="F26" s="83">
        <v>3400</v>
      </c>
      <c r="G26" s="48">
        <f t="shared" si="0"/>
        <v>1.6428410230074859</v>
      </c>
      <c r="H26" s="83">
        <v>3433.2</v>
      </c>
      <c r="I26" s="48">
        <f t="shared" si="1"/>
        <v>-9.6702784574157694E-3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46">
        <v>496.4443333333333</v>
      </c>
      <c r="F27" s="83">
        <v>733.2</v>
      </c>
      <c r="G27" s="48">
        <f t="shared" si="0"/>
        <v>0.47690274774009589</v>
      </c>
      <c r="H27" s="83">
        <v>716.6</v>
      </c>
      <c r="I27" s="48">
        <f t="shared" si="1"/>
        <v>2.3164945576332713E-2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46">
        <v>994.48333333333335</v>
      </c>
      <c r="F28" s="83">
        <v>2441.6</v>
      </c>
      <c r="G28" s="48">
        <f t="shared" si="0"/>
        <v>1.4551442122375102</v>
      </c>
      <c r="H28" s="83">
        <v>2433.1999999999998</v>
      </c>
      <c r="I28" s="48">
        <f t="shared" si="1"/>
        <v>3.45224395857311E-3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46">
        <v>1520.899074074074</v>
      </c>
      <c r="F29" s="83">
        <v>3100</v>
      </c>
      <c r="G29" s="48">
        <f t="shared" si="0"/>
        <v>1.0382680566015108</v>
      </c>
      <c r="H29" s="83">
        <v>3100</v>
      </c>
      <c r="I29" s="48">
        <f t="shared" si="1"/>
        <v>0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49">
        <v>1157.761</v>
      </c>
      <c r="F30" s="94">
        <v>2616.6</v>
      </c>
      <c r="G30" s="51">
        <f t="shared" si="0"/>
        <v>1.2600519450905669</v>
      </c>
      <c r="H30" s="94">
        <v>2866.6</v>
      </c>
      <c r="I30" s="51">
        <f>(F30-H30)/H30</f>
        <v>-8.7211330496058045E-2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54">
        <v>2224.1708333333336</v>
      </c>
      <c r="F32" s="83">
        <v>3750</v>
      </c>
      <c r="G32" s="44">
        <f t="shared" si="0"/>
        <v>0.68602156983594986</v>
      </c>
      <c r="H32" s="83">
        <v>4196.6000000000004</v>
      </c>
      <c r="I32" s="45">
        <f>(F32-H32)/H32</f>
        <v>-0.10641948243816431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46">
        <v>2055.333333333333</v>
      </c>
      <c r="F33" s="83">
        <v>3483.2</v>
      </c>
      <c r="G33" s="48">
        <f t="shared" si="0"/>
        <v>0.69471294193966926</v>
      </c>
      <c r="H33" s="83">
        <v>3833.2</v>
      </c>
      <c r="I33" s="48">
        <f>(F33-H33)/H33</f>
        <v>-9.1307523739956181E-2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46">
        <v>1677.0166666666667</v>
      </c>
      <c r="F34" s="83">
        <v>3600</v>
      </c>
      <c r="G34" s="48">
        <f>(F34-E34)/E34</f>
        <v>1.1466691843650927</v>
      </c>
      <c r="H34" s="83">
        <v>3499.8</v>
      </c>
      <c r="I34" s="48">
        <f>(F34-H34)/H34</f>
        <v>2.8630207440425114E-2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46">
        <v>1745.0027777777777</v>
      </c>
      <c r="F35" s="83">
        <v>3000</v>
      </c>
      <c r="G35" s="48">
        <f t="shared" si="0"/>
        <v>0.71919497103634034</v>
      </c>
      <c r="H35" s="83">
        <v>3616.6</v>
      </c>
      <c r="I35" s="48">
        <f>(F35-H35)/H35</f>
        <v>-0.17049162196538184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49">
        <v>1856.3223333333333</v>
      </c>
      <c r="F36" s="83">
        <v>4616.6000000000004</v>
      </c>
      <c r="G36" s="55">
        <f t="shared" si="0"/>
        <v>1.4869603285492625</v>
      </c>
      <c r="H36" s="83">
        <v>5649.8</v>
      </c>
      <c r="I36" s="48">
        <f>(F36-H36)/H36</f>
        <v>-0.18287373004354132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46">
        <v>27209.814814814818</v>
      </c>
      <c r="F38" s="84">
        <v>77666.600000000006</v>
      </c>
      <c r="G38" s="45">
        <f t="shared" si="0"/>
        <v>1.8543597421954223</v>
      </c>
      <c r="H38" s="84">
        <v>80666.600000000006</v>
      </c>
      <c r="I38" s="45">
        <f>(F38-H38)/H38</f>
        <v>-3.7190113380258988E-2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85">
        <v>15882.07777777778</v>
      </c>
      <c r="F39" s="85">
        <v>40366.6</v>
      </c>
      <c r="G39" s="51">
        <f t="shared" si="0"/>
        <v>1.5416447749979532</v>
      </c>
      <c r="H39" s="85">
        <v>43799.8</v>
      </c>
      <c r="I39" s="51">
        <f>(F39-H39)/H39</f>
        <v>-7.8383919561276633E-2</v>
      </c>
    </row>
    <row r="40" spans="1:9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5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2.8554687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137" t="s">
        <v>204</v>
      </c>
      <c r="B9" s="137"/>
      <c r="C9" s="137"/>
      <c r="D9" s="137"/>
      <c r="E9" s="137"/>
      <c r="F9" s="137"/>
      <c r="G9" s="137"/>
      <c r="H9" s="137"/>
      <c r="I9" s="137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138" t="s">
        <v>3</v>
      </c>
      <c r="B12" s="144"/>
      <c r="C12" s="146" t="s">
        <v>0</v>
      </c>
      <c r="D12" s="140" t="s">
        <v>222</v>
      </c>
      <c r="E12" s="148" t="s">
        <v>224</v>
      </c>
      <c r="F12" s="155" t="s">
        <v>186</v>
      </c>
      <c r="G12" s="140" t="s">
        <v>223</v>
      </c>
      <c r="H12" s="157" t="s">
        <v>225</v>
      </c>
      <c r="I12" s="153" t="s">
        <v>196</v>
      </c>
    </row>
    <row r="13" spans="1:9" ht="39.75" customHeight="1" thickBot="1">
      <c r="A13" s="139"/>
      <c r="B13" s="145"/>
      <c r="C13" s="147"/>
      <c r="D13" s="141"/>
      <c r="E13" s="149"/>
      <c r="F13" s="156"/>
      <c r="G13" s="141"/>
      <c r="H13" s="158"/>
      <c r="I13" s="154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43">
        <v>4468.8</v>
      </c>
      <c r="E15" s="83">
        <v>3533.2</v>
      </c>
      <c r="F15" s="67">
        <f t="shared" ref="F15:F30" si="0">D15-E15</f>
        <v>935.60000000000036</v>
      </c>
      <c r="G15" s="42">
        <v>1332.0223333333333</v>
      </c>
      <c r="H15" s="66">
        <f>AVERAGE(D15:E15)</f>
        <v>4001</v>
      </c>
      <c r="I15" s="69">
        <f>(H15-G15)/G15</f>
        <v>2.0037033913595543</v>
      </c>
    </row>
    <row r="16" spans="1:9" ht="16.5" customHeight="1">
      <c r="A16" s="37"/>
      <c r="B16" s="34" t="s">
        <v>5</v>
      </c>
      <c r="C16" s="15" t="s">
        <v>164</v>
      </c>
      <c r="D16" s="47">
        <v>3866.4444444444443</v>
      </c>
      <c r="E16" s="83">
        <v>3500</v>
      </c>
      <c r="F16" s="71">
        <f t="shared" si="0"/>
        <v>366.44444444444434</v>
      </c>
      <c r="G16" s="46">
        <v>1460.7443333333335</v>
      </c>
      <c r="H16" s="68">
        <f t="shared" ref="H16:H30" si="1">AVERAGE(D16:E16)</f>
        <v>3683.2222222222222</v>
      </c>
      <c r="I16" s="72">
        <f t="shared" ref="I16:I39" si="2">(H16-G16)/G16</f>
        <v>1.5214694578464141</v>
      </c>
    </row>
    <row r="17" spans="1:9" ht="16.5">
      <c r="A17" s="37"/>
      <c r="B17" s="34" t="s">
        <v>6</v>
      </c>
      <c r="C17" s="15" t="s">
        <v>165</v>
      </c>
      <c r="D17" s="47">
        <v>3061.1111111111113</v>
      </c>
      <c r="E17" s="83">
        <v>2700</v>
      </c>
      <c r="F17" s="71">
        <f t="shared" si="0"/>
        <v>361.11111111111131</v>
      </c>
      <c r="G17" s="46">
        <v>1410.6109999999999</v>
      </c>
      <c r="H17" s="68">
        <f t="shared" si="1"/>
        <v>2880.5555555555557</v>
      </c>
      <c r="I17" s="72">
        <f t="shared" si="2"/>
        <v>1.0420623088545005</v>
      </c>
    </row>
    <row r="18" spans="1:9" ht="16.5">
      <c r="A18" s="37"/>
      <c r="B18" s="34" t="s">
        <v>7</v>
      </c>
      <c r="C18" s="15" t="s">
        <v>166</v>
      </c>
      <c r="D18" s="47">
        <v>3498.8</v>
      </c>
      <c r="E18" s="83">
        <v>3166.6</v>
      </c>
      <c r="F18" s="71">
        <f t="shared" si="0"/>
        <v>332.20000000000027</v>
      </c>
      <c r="G18" s="46">
        <v>869.69433333333336</v>
      </c>
      <c r="H18" s="68">
        <f t="shared" si="1"/>
        <v>3332.7</v>
      </c>
      <c r="I18" s="72">
        <f t="shared" si="2"/>
        <v>2.8320360065202981</v>
      </c>
    </row>
    <row r="19" spans="1:9" ht="16.5">
      <c r="A19" s="37"/>
      <c r="B19" s="34" t="s">
        <v>8</v>
      </c>
      <c r="C19" s="15" t="s">
        <v>167</v>
      </c>
      <c r="D19" s="47">
        <v>7998.5</v>
      </c>
      <c r="E19" s="83">
        <v>6866.6</v>
      </c>
      <c r="F19" s="71">
        <f t="shared" si="0"/>
        <v>1131.8999999999996</v>
      </c>
      <c r="G19" s="46">
        <v>2394.6428571428569</v>
      </c>
      <c r="H19" s="68">
        <f t="shared" si="1"/>
        <v>7432.55</v>
      </c>
      <c r="I19" s="72">
        <f t="shared" si="2"/>
        <v>2.1038240119313949</v>
      </c>
    </row>
    <row r="20" spans="1:9" ht="16.5">
      <c r="A20" s="37"/>
      <c r="B20" s="34" t="s">
        <v>9</v>
      </c>
      <c r="C20" s="15" t="s">
        <v>168</v>
      </c>
      <c r="D20" s="47">
        <v>4148.8</v>
      </c>
      <c r="E20" s="83">
        <v>3850</v>
      </c>
      <c r="F20" s="71">
        <f t="shared" si="0"/>
        <v>298.80000000000018</v>
      </c>
      <c r="G20" s="46">
        <v>1495.8776666666668</v>
      </c>
      <c r="H20" s="68">
        <f t="shared" si="1"/>
        <v>3999.4</v>
      </c>
      <c r="I20" s="72">
        <f t="shared" si="2"/>
        <v>1.6736143530453582</v>
      </c>
    </row>
    <row r="21" spans="1:9" ht="16.5">
      <c r="A21" s="37"/>
      <c r="B21" s="34" t="s">
        <v>10</v>
      </c>
      <c r="C21" s="15" t="s">
        <v>169</v>
      </c>
      <c r="D21" s="47">
        <v>3288.6666666666665</v>
      </c>
      <c r="E21" s="83">
        <v>2800</v>
      </c>
      <c r="F21" s="71">
        <f t="shared" si="0"/>
        <v>488.66666666666652</v>
      </c>
      <c r="G21" s="46">
        <v>1335.2943333333333</v>
      </c>
      <c r="H21" s="68">
        <f t="shared" si="1"/>
        <v>3044.333333333333</v>
      </c>
      <c r="I21" s="72">
        <f t="shared" si="2"/>
        <v>1.27989684172004</v>
      </c>
    </row>
    <row r="22" spans="1:9" ht="16.5">
      <c r="A22" s="37"/>
      <c r="B22" s="34" t="s">
        <v>11</v>
      </c>
      <c r="C22" s="15" t="s">
        <v>170</v>
      </c>
      <c r="D22" s="47">
        <v>1009.8</v>
      </c>
      <c r="E22" s="83">
        <v>933.2</v>
      </c>
      <c r="F22" s="71">
        <f t="shared" si="0"/>
        <v>76.599999999999909</v>
      </c>
      <c r="G22" s="46">
        <v>413.35</v>
      </c>
      <c r="H22" s="68">
        <f t="shared" si="1"/>
        <v>971.5</v>
      </c>
      <c r="I22" s="72">
        <f t="shared" si="2"/>
        <v>1.3503084553042215</v>
      </c>
    </row>
    <row r="23" spans="1:9" ht="16.5">
      <c r="A23" s="37"/>
      <c r="B23" s="34" t="s">
        <v>12</v>
      </c>
      <c r="C23" s="15" t="s">
        <v>171</v>
      </c>
      <c r="D23" s="47">
        <v>795</v>
      </c>
      <c r="E23" s="83">
        <v>700</v>
      </c>
      <c r="F23" s="71">
        <f t="shared" si="0"/>
        <v>95</v>
      </c>
      <c r="G23" s="46">
        <v>516.48333333333335</v>
      </c>
      <c r="H23" s="68">
        <f t="shared" si="1"/>
        <v>747.5</v>
      </c>
      <c r="I23" s="72">
        <f t="shared" si="2"/>
        <v>0.44728774726515858</v>
      </c>
    </row>
    <row r="24" spans="1:9" ht="16.5">
      <c r="A24" s="37"/>
      <c r="B24" s="34" t="s">
        <v>13</v>
      </c>
      <c r="C24" s="15" t="s">
        <v>172</v>
      </c>
      <c r="D24" s="47">
        <v>759.8</v>
      </c>
      <c r="E24" s="83">
        <v>733.2</v>
      </c>
      <c r="F24" s="71">
        <f t="shared" si="0"/>
        <v>26.599999999999909</v>
      </c>
      <c r="G24" s="46">
        <v>499.91666666666663</v>
      </c>
      <c r="H24" s="68">
        <f t="shared" si="1"/>
        <v>746.5</v>
      </c>
      <c r="I24" s="72">
        <f t="shared" si="2"/>
        <v>0.49324887481246887</v>
      </c>
    </row>
    <row r="25" spans="1:9" ht="16.5">
      <c r="A25" s="37"/>
      <c r="B25" s="34" t="s">
        <v>14</v>
      </c>
      <c r="C25" s="15" t="s">
        <v>173</v>
      </c>
      <c r="D25" s="47">
        <v>949.8</v>
      </c>
      <c r="E25" s="83">
        <v>933.2</v>
      </c>
      <c r="F25" s="71">
        <f t="shared" si="0"/>
        <v>16.599999999999909</v>
      </c>
      <c r="G25" s="46">
        <v>526.9</v>
      </c>
      <c r="H25" s="68">
        <f t="shared" si="1"/>
        <v>941.5</v>
      </c>
      <c r="I25" s="72">
        <f t="shared" si="2"/>
        <v>0.78686657809831095</v>
      </c>
    </row>
    <row r="26" spans="1:9" ht="16.5">
      <c r="A26" s="37"/>
      <c r="B26" s="34" t="s">
        <v>15</v>
      </c>
      <c r="C26" s="15" t="s">
        <v>174</v>
      </c>
      <c r="D26" s="47">
        <v>3919</v>
      </c>
      <c r="E26" s="83">
        <v>3400</v>
      </c>
      <c r="F26" s="71">
        <f t="shared" si="0"/>
        <v>519</v>
      </c>
      <c r="G26" s="46">
        <v>1286.4943333333333</v>
      </c>
      <c r="H26" s="68">
        <f t="shared" si="1"/>
        <v>3659.5</v>
      </c>
      <c r="I26" s="72">
        <f t="shared" si="2"/>
        <v>1.844551977557616</v>
      </c>
    </row>
    <row r="27" spans="1:9" ht="16.5">
      <c r="A27" s="37"/>
      <c r="B27" s="34" t="s">
        <v>16</v>
      </c>
      <c r="C27" s="15" t="s">
        <v>175</v>
      </c>
      <c r="D27" s="47">
        <v>677.55555555555554</v>
      </c>
      <c r="E27" s="83">
        <v>733.2</v>
      </c>
      <c r="F27" s="71">
        <f t="shared" si="0"/>
        <v>-55.644444444444503</v>
      </c>
      <c r="G27" s="46">
        <v>496.4443333333333</v>
      </c>
      <c r="H27" s="68">
        <f t="shared" si="1"/>
        <v>705.37777777777774</v>
      </c>
      <c r="I27" s="72">
        <f t="shared" si="2"/>
        <v>0.42085976294981264</v>
      </c>
    </row>
    <row r="28" spans="1:9" ht="16.5">
      <c r="A28" s="37"/>
      <c r="B28" s="34" t="s">
        <v>17</v>
      </c>
      <c r="C28" s="15" t="s">
        <v>176</v>
      </c>
      <c r="D28" s="47">
        <v>1943.3333333333333</v>
      </c>
      <c r="E28" s="83">
        <v>2441.6</v>
      </c>
      <c r="F28" s="71">
        <f t="shared" si="0"/>
        <v>-498.26666666666665</v>
      </c>
      <c r="G28" s="46">
        <v>994.48333333333335</v>
      </c>
      <c r="H28" s="68">
        <f t="shared" si="1"/>
        <v>2192.4666666666667</v>
      </c>
      <c r="I28" s="72">
        <f t="shared" si="2"/>
        <v>1.2046288692620959</v>
      </c>
    </row>
    <row r="29" spans="1:9" ht="16.5">
      <c r="A29" s="37"/>
      <c r="B29" s="34" t="s">
        <v>18</v>
      </c>
      <c r="C29" s="15" t="s">
        <v>177</v>
      </c>
      <c r="D29" s="47">
        <v>3493.75</v>
      </c>
      <c r="E29" s="83">
        <v>3100</v>
      </c>
      <c r="F29" s="71">
        <f t="shared" si="0"/>
        <v>393.75</v>
      </c>
      <c r="G29" s="46">
        <v>1520.899074074074</v>
      </c>
      <c r="H29" s="68">
        <f t="shared" si="1"/>
        <v>3296.875</v>
      </c>
      <c r="I29" s="72">
        <f t="shared" si="2"/>
        <v>1.1677145158413245</v>
      </c>
    </row>
    <row r="30" spans="1:9" ht="17.25" thickBot="1">
      <c r="A30" s="38"/>
      <c r="B30" s="36" t="s">
        <v>19</v>
      </c>
      <c r="C30" s="16" t="s">
        <v>178</v>
      </c>
      <c r="D30" s="50">
        <v>2703.8</v>
      </c>
      <c r="E30" s="94">
        <v>2616.6</v>
      </c>
      <c r="F30" s="74">
        <f t="shared" si="0"/>
        <v>87.200000000000273</v>
      </c>
      <c r="G30" s="49">
        <v>1157.761</v>
      </c>
      <c r="H30" s="106">
        <f t="shared" si="1"/>
        <v>2660.2</v>
      </c>
      <c r="I30" s="75">
        <f t="shared" si="2"/>
        <v>1.2977108401474915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4549</v>
      </c>
      <c r="E32" s="83">
        <v>3750</v>
      </c>
      <c r="F32" s="67">
        <f>D32-E32</f>
        <v>799</v>
      </c>
      <c r="G32" s="54">
        <v>2224.1708333333336</v>
      </c>
      <c r="H32" s="68">
        <f>AVERAGE(D32:E32)</f>
        <v>4149.5</v>
      </c>
      <c r="I32" s="78">
        <f t="shared" si="2"/>
        <v>0.86563906774247312</v>
      </c>
    </row>
    <row r="33" spans="1:9" ht="16.5">
      <c r="A33" s="37"/>
      <c r="B33" s="34" t="s">
        <v>27</v>
      </c>
      <c r="C33" s="15" t="s">
        <v>180</v>
      </c>
      <c r="D33" s="47">
        <v>4323.8</v>
      </c>
      <c r="E33" s="83">
        <v>3483.2</v>
      </c>
      <c r="F33" s="79">
        <f>D33-E33</f>
        <v>840.60000000000036</v>
      </c>
      <c r="G33" s="46">
        <v>2055.333333333333</v>
      </c>
      <c r="H33" s="68">
        <f>AVERAGE(D33:E33)</f>
        <v>3903.5</v>
      </c>
      <c r="I33" s="72">
        <f t="shared" si="2"/>
        <v>0.89920531949399962</v>
      </c>
    </row>
    <row r="34" spans="1:9" ht="16.5">
      <c r="A34" s="37"/>
      <c r="B34" s="39" t="s">
        <v>28</v>
      </c>
      <c r="C34" s="15" t="s">
        <v>181</v>
      </c>
      <c r="D34" s="47">
        <v>4124.8</v>
      </c>
      <c r="E34" s="83">
        <v>3600</v>
      </c>
      <c r="F34" s="71">
        <f>D34-E34</f>
        <v>524.80000000000018</v>
      </c>
      <c r="G34" s="46">
        <v>1677.0166666666667</v>
      </c>
      <c r="H34" s="68">
        <f>AVERAGE(D34:E34)</f>
        <v>3862.4</v>
      </c>
      <c r="I34" s="72">
        <f t="shared" si="2"/>
        <v>1.3031375160254817</v>
      </c>
    </row>
    <row r="35" spans="1:9" ht="16.5">
      <c r="A35" s="37"/>
      <c r="B35" s="34" t="s">
        <v>29</v>
      </c>
      <c r="C35" s="15" t="s">
        <v>182</v>
      </c>
      <c r="D35" s="47">
        <v>3892.5714285714284</v>
      </c>
      <c r="E35" s="83">
        <v>3000</v>
      </c>
      <c r="F35" s="79">
        <f>D35-E35</f>
        <v>892.57142857142844</v>
      </c>
      <c r="G35" s="46">
        <v>1745.0027777777777</v>
      </c>
      <c r="H35" s="68">
        <f>AVERAGE(D35:E35)</f>
        <v>3446.2857142857142</v>
      </c>
      <c r="I35" s="72">
        <f t="shared" si="2"/>
        <v>0.974945689584794</v>
      </c>
    </row>
    <row r="36" spans="1:9" ht="17.25" thickBot="1">
      <c r="A36" s="38"/>
      <c r="B36" s="39" t="s">
        <v>30</v>
      </c>
      <c r="C36" s="15" t="s">
        <v>183</v>
      </c>
      <c r="D36" s="50">
        <v>5875</v>
      </c>
      <c r="E36" s="83">
        <v>4616.6000000000004</v>
      </c>
      <c r="F36" s="71">
        <f>D36-E36</f>
        <v>1258.3999999999996</v>
      </c>
      <c r="G36" s="49">
        <v>1856.3223333333333</v>
      </c>
      <c r="H36" s="68">
        <f>AVERAGE(D36:E36)</f>
        <v>5245.8</v>
      </c>
      <c r="I36" s="80">
        <f t="shared" si="2"/>
        <v>1.8259100835038169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85029.75</v>
      </c>
      <c r="E38" s="84">
        <v>77666.600000000006</v>
      </c>
      <c r="F38" s="67">
        <f>D38-E38</f>
        <v>7363.1499999999942</v>
      </c>
      <c r="G38" s="46">
        <v>27209.814814814818</v>
      </c>
      <c r="H38" s="67">
        <f>AVERAGE(D38:E38)</f>
        <v>81348.175000000003</v>
      </c>
      <c r="I38" s="78">
        <f t="shared" si="2"/>
        <v>1.9896629416128437</v>
      </c>
    </row>
    <row r="39" spans="1:9" ht="17.25" thickBot="1">
      <c r="A39" s="38"/>
      <c r="B39" s="36" t="s">
        <v>32</v>
      </c>
      <c r="C39" s="16" t="s">
        <v>185</v>
      </c>
      <c r="D39" s="57">
        <v>35892.571428571428</v>
      </c>
      <c r="E39" s="85">
        <v>40366.6</v>
      </c>
      <c r="F39" s="74">
        <f>D39-E39</f>
        <v>-4474.028571428571</v>
      </c>
      <c r="G39" s="46">
        <v>15882.07777777778</v>
      </c>
      <c r="H39" s="81">
        <f>AVERAGE(D39:E39)</f>
        <v>38129.585714285713</v>
      </c>
      <c r="I39" s="75">
        <f t="shared" si="2"/>
        <v>1.4007932871123872</v>
      </c>
    </row>
    <row r="40" spans="1:9" ht="15.75" customHeight="1" thickBot="1">
      <c r="A40" s="150"/>
      <c r="B40" s="151"/>
      <c r="C40" s="152"/>
      <c r="D40" s="86">
        <f>SUM(D15:D39)</f>
        <v>190270.45396825398</v>
      </c>
      <c r="E40" s="86">
        <f>SUM(E15:E39)</f>
        <v>178490.4</v>
      </c>
      <c r="F40" s="86">
        <f>SUM(F15:F39)</f>
        <v>11780.053968253964</v>
      </c>
      <c r="G40" s="86">
        <f>SUM(G15:G39)</f>
        <v>70361.357468253977</v>
      </c>
      <c r="H40" s="86">
        <f>AVERAGE(D40:E40)</f>
        <v>184380.42698412697</v>
      </c>
      <c r="I40" s="75">
        <f>(H40-G40)/G40</f>
        <v>1.6204785356410547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137" t="s">
        <v>201</v>
      </c>
      <c r="B9" s="137"/>
      <c r="C9" s="137"/>
      <c r="D9" s="137"/>
      <c r="E9" s="137"/>
      <c r="F9" s="137"/>
      <c r="G9" s="137"/>
      <c r="H9" s="137"/>
      <c r="I9" s="137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138" t="s">
        <v>3</v>
      </c>
      <c r="B13" s="144"/>
      <c r="C13" s="146" t="s">
        <v>0</v>
      </c>
      <c r="D13" s="140" t="s">
        <v>23</v>
      </c>
      <c r="E13" s="140" t="s">
        <v>223</v>
      </c>
      <c r="F13" s="157" t="s">
        <v>225</v>
      </c>
      <c r="G13" s="140" t="s">
        <v>197</v>
      </c>
      <c r="H13" s="157" t="s">
        <v>220</v>
      </c>
      <c r="I13" s="140" t="s">
        <v>187</v>
      </c>
    </row>
    <row r="14" spans="1:9" ht="33.75" customHeight="1" thickBot="1">
      <c r="A14" s="139"/>
      <c r="B14" s="145"/>
      <c r="C14" s="147"/>
      <c r="D14" s="160"/>
      <c r="E14" s="141"/>
      <c r="F14" s="158"/>
      <c r="G14" s="159"/>
      <c r="H14" s="158"/>
      <c r="I14" s="159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42">
        <v>1332.0223333333333</v>
      </c>
      <c r="F16" s="42">
        <v>4001</v>
      </c>
      <c r="G16" s="21">
        <f>(F16-E16)/E16</f>
        <v>2.0037033913595543</v>
      </c>
      <c r="H16" s="42">
        <v>3287.4</v>
      </c>
      <c r="I16" s="21">
        <f>(F16-H16)/H16</f>
        <v>0.21707124171077444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46">
        <v>1460.7443333333335</v>
      </c>
      <c r="F17" s="46">
        <v>3683.2222222222222</v>
      </c>
      <c r="G17" s="21">
        <f t="shared" ref="G17:G80" si="0">(F17-E17)/E17</f>
        <v>1.5214694578464141</v>
      </c>
      <c r="H17" s="46">
        <v>3627.6</v>
      </c>
      <c r="I17" s="21">
        <f>(F17-H17)/H17</f>
        <v>1.5333063794856727E-2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46">
        <v>1410.6109999999999</v>
      </c>
      <c r="F18" s="46">
        <v>2880.5555555555557</v>
      </c>
      <c r="G18" s="21">
        <f t="shared" si="0"/>
        <v>1.0420623088545005</v>
      </c>
      <c r="H18" s="46">
        <v>2921.5222222222219</v>
      </c>
      <c r="I18" s="21">
        <f t="shared" ref="I18:I31" si="1">(F18-H18)/H18</f>
        <v>-1.4022370377694894E-2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46">
        <v>869.69433333333336</v>
      </c>
      <c r="F19" s="46">
        <v>3332.7</v>
      </c>
      <c r="G19" s="21">
        <f t="shared" si="0"/>
        <v>2.8320360065202981</v>
      </c>
      <c r="H19" s="46">
        <v>3332.7</v>
      </c>
      <c r="I19" s="21">
        <f t="shared" si="1"/>
        <v>0</v>
      </c>
    </row>
    <row r="20" spans="1:9" ht="16.5">
      <c r="A20" s="37"/>
      <c r="B20" s="34" t="s">
        <v>8</v>
      </c>
      <c r="C20" s="15" t="s">
        <v>89</v>
      </c>
      <c r="D20" s="11" t="s">
        <v>161</v>
      </c>
      <c r="E20" s="46">
        <v>2394.6428571428569</v>
      </c>
      <c r="F20" s="46">
        <v>7432.55</v>
      </c>
      <c r="G20" s="21">
        <f>(F20-E20)/E20</f>
        <v>2.1038240119313949</v>
      </c>
      <c r="H20" s="46">
        <v>6599.1428571428569</v>
      </c>
      <c r="I20" s="21">
        <f t="shared" si="1"/>
        <v>0.126290210849894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46">
        <v>1495.8776666666668</v>
      </c>
      <c r="F21" s="46">
        <v>3999.4</v>
      </c>
      <c r="G21" s="21">
        <f t="shared" si="0"/>
        <v>1.6736143530453582</v>
      </c>
      <c r="H21" s="46">
        <v>4533.2000000000007</v>
      </c>
      <c r="I21" s="21">
        <f t="shared" si="1"/>
        <v>-0.1177534633371571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46">
        <v>1335.2943333333333</v>
      </c>
      <c r="F22" s="46">
        <v>3044.333333333333</v>
      </c>
      <c r="G22" s="21">
        <f t="shared" si="0"/>
        <v>1.27989684172004</v>
      </c>
      <c r="H22" s="46">
        <v>3408.3</v>
      </c>
      <c r="I22" s="21">
        <f t="shared" si="1"/>
        <v>-0.10678833044821968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46">
        <v>413.35</v>
      </c>
      <c r="F23" s="46">
        <v>971.5</v>
      </c>
      <c r="G23" s="21">
        <f t="shared" si="0"/>
        <v>1.3503084553042215</v>
      </c>
      <c r="H23" s="46">
        <v>956</v>
      </c>
      <c r="I23" s="21">
        <f t="shared" si="1"/>
        <v>1.6213389121338913E-2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46">
        <v>516.48333333333335</v>
      </c>
      <c r="F24" s="46">
        <v>747.5</v>
      </c>
      <c r="G24" s="21">
        <f t="shared" si="0"/>
        <v>0.44728774726515858</v>
      </c>
      <c r="H24" s="46">
        <v>769.9</v>
      </c>
      <c r="I24" s="21">
        <f t="shared" si="1"/>
        <v>-2.9094687621769033E-2</v>
      </c>
    </row>
    <row r="25" spans="1:9" ht="16.5">
      <c r="A25" s="37"/>
      <c r="B25" s="34" t="s">
        <v>13</v>
      </c>
      <c r="C25" s="15" t="s">
        <v>93</v>
      </c>
      <c r="D25" s="13" t="s">
        <v>81</v>
      </c>
      <c r="E25" s="46">
        <v>499.91666666666663</v>
      </c>
      <c r="F25" s="46">
        <v>746.5</v>
      </c>
      <c r="G25" s="21">
        <f t="shared" si="0"/>
        <v>0.49324887481246887</v>
      </c>
      <c r="H25" s="46">
        <v>794</v>
      </c>
      <c r="I25" s="21">
        <f t="shared" si="1"/>
        <v>-5.9823677581863979E-2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46">
        <v>526.9</v>
      </c>
      <c r="F26" s="46">
        <v>941.5</v>
      </c>
      <c r="G26" s="21">
        <f t="shared" si="0"/>
        <v>0.78686657809831095</v>
      </c>
      <c r="H26" s="46">
        <v>868.2</v>
      </c>
      <c r="I26" s="21">
        <f t="shared" si="1"/>
        <v>8.4427551255471037E-2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46">
        <v>1286.4943333333333</v>
      </c>
      <c r="F27" s="46">
        <v>3659.5</v>
      </c>
      <c r="G27" s="21">
        <f t="shared" si="0"/>
        <v>1.844551977557616</v>
      </c>
      <c r="H27" s="46">
        <v>3605.35</v>
      </c>
      <c r="I27" s="21">
        <f t="shared" si="1"/>
        <v>1.5019346249323946E-2</v>
      </c>
    </row>
    <row r="28" spans="1:9" ht="16.5">
      <c r="A28" s="37"/>
      <c r="B28" s="34" t="s">
        <v>16</v>
      </c>
      <c r="C28" s="15" t="s">
        <v>96</v>
      </c>
      <c r="D28" s="13" t="s">
        <v>81</v>
      </c>
      <c r="E28" s="46">
        <v>496.4443333333333</v>
      </c>
      <c r="F28" s="46">
        <v>705.37777777777774</v>
      </c>
      <c r="G28" s="21">
        <f t="shared" si="0"/>
        <v>0.42085976294981264</v>
      </c>
      <c r="H28" s="46">
        <v>803.2</v>
      </c>
      <c r="I28" s="21">
        <f t="shared" si="1"/>
        <v>-0.12179061531651184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46">
        <v>994.48333333333335</v>
      </c>
      <c r="F29" s="46">
        <v>2192.4666666666667</v>
      </c>
      <c r="G29" s="21">
        <f t="shared" si="0"/>
        <v>1.2046288692620959</v>
      </c>
      <c r="H29" s="46">
        <v>2141.1</v>
      </c>
      <c r="I29" s="21">
        <f t="shared" si="1"/>
        <v>2.399078355362514E-2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46">
        <v>1520.899074074074</v>
      </c>
      <c r="F30" s="46">
        <v>3296.875</v>
      </c>
      <c r="G30" s="21">
        <f t="shared" si="0"/>
        <v>1.1677145158413245</v>
      </c>
      <c r="H30" s="46">
        <v>3312.5</v>
      </c>
      <c r="I30" s="21">
        <f t="shared" si="1"/>
        <v>-4.7169811320754715E-3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49">
        <v>1157.761</v>
      </c>
      <c r="F31" s="49">
        <v>2660.2</v>
      </c>
      <c r="G31" s="23">
        <f t="shared" si="0"/>
        <v>1.2977108401474915</v>
      </c>
      <c r="H31" s="49">
        <v>2835.7</v>
      </c>
      <c r="I31" s="23">
        <f t="shared" si="1"/>
        <v>-6.1889480551539304E-2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54">
        <v>2224.1708333333336</v>
      </c>
      <c r="F33" s="54">
        <v>4149.5</v>
      </c>
      <c r="G33" s="21">
        <f t="shared" si="0"/>
        <v>0.86563906774247312</v>
      </c>
      <c r="H33" s="54">
        <v>4253.9250000000002</v>
      </c>
      <c r="I33" s="21">
        <f>(F33-H33)/H33</f>
        <v>-2.454791751147474E-2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46">
        <v>2055.333333333333</v>
      </c>
      <c r="F34" s="46">
        <v>3903.5</v>
      </c>
      <c r="G34" s="21">
        <f t="shared" si="0"/>
        <v>0.89920531949399962</v>
      </c>
      <c r="H34" s="46">
        <v>4216</v>
      </c>
      <c r="I34" s="21">
        <f>(F34-H34)/H34</f>
        <v>-7.4122390891840612E-2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46">
        <v>1677.0166666666667</v>
      </c>
      <c r="F35" s="46">
        <v>3862.4</v>
      </c>
      <c r="G35" s="21">
        <f t="shared" si="0"/>
        <v>1.3031375160254817</v>
      </c>
      <c r="H35" s="46">
        <v>3724.9</v>
      </c>
      <c r="I35" s="21">
        <f>(F35-H35)/H35</f>
        <v>3.691374265080942E-2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46">
        <v>1745.0027777777777</v>
      </c>
      <c r="F36" s="46">
        <v>3446.2857142857142</v>
      </c>
      <c r="G36" s="21">
        <f t="shared" si="0"/>
        <v>0.974945689584794</v>
      </c>
      <c r="H36" s="46">
        <v>3839.55</v>
      </c>
      <c r="I36" s="21">
        <f>(F36-H36)/H36</f>
        <v>-0.10242457728491254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49">
        <v>1856.3223333333333</v>
      </c>
      <c r="F37" s="49">
        <v>5245.8</v>
      </c>
      <c r="G37" s="23">
        <f t="shared" si="0"/>
        <v>1.8259100835038169</v>
      </c>
      <c r="H37" s="49">
        <v>5624.8</v>
      </c>
      <c r="I37" s="23">
        <f>(F37-H37)/H37</f>
        <v>-6.7380173517280609E-2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46">
        <v>27209.814814814818</v>
      </c>
      <c r="F39" s="46">
        <v>81348.175000000003</v>
      </c>
      <c r="G39" s="21">
        <f t="shared" si="0"/>
        <v>1.9896629416128437</v>
      </c>
      <c r="H39" s="46">
        <v>82725.3</v>
      </c>
      <c r="I39" s="21">
        <f t="shared" ref="I39:I44" si="2">(F39-H39)/H39</f>
        <v>-1.6646962900104322E-2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46">
        <v>15882.07777777778</v>
      </c>
      <c r="F40" s="46">
        <v>38129.585714285713</v>
      </c>
      <c r="G40" s="21">
        <f t="shared" si="0"/>
        <v>1.4007932871123872</v>
      </c>
      <c r="H40" s="46">
        <v>41560.471428571429</v>
      </c>
      <c r="I40" s="21">
        <f t="shared" si="2"/>
        <v>-8.2551655367583174E-2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57">
        <v>11482.666666666666</v>
      </c>
      <c r="F41" s="57">
        <v>27398</v>
      </c>
      <c r="G41" s="21">
        <f t="shared" si="0"/>
        <v>1.3860311193683235</v>
      </c>
      <c r="H41" s="57">
        <v>25196.857142857141</v>
      </c>
      <c r="I41" s="21">
        <f t="shared" si="2"/>
        <v>8.735783374343746E-2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47">
        <v>5244.344444444444</v>
      </c>
      <c r="F42" s="47">
        <v>12748</v>
      </c>
      <c r="G42" s="21">
        <f t="shared" si="0"/>
        <v>1.4308090620372</v>
      </c>
      <c r="H42" s="47">
        <v>13122.5</v>
      </c>
      <c r="I42" s="21">
        <f t="shared" si="2"/>
        <v>-2.8538769289388456E-2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47">
        <v>10168.833333333334</v>
      </c>
      <c r="F43" s="47">
        <v>11332.666666666666</v>
      </c>
      <c r="G43" s="21">
        <f t="shared" si="0"/>
        <v>0.11445101863537266</v>
      </c>
      <c r="H43" s="47">
        <v>10999.333333333334</v>
      </c>
      <c r="I43" s="21">
        <f t="shared" si="2"/>
        <v>3.0304866961633925E-2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50">
        <v>12680</v>
      </c>
      <c r="F44" s="50">
        <v>19908</v>
      </c>
      <c r="G44" s="31">
        <f t="shared" si="0"/>
        <v>0.57003154574132497</v>
      </c>
      <c r="H44" s="50">
        <v>20089.599999999999</v>
      </c>
      <c r="I44" s="31">
        <f t="shared" si="2"/>
        <v>-9.0395030264414696E-3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43">
        <v>6220.7777777777774</v>
      </c>
      <c r="F46" s="43">
        <v>14729.285714285714</v>
      </c>
      <c r="G46" s="21">
        <f t="shared" si="0"/>
        <v>1.3677562903633242</v>
      </c>
      <c r="H46" s="43">
        <v>14729.285714285714</v>
      </c>
      <c r="I46" s="21">
        <f t="shared" ref="I46:I51" si="3">(F46-H46)/H46</f>
        <v>0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47">
        <v>6024.2222222222226</v>
      </c>
      <c r="F47" s="47">
        <v>10170.333333333334</v>
      </c>
      <c r="G47" s="21">
        <f t="shared" si="0"/>
        <v>0.68824006787413772</v>
      </c>
      <c r="H47" s="47">
        <v>9798.3333333333339</v>
      </c>
      <c r="I47" s="21">
        <f t="shared" si="3"/>
        <v>3.7965640415036569E-2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47">
        <v>19083.333333333332</v>
      </c>
      <c r="F48" s="47">
        <v>38713.571428571428</v>
      </c>
      <c r="G48" s="21">
        <f t="shared" si="0"/>
        <v>1.0286587648159702</v>
      </c>
      <c r="H48" s="47">
        <v>36556.428571428572</v>
      </c>
      <c r="I48" s="21">
        <f t="shared" si="3"/>
        <v>5.9008577736962366E-2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47">
        <v>17787.736833333336</v>
      </c>
      <c r="F49" s="47">
        <v>57910.833333333336</v>
      </c>
      <c r="G49" s="21">
        <f t="shared" si="0"/>
        <v>2.2556605641259155</v>
      </c>
      <c r="H49" s="47">
        <v>57910.833333333336</v>
      </c>
      <c r="I49" s="21">
        <f t="shared" si="3"/>
        <v>0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47">
        <v>2248.6507936507937</v>
      </c>
      <c r="F50" s="47">
        <v>5898.6</v>
      </c>
      <c r="G50" s="21">
        <f t="shared" si="0"/>
        <v>1.6231729785056295</v>
      </c>
      <c r="H50" s="47">
        <v>5317.6</v>
      </c>
      <c r="I50" s="21">
        <f t="shared" si="3"/>
        <v>0.10925981645855272</v>
      </c>
    </row>
    <row r="51" spans="1:9" ht="16.5" customHeight="1" thickBot="1">
      <c r="A51" s="38"/>
      <c r="B51" s="34" t="s">
        <v>50</v>
      </c>
      <c r="C51" s="15" t="s">
        <v>159</v>
      </c>
      <c r="D51" s="12" t="s">
        <v>112</v>
      </c>
      <c r="E51" s="50">
        <v>28009.333333333332</v>
      </c>
      <c r="F51" s="50">
        <v>50447.5</v>
      </c>
      <c r="G51" s="31">
        <f t="shared" si="0"/>
        <v>0.80109606321702298</v>
      </c>
      <c r="H51" s="50">
        <v>50447.5</v>
      </c>
      <c r="I51" s="31">
        <f t="shared" si="3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>
      <c r="A53" s="33"/>
      <c r="B53" s="97" t="s">
        <v>38</v>
      </c>
      <c r="C53" s="19" t="s">
        <v>115</v>
      </c>
      <c r="D53" s="20" t="s">
        <v>114</v>
      </c>
      <c r="E53" s="43">
        <v>3833</v>
      </c>
      <c r="F53" s="66">
        <v>9383.3333333333339</v>
      </c>
      <c r="G53" s="22">
        <f t="shared" si="0"/>
        <v>1.4480389599095576</v>
      </c>
      <c r="H53" s="66">
        <v>6961.25</v>
      </c>
      <c r="I53" s="22">
        <f t="shared" ref="I53:I61" si="4">(F53-H53)/H53</f>
        <v>0.34793799006404508</v>
      </c>
    </row>
    <row r="54" spans="1:9" ht="16.5">
      <c r="A54" s="37"/>
      <c r="B54" s="98" t="s">
        <v>39</v>
      </c>
      <c r="C54" s="15" t="s">
        <v>116</v>
      </c>
      <c r="D54" s="11" t="s">
        <v>114</v>
      </c>
      <c r="E54" s="47">
        <v>3513.5833333333335</v>
      </c>
      <c r="F54" s="70">
        <v>16372.142857142857</v>
      </c>
      <c r="G54" s="21">
        <f t="shared" si="0"/>
        <v>3.6596711402346669</v>
      </c>
      <c r="H54" s="70">
        <v>16582.857142857141</v>
      </c>
      <c r="I54" s="21">
        <f t="shared" si="4"/>
        <v>-1.2706753962784209E-2</v>
      </c>
    </row>
    <row r="55" spans="1:9" ht="16.5">
      <c r="A55" s="37"/>
      <c r="B55" s="98" t="s">
        <v>40</v>
      </c>
      <c r="C55" s="15" t="s">
        <v>117</v>
      </c>
      <c r="D55" s="11" t="s">
        <v>114</v>
      </c>
      <c r="E55" s="47">
        <v>2807.8333333333335</v>
      </c>
      <c r="F55" s="70">
        <v>11167</v>
      </c>
      <c r="G55" s="21">
        <f t="shared" si="0"/>
        <v>2.9770879088264968</v>
      </c>
      <c r="H55" s="70">
        <v>10270</v>
      </c>
      <c r="I55" s="21">
        <f t="shared" si="4"/>
        <v>8.7341772151898728E-2</v>
      </c>
    </row>
    <row r="56" spans="1:9" ht="16.5">
      <c r="A56" s="37"/>
      <c r="B56" s="98" t="s">
        <v>41</v>
      </c>
      <c r="C56" s="15" t="s">
        <v>118</v>
      </c>
      <c r="D56" s="11" t="s">
        <v>114</v>
      </c>
      <c r="E56" s="47">
        <v>4950</v>
      </c>
      <c r="F56" s="70">
        <v>7006.25</v>
      </c>
      <c r="G56" s="21">
        <f t="shared" si="0"/>
        <v>0.41540404040404039</v>
      </c>
      <c r="H56" s="70">
        <v>6268.75</v>
      </c>
      <c r="I56" s="21">
        <f t="shared" si="4"/>
        <v>0.11764705882352941</v>
      </c>
    </row>
    <row r="57" spans="1:9" ht="16.5">
      <c r="A57" s="37"/>
      <c r="B57" s="98" t="s">
        <v>42</v>
      </c>
      <c r="C57" s="15" t="s">
        <v>198</v>
      </c>
      <c r="D57" s="11" t="s">
        <v>114</v>
      </c>
      <c r="E57" s="47">
        <v>2142.2222222222222</v>
      </c>
      <c r="F57" s="104">
        <v>3758.3333333333335</v>
      </c>
      <c r="G57" s="21">
        <f t="shared" si="0"/>
        <v>0.75440871369294615</v>
      </c>
      <c r="H57" s="104">
        <v>3506.25</v>
      </c>
      <c r="I57" s="21">
        <f t="shared" si="4"/>
        <v>7.1895424836601357E-2</v>
      </c>
    </row>
    <row r="58" spans="1:9" ht="16.5" customHeight="1" thickBot="1">
      <c r="A58" s="38"/>
      <c r="B58" s="99" t="s">
        <v>43</v>
      </c>
      <c r="C58" s="16" t="s">
        <v>119</v>
      </c>
      <c r="D58" s="12" t="s">
        <v>114</v>
      </c>
      <c r="E58" s="50">
        <v>4668.4814814814818</v>
      </c>
      <c r="F58" s="50">
        <v>12245.428571428571</v>
      </c>
      <c r="G58" s="29">
        <f t="shared" si="0"/>
        <v>1.6230003524706376</v>
      </c>
      <c r="H58" s="50">
        <v>12036.333333333334</v>
      </c>
      <c r="I58" s="29">
        <f t="shared" si="4"/>
        <v>1.7372004605104269E-2</v>
      </c>
    </row>
    <row r="59" spans="1:9" ht="16.5">
      <c r="A59" s="37"/>
      <c r="B59" s="100" t="s">
        <v>54</v>
      </c>
      <c r="C59" s="14" t="s">
        <v>121</v>
      </c>
      <c r="D59" s="11" t="s">
        <v>120</v>
      </c>
      <c r="E59" s="43">
        <v>4791.25</v>
      </c>
      <c r="F59" s="68">
        <v>16386.875</v>
      </c>
      <c r="G59" s="21">
        <f t="shared" si="0"/>
        <v>2.4201669710409601</v>
      </c>
      <c r="H59" s="68">
        <v>16530.625</v>
      </c>
      <c r="I59" s="21">
        <f t="shared" si="4"/>
        <v>-8.695980944459147E-3</v>
      </c>
    </row>
    <row r="60" spans="1:9" ht="16.5">
      <c r="A60" s="37"/>
      <c r="B60" s="98" t="s">
        <v>55</v>
      </c>
      <c r="C60" s="15" t="s">
        <v>122</v>
      </c>
      <c r="D60" s="13" t="s">
        <v>120</v>
      </c>
      <c r="E60" s="47">
        <v>5008.333333333333</v>
      </c>
      <c r="F60" s="70">
        <v>16832.857142857141</v>
      </c>
      <c r="G60" s="21">
        <f t="shared" si="0"/>
        <v>2.3609698122177325</v>
      </c>
      <c r="H60" s="70">
        <v>16584.285714285714</v>
      </c>
      <c r="I60" s="21">
        <f t="shared" si="4"/>
        <v>1.4988371091394545E-2</v>
      </c>
    </row>
    <row r="61" spans="1:9" ht="16.5" customHeight="1" thickBot="1">
      <c r="A61" s="38"/>
      <c r="B61" s="99" t="s">
        <v>56</v>
      </c>
      <c r="C61" s="16" t="s">
        <v>123</v>
      </c>
      <c r="D61" s="12" t="s">
        <v>120</v>
      </c>
      <c r="E61" s="50">
        <v>21172.857142857141</v>
      </c>
      <c r="F61" s="73">
        <v>91610</v>
      </c>
      <c r="G61" s="29">
        <f t="shared" si="0"/>
        <v>3.3267660751636194</v>
      </c>
      <c r="H61" s="73">
        <v>83320</v>
      </c>
      <c r="I61" s="29">
        <f t="shared" si="4"/>
        <v>9.9495919347095535E-2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43">
        <v>6498.5</v>
      </c>
      <c r="F63" s="54">
        <v>20629.777777777777</v>
      </c>
      <c r="G63" s="21">
        <f t="shared" si="0"/>
        <v>2.1745445530165082</v>
      </c>
      <c r="H63" s="54">
        <v>20891.8</v>
      </c>
      <c r="I63" s="21">
        <f t="shared" ref="I63:I74" si="5">(F63-H63)/H63</f>
        <v>-1.2541869165041878E-2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47">
        <v>47317.333333333336</v>
      </c>
      <c r="F64" s="46">
        <v>114868.83333333333</v>
      </c>
      <c r="G64" s="21">
        <f t="shared" si="0"/>
        <v>1.4276269443192064</v>
      </c>
      <c r="H64" s="46">
        <v>105957.57142857143</v>
      </c>
      <c r="I64" s="21">
        <f t="shared" si="5"/>
        <v>8.4102172073367981E-2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47">
        <v>10926.422619047618</v>
      </c>
      <c r="F65" s="46">
        <v>42388</v>
      </c>
      <c r="G65" s="21">
        <f t="shared" si="0"/>
        <v>2.8794033031549233</v>
      </c>
      <c r="H65" s="46">
        <v>42388</v>
      </c>
      <c r="I65" s="21">
        <f t="shared" si="5"/>
        <v>0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47">
        <v>7451.1111111111104</v>
      </c>
      <c r="F66" s="46">
        <v>19657</v>
      </c>
      <c r="G66" s="21">
        <f t="shared" si="0"/>
        <v>1.6381300328064423</v>
      </c>
      <c r="H66" s="46">
        <v>18763.333333333332</v>
      </c>
      <c r="I66" s="21">
        <f t="shared" si="5"/>
        <v>4.7628353171078414E-2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47">
        <v>3990.3703703703704</v>
      </c>
      <c r="F67" s="46">
        <v>14148</v>
      </c>
      <c r="G67" s="21">
        <f t="shared" si="0"/>
        <v>2.5455355485427882</v>
      </c>
      <c r="H67" s="46">
        <v>14148</v>
      </c>
      <c r="I67" s="21">
        <f t="shared" si="5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50">
        <v>3227.9166666666665</v>
      </c>
      <c r="F68" s="58">
        <v>12848.75</v>
      </c>
      <c r="G68" s="31">
        <f t="shared" si="0"/>
        <v>2.9805085839679881</v>
      </c>
      <c r="H68" s="58">
        <v>12848.75</v>
      </c>
      <c r="I68" s="31">
        <f t="shared" si="5"/>
        <v>0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43">
        <v>3987.2453703703704</v>
      </c>
      <c r="F70" s="43">
        <v>14638.125</v>
      </c>
      <c r="G70" s="21">
        <f t="shared" si="0"/>
        <v>2.6712375688683241</v>
      </c>
      <c r="H70" s="43">
        <v>14638.125</v>
      </c>
      <c r="I70" s="21">
        <f t="shared" si="5"/>
        <v>0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47">
        <v>2842.4583333333335</v>
      </c>
      <c r="F71" s="47">
        <v>7369.125</v>
      </c>
      <c r="G71" s="21">
        <f t="shared" si="0"/>
        <v>1.5925182134009583</v>
      </c>
      <c r="H71" s="47">
        <v>7744.375</v>
      </c>
      <c r="I71" s="21">
        <f t="shared" si="5"/>
        <v>-4.8454523444435481E-2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47">
        <v>1325.1851851851852</v>
      </c>
      <c r="F72" s="47">
        <v>2067.6666666666665</v>
      </c>
      <c r="G72" s="21">
        <f t="shared" si="0"/>
        <v>0.56028507546115136</v>
      </c>
      <c r="H72" s="47">
        <v>2067.6666666666665</v>
      </c>
      <c r="I72" s="21">
        <f t="shared" si="5"/>
        <v>0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47">
        <v>2323.4920634920636</v>
      </c>
      <c r="F73" s="47">
        <v>9932.5</v>
      </c>
      <c r="G73" s="21">
        <f t="shared" si="0"/>
        <v>3.2748155485722092</v>
      </c>
      <c r="H73" s="47">
        <v>9462.5</v>
      </c>
      <c r="I73" s="21">
        <f t="shared" si="5"/>
        <v>4.9669749009247026E-2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50">
        <v>1667.4166666666667</v>
      </c>
      <c r="F74" s="50">
        <v>7791.875</v>
      </c>
      <c r="G74" s="21">
        <f t="shared" si="0"/>
        <v>3.6730221400369829</v>
      </c>
      <c r="H74" s="50">
        <v>7737.2222222222226</v>
      </c>
      <c r="I74" s="21">
        <f t="shared" si="5"/>
        <v>7.0636174337617048E-3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43">
        <v>1460.8333333333333</v>
      </c>
      <c r="F76" s="43">
        <v>4526.666666666667</v>
      </c>
      <c r="G76" s="22">
        <f t="shared" si="0"/>
        <v>2.0986879634911584</v>
      </c>
      <c r="H76" s="43">
        <v>4409.166666666667</v>
      </c>
      <c r="I76" s="22">
        <f t="shared" ref="I76:I82" si="6">(F76-H76)/H76</f>
        <v>2.6649026649026648E-2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47">
        <v>1201.4814814814815</v>
      </c>
      <c r="F77" s="32">
        <v>3435</v>
      </c>
      <c r="G77" s="21">
        <f t="shared" si="0"/>
        <v>1.8589704069050552</v>
      </c>
      <c r="H77" s="32">
        <v>3651.6666666666665</v>
      </c>
      <c r="I77" s="21">
        <f t="shared" si="6"/>
        <v>-5.9333637608397952E-2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47">
        <v>933.13095238095229</v>
      </c>
      <c r="F78" s="47">
        <v>1944.6666666666667</v>
      </c>
      <c r="G78" s="21">
        <f t="shared" si="0"/>
        <v>1.0840233213834636</v>
      </c>
      <c r="H78" s="47">
        <v>1944.6666666666667</v>
      </c>
      <c r="I78" s="21">
        <f t="shared" si="6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47">
        <v>1528.961111111111</v>
      </c>
      <c r="F79" s="47">
        <v>5404.4444444444443</v>
      </c>
      <c r="G79" s="21">
        <f t="shared" si="0"/>
        <v>2.5347167466653104</v>
      </c>
      <c r="H79" s="47">
        <v>5404.4444444444443</v>
      </c>
      <c r="I79" s="21">
        <f t="shared" si="6"/>
        <v>0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61">
        <v>2015.9666666666665</v>
      </c>
      <c r="F80" s="61">
        <v>5458.125</v>
      </c>
      <c r="G80" s="21">
        <f t="shared" si="0"/>
        <v>1.7074480398154734</v>
      </c>
      <c r="H80" s="61">
        <v>5845.375</v>
      </c>
      <c r="I80" s="21">
        <f t="shared" si="6"/>
        <v>-6.6248957509141837E-2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29999</v>
      </c>
      <c r="G81" s="21">
        <f>(F81-E81)/E81</f>
        <v>2.370926661173121</v>
      </c>
      <c r="H81" s="61">
        <v>29999</v>
      </c>
      <c r="I81" s="21">
        <f t="shared" si="6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50">
        <v>4069.9148148148147</v>
      </c>
      <c r="F82" s="50">
        <v>7064.2857142857147</v>
      </c>
      <c r="G82" s="23">
        <f>(F82-E82)/E82</f>
        <v>0.73573306462610744</v>
      </c>
      <c r="H82" s="50">
        <v>6992.5</v>
      </c>
      <c r="I82" s="23">
        <f t="shared" si="6"/>
        <v>1.0266101435211252E-2</v>
      </c>
    </row>
    <row r="83" spans="1:9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8"/>
  <sheetViews>
    <sheetView rightToLeft="1" tabSelected="1" topLeftCell="A70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137" t="s">
        <v>201</v>
      </c>
      <c r="B9" s="137"/>
      <c r="C9" s="137"/>
      <c r="D9" s="137"/>
      <c r="E9" s="137"/>
      <c r="F9" s="137"/>
      <c r="G9" s="137"/>
      <c r="H9" s="137"/>
      <c r="I9" s="137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ht="24.75" customHeight="1">
      <c r="A13" s="138" t="s">
        <v>3</v>
      </c>
      <c r="B13" s="144"/>
      <c r="C13" s="161" t="s">
        <v>0</v>
      </c>
      <c r="D13" s="163" t="s">
        <v>23</v>
      </c>
      <c r="E13" s="140" t="s">
        <v>217</v>
      </c>
      <c r="F13" s="157" t="s">
        <v>225</v>
      </c>
      <c r="G13" s="140" t="s">
        <v>197</v>
      </c>
      <c r="H13" s="157" t="s">
        <v>220</v>
      </c>
      <c r="I13" s="140" t="s">
        <v>187</v>
      </c>
    </row>
    <row r="14" spans="1:9" ht="38.25" customHeight="1" thickBot="1">
      <c r="A14" s="139"/>
      <c r="B14" s="145"/>
      <c r="C14" s="162"/>
      <c r="D14" s="164"/>
      <c r="E14" s="141"/>
      <c r="F14" s="158"/>
      <c r="G14" s="159"/>
      <c r="H14" s="158"/>
      <c r="I14" s="159"/>
    </row>
    <row r="15" spans="1:9" ht="17.25" customHeight="1" thickBot="1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>
      <c r="A16" s="33"/>
      <c r="B16" s="40" t="s">
        <v>16</v>
      </c>
      <c r="C16" s="14" t="s">
        <v>96</v>
      </c>
      <c r="D16" s="11" t="s">
        <v>81</v>
      </c>
      <c r="E16" s="42">
        <v>496.4443333333333</v>
      </c>
      <c r="F16" s="42">
        <v>705.37777777777774</v>
      </c>
      <c r="G16" s="21">
        <f>(F16-E16)/E16</f>
        <v>0.42085976294981264</v>
      </c>
      <c r="H16" s="42">
        <v>803.2</v>
      </c>
      <c r="I16" s="21">
        <f>(F16-H16)/H16</f>
        <v>-0.12179061531651184</v>
      </c>
    </row>
    <row r="17" spans="1:9" ht="16.5">
      <c r="A17" s="37"/>
      <c r="B17" s="34" t="s">
        <v>9</v>
      </c>
      <c r="C17" s="15" t="s">
        <v>88</v>
      </c>
      <c r="D17" s="11" t="s">
        <v>161</v>
      </c>
      <c r="E17" s="46">
        <v>1495.8776666666668</v>
      </c>
      <c r="F17" s="46">
        <v>3999.4</v>
      </c>
      <c r="G17" s="21">
        <f>(F17-E17)/E17</f>
        <v>1.6736143530453582</v>
      </c>
      <c r="H17" s="46">
        <v>4533.2000000000007</v>
      </c>
      <c r="I17" s="21">
        <f>(F17-H17)/H17</f>
        <v>-0.1177534633371571</v>
      </c>
    </row>
    <row r="18" spans="1:9" ht="16.5">
      <c r="A18" s="37"/>
      <c r="B18" s="34" t="s">
        <v>10</v>
      </c>
      <c r="C18" s="15" t="s">
        <v>90</v>
      </c>
      <c r="D18" s="11" t="s">
        <v>161</v>
      </c>
      <c r="E18" s="46">
        <v>1335.2943333333333</v>
      </c>
      <c r="F18" s="46">
        <v>3044.333333333333</v>
      </c>
      <c r="G18" s="21">
        <f>(F18-E18)/E18</f>
        <v>1.27989684172004</v>
      </c>
      <c r="H18" s="46">
        <v>3408.3</v>
      </c>
      <c r="I18" s="21">
        <f>(F18-H18)/H18</f>
        <v>-0.10678833044821968</v>
      </c>
    </row>
    <row r="19" spans="1:9" ht="16.5">
      <c r="A19" s="37"/>
      <c r="B19" s="34" t="s">
        <v>19</v>
      </c>
      <c r="C19" s="15" t="s">
        <v>99</v>
      </c>
      <c r="D19" s="11" t="s">
        <v>161</v>
      </c>
      <c r="E19" s="46">
        <v>1157.761</v>
      </c>
      <c r="F19" s="46">
        <v>2660.2</v>
      </c>
      <c r="G19" s="21">
        <f>(F19-E19)/E19</f>
        <v>1.2977108401474915</v>
      </c>
      <c r="H19" s="46">
        <v>2835.7</v>
      </c>
      <c r="I19" s="21">
        <f>(F19-H19)/H19</f>
        <v>-6.1889480551539304E-2</v>
      </c>
    </row>
    <row r="20" spans="1:9" ht="16.5">
      <c r="A20" s="37"/>
      <c r="B20" s="34" t="s">
        <v>13</v>
      </c>
      <c r="C20" s="15" t="s">
        <v>93</v>
      </c>
      <c r="D20" s="11" t="s">
        <v>81</v>
      </c>
      <c r="E20" s="46">
        <v>499.91666666666663</v>
      </c>
      <c r="F20" s="46">
        <v>746.5</v>
      </c>
      <c r="G20" s="21">
        <f>(F20-E20)/E20</f>
        <v>0.49324887481246887</v>
      </c>
      <c r="H20" s="46">
        <v>794</v>
      </c>
      <c r="I20" s="21">
        <f>(F20-H20)/H20</f>
        <v>-5.9823677581863979E-2</v>
      </c>
    </row>
    <row r="21" spans="1:9" ht="16.5">
      <c r="A21" s="37"/>
      <c r="B21" s="34" t="s">
        <v>12</v>
      </c>
      <c r="C21" s="15" t="s">
        <v>92</v>
      </c>
      <c r="D21" s="11" t="s">
        <v>81</v>
      </c>
      <c r="E21" s="46">
        <v>516.48333333333335</v>
      </c>
      <c r="F21" s="46">
        <v>747.5</v>
      </c>
      <c r="G21" s="21">
        <f>(F21-E21)/E21</f>
        <v>0.44728774726515858</v>
      </c>
      <c r="H21" s="46">
        <v>769.9</v>
      </c>
      <c r="I21" s="21">
        <f>(F21-H21)/H21</f>
        <v>-2.9094687621769033E-2</v>
      </c>
    </row>
    <row r="22" spans="1:9" ht="16.5">
      <c r="A22" s="37"/>
      <c r="B22" s="34" t="s">
        <v>6</v>
      </c>
      <c r="C22" s="15" t="s">
        <v>86</v>
      </c>
      <c r="D22" s="11" t="s">
        <v>161</v>
      </c>
      <c r="E22" s="46">
        <v>1410.6109999999999</v>
      </c>
      <c r="F22" s="46">
        <v>2880.5555555555557</v>
      </c>
      <c r="G22" s="21">
        <f>(F22-E22)/E22</f>
        <v>1.0420623088545005</v>
      </c>
      <c r="H22" s="46">
        <v>2921.5222222222219</v>
      </c>
      <c r="I22" s="21">
        <f>(F22-H22)/H22</f>
        <v>-1.4022370377694894E-2</v>
      </c>
    </row>
    <row r="23" spans="1:9" ht="16.5">
      <c r="A23" s="37"/>
      <c r="B23" s="34" t="s">
        <v>18</v>
      </c>
      <c r="C23" s="15" t="s">
        <v>98</v>
      </c>
      <c r="D23" s="13" t="s">
        <v>83</v>
      </c>
      <c r="E23" s="46">
        <v>1520.899074074074</v>
      </c>
      <c r="F23" s="46">
        <v>3296.875</v>
      </c>
      <c r="G23" s="21">
        <f>(F23-E23)/E23</f>
        <v>1.1677145158413245</v>
      </c>
      <c r="H23" s="46">
        <v>3312.5</v>
      </c>
      <c r="I23" s="21">
        <f>(F23-H23)/H23</f>
        <v>-4.7169811320754715E-3</v>
      </c>
    </row>
    <row r="24" spans="1:9" ht="16.5">
      <c r="A24" s="37"/>
      <c r="B24" s="34" t="s">
        <v>7</v>
      </c>
      <c r="C24" s="15" t="s">
        <v>87</v>
      </c>
      <c r="D24" s="13" t="s">
        <v>161</v>
      </c>
      <c r="E24" s="46">
        <v>869.69433333333336</v>
      </c>
      <c r="F24" s="46">
        <v>3332.7</v>
      </c>
      <c r="G24" s="21">
        <f>(F24-E24)/E24</f>
        <v>2.8320360065202981</v>
      </c>
      <c r="H24" s="46">
        <v>3332.7</v>
      </c>
      <c r="I24" s="21">
        <f>(F24-H24)/H24</f>
        <v>0</v>
      </c>
    </row>
    <row r="25" spans="1:9" ht="16.5">
      <c r="A25" s="37"/>
      <c r="B25" s="34" t="s">
        <v>15</v>
      </c>
      <c r="C25" s="15" t="s">
        <v>95</v>
      </c>
      <c r="D25" s="13" t="s">
        <v>82</v>
      </c>
      <c r="E25" s="46">
        <v>1286.4943333333333</v>
      </c>
      <c r="F25" s="46">
        <v>3659.5</v>
      </c>
      <c r="G25" s="21">
        <f>(F25-E25)/E25</f>
        <v>1.844551977557616</v>
      </c>
      <c r="H25" s="46">
        <v>3605.35</v>
      </c>
      <c r="I25" s="21">
        <f>(F25-H25)/H25</f>
        <v>1.5019346249323946E-2</v>
      </c>
    </row>
    <row r="26" spans="1:9" ht="16.5">
      <c r="A26" s="37"/>
      <c r="B26" s="34" t="s">
        <v>5</v>
      </c>
      <c r="C26" s="15" t="s">
        <v>85</v>
      </c>
      <c r="D26" s="13" t="s">
        <v>161</v>
      </c>
      <c r="E26" s="46">
        <v>1460.7443333333335</v>
      </c>
      <c r="F26" s="46">
        <v>3683.2222222222222</v>
      </c>
      <c r="G26" s="21">
        <f>(F26-E26)/E26</f>
        <v>1.5214694578464141</v>
      </c>
      <c r="H26" s="46">
        <v>3627.6</v>
      </c>
      <c r="I26" s="21">
        <f>(F26-H26)/H26</f>
        <v>1.5333063794856727E-2</v>
      </c>
    </row>
    <row r="27" spans="1:9" ht="16.5">
      <c r="A27" s="37"/>
      <c r="B27" s="34" t="s">
        <v>11</v>
      </c>
      <c r="C27" s="15" t="s">
        <v>91</v>
      </c>
      <c r="D27" s="13" t="s">
        <v>81</v>
      </c>
      <c r="E27" s="46">
        <v>413.35</v>
      </c>
      <c r="F27" s="46">
        <v>971.5</v>
      </c>
      <c r="G27" s="21">
        <f>(F27-E27)/E27</f>
        <v>1.3503084553042215</v>
      </c>
      <c r="H27" s="46">
        <v>956</v>
      </c>
      <c r="I27" s="21">
        <f>(F27-H27)/H27</f>
        <v>1.6213389121338913E-2</v>
      </c>
    </row>
    <row r="28" spans="1:9" ht="16.5">
      <c r="A28" s="37"/>
      <c r="B28" s="34" t="s">
        <v>17</v>
      </c>
      <c r="C28" s="15" t="s">
        <v>97</v>
      </c>
      <c r="D28" s="13" t="s">
        <v>161</v>
      </c>
      <c r="E28" s="46">
        <v>994.48333333333335</v>
      </c>
      <c r="F28" s="46">
        <v>2192.4666666666667</v>
      </c>
      <c r="G28" s="21">
        <f>(F28-E28)/E28</f>
        <v>1.2046288692620959</v>
      </c>
      <c r="H28" s="46">
        <v>2141.1</v>
      </c>
      <c r="I28" s="21">
        <f>(F28-H28)/H28</f>
        <v>2.399078355362514E-2</v>
      </c>
    </row>
    <row r="29" spans="1:9" ht="17.25" thickBot="1">
      <c r="A29" s="38"/>
      <c r="B29" s="34" t="s">
        <v>14</v>
      </c>
      <c r="C29" s="15" t="s">
        <v>94</v>
      </c>
      <c r="D29" s="13" t="s">
        <v>81</v>
      </c>
      <c r="E29" s="46">
        <v>526.9</v>
      </c>
      <c r="F29" s="46">
        <v>941.5</v>
      </c>
      <c r="G29" s="21">
        <f>(F29-E29)/E29</f>
        <v>0.78686657809831095</v>
      </c>
      <c r="H29" s="46">
        <v>868.2</v>
      </c>
      <c r="I29" s="21">
        <f>(F29-H29)/H29</f>
        <v>8.4427551255471037E-2</v>
      </c>
    </row>
    <row r="30" spans="1:9" ht="16.5">
      <c r="A30" s="37"/>
      <c r="B30" s="34" t="s">
        <v>8</v>
      </c>
      <c r="C30" s="15" t="s">
        <v>89</v>
      </c>
      <c r="D30" s="13" t="s">
        <v>161</v>
      </c>
      <c r="E30" s="46">
        <v>2394.6428571428569</v>
      </c>
      <c r="F30" s="46">
        <v>7432.55</v>
      </c>
      <c r="G30" s="21">
        <f>(F30-E30)/E30</f>
        <v>2.1038240119313949</v>
      </c>
      <c r="H30" s="46">
        <v>6599.1428571428569</v>
      </c>
      <c r="I30" s="21">
        <f>(F30-H30)/H30</f>
        <v>0.126290210849894</v>
      </c>
    </row>
    <row r="31" spans="1:9" ht="17.25" thickBot="1">
      <c r="A31" s="38"/>
      <c r="B31" s="36" t="s">
        <v>4</v>
      </c>
      <c r="C31" s="16" t="s">
        <v>84</v>
      </c>
      <c r="D31" s="12" t="s">
        <v>161</v>
      </c>
      <c r="E31" s="49">
        <v>1332.0223333333333</v>
      </c>
      <c r="F31" s="49">
        <v>4001</v>
      </c>
      <c r="G31" s="23">
        <f>(F31-E31)/E31</f>
        <v>2.0037033913595543</v>
      </c>
      <c r="H31" s="49">
        <v>3287.4</v>
      </c>
      <c r="I31" s="23">
        <f>(F31-H31)/H31</f>
        <v>0.21707124171077444</v>
      </c>
    </row>
    <row r="32" spans="1:9" ht="15.75" customHeight="1" thickBot="1">
      <c r="A32" s="150" t="s">
        <v>188</v>
      </c>
      <c r="B32" s="151"/>
      <c r="C32" s="151"/>
      <c r="D32" s="152"/>
      <c r="E32" s="105">
        <f>SUM(E16:E31)</f>
        <v>17711.618931216934</v>
      </c>
      <c r="F32" s="106">
        <f>SUM(F16:F31)</f>
        <v>44295.180555555562</v>
      </c>
      <c r="G32" s="107">
        <f t="shared" ref="G32" si="0">(F32-E32)/E32</f>
        <v>1.5009108838427407</v>
      </c>
      <c r="H32" s="106">
        <f>SUM(H16:H31)</f>
        <v>43795.815079365078</v>
      </c>
      <c r="I32" s="110">
        <f t="shared" ref="I32" si="1">(F32-H32)/H32</f>
        <v>1.1402127698401156E-2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39" t="s">
        <v>29</v>
      </c>
      <c r="C34" s="18" t="s">
        <v>103</v>
      </c>
      <c r="D34" s="20" t="s">
        <v>161</v>
      </c>
      <c r="E34" s="54">
        <v>1745.0027777777777</v>
      </c>
      <c r="F34" s="54">
        <v>3446.2857142857142</v>
      </c>
      <c r="G34" s="21">
        <f>(F34-E34)/E34</f>
        <v>0.974945689584794</v>
      </c>
      <c r="H34" s="54">
        <v>3839.55</v>
      </c>
      <c r="I34" s="21">
        <f>(F34-H34)/H34</f>
        <v>-0.10242457728491254</v>
      </c>
    </row>
    <row r="35" spans="1:9" ht="16.5">
      <c r="A35" s="37"/>
      <c r="B35" s="34" t="s">
        <v>27</v>
      </c>
      <c r="C35" s="15" t="s">
        <v>101</v>
      </c>
      <c r="D35" s="11" t="s">
        <v>161</v>
      </c>
      <c r="E35" s="46">
        <v>2055.333333333333</v>
      </c>
      <c r="F35" s="46">
        <v>3903.5</v>
      </c>
      <c r="G35" s="21">
        <f>(F35-E35)/E35</f>
        <v>0.89920531949399962</v>
      </c>
      <c r="H35" s="46">
        <v>4216</v>
      </c>
      <c r="I35" s="21">
        <f>(F35-H35)/H35</f>
        <v>-7.4122390891840612E-2</v>
      </c>
    </row>
    <row r="36" spans="1:9" ht="16.5">
      <c r="A36" s="37"/>
      <c r="B36" s="39" t="s">
        <v>30</v>
      </c>
      <c r="C36" s="15" t="s">
        <v>104</v>
      </c>
      <c r="D36" s="11" t="s">
        <v>161</v>
      </c>
      <c r="E36" s="46">
        <v>1856.3223333333333</v>
      </c>
      <c r="F36" s="46">
        <v>5245.8</v>
      </c>
      <c r="G36" s="21">
        <f>(F36-E36)/E36</f>
        <v>1.8259100835038169</v>
      </c>
      <c r="H36" s="46">
        <v>5624.8</v>
      </c>
      <c r="I36" s="21">
        <f>(F36-H36)/H36</f>
        <v>-6.7380173517280609E-2</v>
      </c>
    </row>
    <row r="37" spans="1:9" ht="16.5">
      <c r="A37" s="37"/>
      <c r="B37" s="34" t="s">
        <v>26</v>
      </c>
      <c r="C37" s="15" t="s">
        <v>100</v>
      </c>
      <c r="D37" s="11" t="s">
        <v>161</v>
      </c>
      <c r="E37" s="46">
        <v>2224.1708333333336</v>
      </c>
      <c r="F37" s="46">
        <v>4149.5</v>
      </c>
      <c r="G37" s="21">
        <f>(F37-E37)/E37</f>
        <v>0.86563906774247312</v>
      </c>
      <c r="H37" s="46">
        <v>4253.9250000000002</v>
      </c>
      <c r="I37" s="21">
        <f>(F37-H37)/H37</f>
        <v>-2.454791751147474E-2</v>
      </c>
    </row>
    <row r="38" spans="1:9" ht="17.25" thickBot="1">
      <c r="A38" s="38"/>
      <c r="B38" s="39" t="s">
        <v>28</v>
      </c>
      <c r="C38" s="15" t="s">
        <v>102</v>
      </c>
      <c r="D38" s="24" t="s">
        <v>161</v>
      </c>
      <c r="E38" s="49">
        <v>1677.0166666666667</v>
      </c>
      <c r="F38" s="49">
        <v>3862.4</v>
      </c>
      <c r="G38" s="23">
        <f>(F38-E38)/E38</f>
        <v>1.3031375160254817</v>
      </c>
      <c r="H38" s="49">
        <v>3724.9</v>
      </c>
      <c r="I38" s="23">
        <f>(F38-H38)/H38</f>
        <v>3.691374265080942E-2</v>
      </c>
    </row>
    <row r="39" spans="1:9" ht="15.75" customHeight="1" thickBot="1">
      <c r="A39" s="150" t="s">
        <v>189</v>
      </c>
      <c r="B39" s="151"/>
      <c r="C39" s="151"/>
      <c r="D39" s="152"/>
      <c r="E39" s="86">
        <f>SUM(E34:E38)</f>
        <v>9557.8459444444452</v>
      </c>
      <c r="F39" s="108">
        <f>SUM(F34:F38)</f>
        <v>20607.485714285714</v>
      </c>
      <c r="G39" s="109">
        <f t="shared" ref="G39" si="2">(F39-E39)/E39</f>
        <v>1.1560805472350115</v>
      </c>
      <c r="H39" s="108">
        <f>SUM(H34:H38)</f>
        <v>21659.175000000003</v>
      </c>
      <c r="I39" s="110">
        <f t="shared" ref="I39" si="3">(F39-H39)/H39</f>
        <v>-4.8556294767196272E-2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40" t="s">
        <v>32</v>
      </c>
      <c r="C41" s="15" t="s">
        <v>106</v>
      </c>
      <c r="D41" s="20" t="s">
        <v>161</v>
      </c>
      <c r="E41" s="46">
        <v>15882.07777777778</v>
      </c>
      <c r="F41" s="46">
        <v>38129.585714285713</v>
      </c>
      <c r="G41" s="21">
        <f>(F41-E41)/E41</f>
        <v>1.4007932871123872</v>
      </c>
      <c r="H41" s="46">
        <v>41560.471428571429</v>
      </c>
      <c r="I41" s="21">
        <f>(F41-H41)/H41</f>
        <v>-8.2551655367583174E-2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46">
        <v>5244.344444444444</v>
      </c>
      <c r="F42" s="46">
        <v>12748</v>
      </c>
      <c r="G42" s="21">
        <f>(F42-E42)/E42</f>
        <v>1.4308090620372</v>
      </c>
      <c r="H42" s="46">
        <v>13122.5</v>
      </c>
      <c r="I42" s="21">
        <f>(F42-H42)/H42</f>
        <v>-2.8538769289388456E-2</v>
      </c>
    </row>
    <row r="43" spans="1:9" ht="16.5">
      <c r="A43" s="37"/>
      <c r="B43" s="39" t="s">
        <v>31</v>
      </c>
      <c r="C43" s="15" t="s">
        <v>105</v>
      </c>
      <c r="D43" s="11" t="s">
        <v>161</v>
      </c>
      <c r="E43" s="57">
        <v>27209.814814814818</v>
      </c>
      <c r="F43" s="57">
        <v>81348.175000000003</v>
      </c>
      <c r="G43" s="21">
        <f>(F43-E43)/E43</f>
        <v>1.9896629416128437</v>
      </c>
      <c r="H43" s="57">
        <v>82725.3</v>
      </c>
      <c r="I43" s="21">
        <f>(F43-H43)/H43</f>
        <v>-1.6646962900104322E-2</v>
      </c>
    </row>
    <row r="44" spans="1:9" ht="16.5">
      <c r="A44" s="37"/>
      <c r="B44" s="34" t="s">
        <v>36</v>
      </c>
      <c r="C44" s="15" t="s">
        <v>153</v>
      </c>
      <c r="D44" s="11" t="s">
        <v>161</v>
      </c>
      <c r="E44" s="47">
        <v>12680</v>
      </c>
      <c r="F44" s="47">
        <v>19908</v>
      </c>
      <c r="G44" s="21">
        <f>(F44-E44)/E44</f>
        <v>0.57003154574132497</v>
      </c>
      <c r="H44" s="47">
        <v>20089.599999999999</v>
      </c>
      <c r="I44" s="21">
        <f>(F44-H44)/H44</f>
        <v>-9.0395030264414696E-3</v>
      </c>
    </row>
    <row r="45" spans="1:9" ht="16.5">
      <c r="A45" s="37"/>
      <c r="B45" s="34" t="s">
        <v>35</v>
      </c>
      <c r="C45" s="15" t="s">
        <v>152</v>
      </c>
      <c r="D45" s="11" t="s">
        <v>161</v>
      </c>
      <c r="E45" s="47">
        <v>10168.833333333334</v>
      </c>
      <c r="F45" s="47">
        <v>11332.666666666666</v>
      </c>
      <c r="G45" s="21">
        <f>(F45-E45)/E45</f>
        <v>0.11445101863537266</v>
      </c>
      <c r="H45" s="47">
        <v>10999.333333333334</v>
      </c>
      <c r="I45" s="21">
        <f>(F45-H45)/H45</f>
        <v>3.0304866961633925E-2</v>
      </c>
    </row>
    <row r="46" spans="1:9" ht="16.5" customHeight="1" thickBot="1">
      <c r="A46" s="38"/>
      <c r="B46" s="34" t="s">
        <v>33</v>
      </c>
      <c r="C46" s="15" t="s">
        <v>107</v>
      </c>
      <c r="D46" s="11" t="s">
        <v>161</v>
      </c>
      <c r="E46" s="50">
        <v>11482.666666666666</v>
      </c>
      <c r="F46" s="50">
        <v>27398</v>
      </c>
      <c r="G46" s="31">
        <f>(F46-E46)/E46</f>
        <v>1.3860311193683235</v>
      </c>
      <c r="H46" s="50">
        <v>25196.857142857141</v>
      </c>
      <c r="I46" s="31">
        <f>(F46-H46)/H46</f>
        <v>8.735783374343746E-2</v>
      </c>
    </row>
    <row r="47" spans="1:9" ht="15.75" customHeight="1" thickBot="1">
      <c r="A47" s="150" t="s">
        <v>190</v>
      </c>
      <c r="B47" s="151"/>
      <c r="C47" s="151"/>
      <c r="D47" s="152"/>
      <c r="E47" s="86">
        <f>SUM(E41:E46)</f>
        <v>82667.737037037048</v>
      </c>
      <c r="F47" s="86">
        <f>SUM(F41:F46)</f>
        <v>190864.42738095237</v>
      </c>
      <c r="G47" s="109">
        <f t="shared" ref="G47" si="4">(F47-E47)/E47</f>
        <v>1.308813985018614</v>
      </c>
      <c r="H47" s="108">
        <f>SUM(H41:H46)</f>
        <v>193694.06190476191</v>
      </c>
      <c r="I47" s="110">
        <f t="shared" ref="I47" si="5">(F47-H47)/H47</f>
        <v>-1.4608783026094268E-2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34" t="s">
        <v>45</v>
      </c>
      <c r="C49" s="15" t="s">
        <v>109</v>
      </c>
      <c r="D49" s="20" t="s">
        <v>108</v>
      </c>
      <c r="E49" s="43">
        <v>6220.7777777777774</v>
      </c>
      <c r="F49" s="43">
        <v>14729.285714285714</v>
      </c>
      <c r="G49" s="21">
        <f>(F49-E49)/E49</f>
        <v>1.3677562903633242</v>
      </c>
      <c r="H49" s="43">
        <v>14729.285714285714</v>
      </c>
      <c r="I49" s="21">
        <f>(F49-H49)/H49</f>
        <v>0</v>
      </c>
    </row>
    <row r="50" spans="1:9" ht="16.5">
      <c r="A50" s="37"/>
      <c r="B50" s="34" t="s">
        <v>48</v>
      </c>
      <c r="C50" s="15" t="s">
        <v>157</v>
      </c>
      <c r="D50" s="13" t="s">
        <v>114</v>
      </c>
      <c r="E50" s="47">
        <v>17787.736833333336</v>
      </c>
      <c r="F50" s="47">
        <v>57910.833333333336</v>
      </c>
      <c r="G50" s="21">
        <f>(F50-E50)/E50</f>
        <v>2.2556605641259155</v>
      </c>
      <c r="H50" s="47">
        <v>57910.833333333336</v>
      </c>
      <c r="I50" s="21">
        <f>(F50-H50)/H50</f>
        <v>0</v>
      </c>
    </row>
    <row r="51" spans="1:9" ht="16.5">
      <c r="A51" s="37"/>
      <c r="B51" s="34" t="s">
        <v>50</v>
      </c>
      <c r="C51" s="15" t="s">
        <v>159</v>
      </c>
      <c r="D51" s="11" t="s">
        <v>112</v>
      </c>
      <c r="E51" s="47">
        <v>28009.333333333332</v>
      </c>
      <c r="F51" s="47">
        <v>50447.5</v>
      </c>
      <c r="G51" s="21">
        <f>(F51-E51)/E51</f>
        <v>0.80109606321702298</v>
      </c>
      <c r="H51" s="47">
        <v>50447.5</v>
      </c>
      <c r="I51" s="21">
        <f>(F51-H51)/H51</f>
        <v>0</v>
      </c>
    </row>
    <row r="52" spans="1:9" ht="16.5">
      <c r="A52" s="37"/>
      <c r="B52" s="34" t="s">
        <v>46</v>
      </c>
      <c r="C52" s="15" t="s">
        <v>111</v>
      </c>
      <c r="D52" s="11" t="s">
        <v>110</v>
      </c>
      <c r="E52" s="47">
        <v>6024.2222222222226</v>
      </c>
      <c r="F52" s="47">
        <v>10170.333333333334</v>
      </c>
      <c r="G52" s="21">
        <f>(F52-E52)/E52</f>
        <v>0.68824006787413772</v>
      </c>
      <c r="H52" s="47">
        <v>9798.3333333333339</v>
      </c>
      <c r="I52" s="21">
        <f>(F52-H52)/H52</f>
        <v>3.7965640415036569E-2</v>
      </c>
    </row>
    <row r="53" spans="1:9" ht="16.5">
      <c r="A53" s="37"/>
      <c r="B53" s="34" t="s">
        <v>47</v>
      </c>
      <c r="C53" s="15" t="s">
        <v>113</v>
      </c>
      <c r="D53" s="13" t="s">
        <v>114</v>
      </c>
      <c r="E53" s="47">
        <v>19083.333333333332</v>
      </c>
      <c r="F53" s="47">
        <v>38713.571428571428</v>
      </c>
      <c r="G53" s="21">
        <f>(F53-E53)/E53</f>
        <v>1.0286587648159702</v>
      </c>
      <c r="H53" s="47">
        <v>36556.428571428572</v>
      </c>
      <c r="I53" s="21">
        <f>(F53-H53)/H53</f>
        <v>5.9008577736962366E-2</v>
      </c>
    </row>
    <row r="54" spans="1:9" ht="16.5" customHeight="1" thickBot="1">
      <c r="A54" s="38"/>
      <c r="B54" s="34" t="s">
        <v>49</v>
      </c>
      <c r="C54" s="15" t="s">
        <v>158</v>
      </c>
      <c r="D54" s="12" t="s">
        <v>199</v>
      </c>
      <c r="E54" s="50">
        <v>2248.6507936507937</v>
      </c>
      <c r="F54" s="50">
        <v>5898.6</v>
      </c>
      <c r="G54" s="31">
        <f>(F54-E54)/E54</f>
        <v>1.6231729785056295</v>
      </c>
      <c r="H54" s="50">
        <v>5317.6</v>
      </c>
      <c r="I54" s="31">
        <f>(F54-H54)/H54</f>
        <v>0.10925981645855272</v>
      </c>
    </row>
    <row r="55" spans="1:9" ht="15.75" customHeight="1" thickBot="1">
      <c r="A55" s="150" t="s">
        <v>191</v>
      </c>
      <c r="B55" s="151"/>
      <c r="C55" s="151"/>
      <c r="D55" s="152"/>
      <c r="E55" s="86">
        <f>SUM(E49:E54)</f>
        <v>79374.054293650799</v>
      </c>
      <c r="F55" s="86">
        <f>SUM(F49:F54)</f>
        <v>177870.12380952382</v>
      </c>
      <c r="G55" s="109">
        <f t="shared" ref="G55" si="6">(F55-E55)/E55</f>
        <v>1.2409101486926541</v>
      </c>
      <c r="H55" s="86">
        <f>SUM(H49:H54)</f>
        <v>174759.98095238098</v>
      </c>
      <c r="I55" s="110">
        <f t="shared" ref="I55" si="7">(F55-H55)/H55</f>
        <v>1.7796653674334629E-2</v>
      </c>
    </row>
    <row r="56" spans="1:9" ht="17.25" customHeight="1" thickBot="1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>
      <c r="A57" s="116"/>
      <c r="B57" s="97" t="s">
        <v>39</v>
      </c>
      <c r="C57" s="19" t="s">
        <v>116</v>
      </c>
      <c r="D57" s="20" t="s">
        <v>114</v>
      </c>
      <c r="E57" s="43">
        <v>3513.5833333333335</v>
      </c>
      <c r="F57" s="66">
        <v>16372.142857142857</v>
      </c>
      <c r="G57" s="22">
        <f>(F57-E57)/E57</f>
        <v>3.6596711402346669</v>
      </c>
      <c r="H57" s="66">
        <v>16582.857142857141</v>
      </c>
      <c r="I57" s="22">
        <f>(F57-H57)/H57</f>
        <v>-1.2706753962784209E-2</v>
      </c>
    </row>
    <row r="58" spans="1:9" ht="16.5">
      <c r="A58" s="117"/>
      <c r="B58" s="98" t="s">
        <v>54</v>
      </c>
      <c r="C58" s="15" t="s">
        <v>121</v>
      </c>
      <c r="D58" s="11" t="s">
        <v>120</v>
      </c>
      <c r="E58" s="47">
        <v>4791.25</v>
      </c>
      <c r="F58" s="70">
        <v>16386.875</v>
      </c>
      <c r="G58" s="21">
        <f>(F58-E58)/E58</f>
        <v>2.4201669710409601</v>
      </c>
      <c r="H58" s="70">
        <v>16530.625</v>
      </c>
      <c r="I58" s="21">
        <f>(F58-H58)/H58</f>
        <v>-8.695980944459147E-3</v>
      </c>
    </row>
    <row r="59" spans="1:9" ht="16.5">
      <c r="A59" s="117"/>
      <c r="B59" s="98" t="s">
        <v>55</v>
      </c>
      <c r="C59" s="15" t="s">
        <v>122</v>
      </c>
      <c r="D59" s="11" t="s">
        <v>120</v>
      </c>
      <c r="E59" s="47">
        <v>5008.333333333333</v>
      </c>
      <c r="F59" s="70">
        <v>16832.857142857141</v>
      </c>
      <c r="G59" s="21">
        <f>(F59-E59)/E59</f>
        <v>2.3609698122177325</v>
      </c>
      <c r="H59" s="70">
        <v>16584.285714285714</v>
      </c>
      <c r="I59" s="21">
        <f>(F59-H59)/H59</f>
        <v>1.4988371091394545E-2</v>
      </c>
    </row>
    <row r="60" spans="1:9" ht="16.5">
      <c r="A60" s="117"/>
      <c r="B60" s="98" t="s">
        <v>43</v>
      </c>
      <c r="C60" s="15" t="s">
        <v>119</v>
      </c>
      <c r="D60" s="11" t="s">
        <v>114</v>
      </c>
      <c r="E60" s="47">
        <v>4668.4814814814818</v>
      </c>
      <c r="F60" s="47">
        <v>12245.428571428571</v>
      </c>
      <c r="G60" s="21">
        <f>(F60-E60)/E60</f>
        <v>1.6230003524706376</v>
      </c>
      <c r="H60" s="47">
        <v>12036.333333333334</v>
      </c>
      <c r="I60" s="21">
        <f>(F60-H60)/H60</f>
        <v>1.7372004605104269E-2</v>
      </c>
    </row>
    <row r="61" spans="1:9" ht="16.5">
      <c r="A61" s="117"/>
      <c r="B61" s="98" t="s">
        <v>42</v>
      </c>
      <c r="C61" s="15" t="s">
        <v>198</v>
      </c>
      <c r="D61" s="11" t="s">
        <v>114</v>
      </c>
      <c r="E61" s="47">
        <v>2142.2222222222222</v>
      </c>
      <c r="F61" s="104">
        <v>3758.3333333333335</v>
      </c>
      <c r="G61" s="21">
        <f>(F61-E61)/E61</f>
        <v>0.75440871369294615</v>
      </c>
      <c r="H61" s="104">
        <v>3506.25</v>
      </c>
      <c r="I61" s="21">
        <f>(F61-H61)/H61</f>
        <v>7.1895424836601357E-2</v>
      </c>
    </row>
    <row r="62" spans="1:9" ht="17.25" thickBot="1">
      <c r="A62" s="117"/>
      <c r="B62" s="99" t="s">
        <v>40</v>
      </c>
      <c r="C62" s="16" t="s">
        <v>117</v>
      </c>
      <c r="D62" s="12" t="s">
        <v>114</v>
      </c>
      <c r="E62" s="50">
        <v>2807.8333333333335</v>
      </c>
      <c r="F62" s="73">
        <v>11167</v>
      </c>
      <c r="G62" s="29">
        <f>(F62-E62)/E62</f>
        <v>2.9770879088264968</v>
      </c>
      <c r="H62" s="73">
        <v>10270</v>
      </c>
      <c r="I62" s="29">
        <f>(F62-H62)/H62</f>
        <v>8.7341772151898728E-2</v>
      </c>
    </row>
    <row r="63" spans="1:9" ht="16.5">
      <c r="A63" s="117"/>
      <c r="B63" s="100" t="s">
        <v>56</v>
      </c>
      <c r="C63" s="14" t="s">
        <v>123</v>
      </c>
      <c r="D63" s="11" t="s">
        <v>120</v>
      </c>
      <c r="E63" s="43">
        <v>21172.857142857141</v>
      </c>
      <c r="F63" s="68">
        <v>91610</v>
      </c>
      <c r="G63" s="21">
        <f>(F63-E63)/E63</f>
        <v>3.3267660751636194</v>
      </c>
      <c r="H63" s="68">
        <v>83320</v>
      </c>
      <c r="I63" s="21">
        <f>(F63-H63)/H63</f>
        <v>9.9495919347095535E-2</v>
      </c>
    </row>
    <row r="64" spans="1:9" ht="16.5">
      <c r="A64" s="117"/>
      <c r="B64" s="98" t="s">
        <v>41</v>
      </c>
      <c r="C64" s="15" t="s">
        <v>118</v>
      </c>
      <c r="D64" s="13" t="s">
        <v>114</v>
      </c>
      <c r="E64" s="47">
        <v>4950</v>
      </c>
      <c r="F64" s="70">
        <v>7006.25</v>
      </c>
      <c r="G64" s="21">
        <f>(F64-E64)/E64</f>
        <v>0.41540404040404039</v>
      </c>
      <c r="H64" s="70">
        <v>6268.75</v>
      </c>
      <c r="I64" s="21">
        <f>(F64-H64)/H64</f>
        <v>0.11764705882352941</v>
      </c>
    </row>
    <row r="65" spans="1:9" ht="16.5" customHeight="1" thickBot="1">
      <c r="A65" s="118"/>
      <c r="B65" s="99" t="s">
        <v>38</v>
      </c>
      <c r="C65" s="16" t="s">
        <v>115</v>
      </c>
      <c r="D65" s="12" t="s">
        <v>114</v>
      </c>
      <c r="E65" s="50">
        <v>3833</v>
      </c>
      <c r="F65" s="73">
        <v>9383.3333333333339</v>
      </c>
      <c r="G65" s="29">
        <f>(F65-E65)/E65</f>
        <v>1.4480389599095576</v>
      </c>
      <c r="H65" s="73">
        <v>6961.25</v>
      </c>
      <c r="I65" s="29">
        <f>(F65-H65)/H65</f>
        <v>0.34793799006404508</v>
      </c>
    </row>
    <row r="66" spans="1:9" ht="15.75" customHeight="1" thickBot="1">
      <c r="A66" s="150" t="s">
        <v>192</v>
      </c>
      <c r="B66" s="165"/>
      <c r="C66" s="165"/>
      <c r="D66" s="166"/>
      <c r="E66" s="105">
        <f>SUM(E57:E65)</f>
        <v>52887.560846560846</v>
      </c>
      <c r="F66" s="105">
        <f>SUM(F57:F65)</f>
        <v>184762.22023809524</v>
      </c>
      <c r="G66" s="107">
        <f t="shared" ref="G66" si="8">(F66-E66)/E66</f>
        <v>2.4934910455434607</v>
      </c>
      <c r="H66" s="105">
        <f>SUM(H57:H65)</f>
        <v>172060.35119047618</v>
      </c>
      <c r="I66" s="110">
        <f t="shared" ref="I66" si="9">(F66-H66)/H66</f>
        <v>7.3822173206874883E-2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34" t="s">
        <v>59</v>
      </c>
      <c r="C68" s="15" t="s">
        <v>128</v>
      </c>
      <c r="D68" s="20" t="s">
        <v>124</v>
      </c>
      <c r="E68" s="43">
        <v>6498.5</v>
      </c>
      <c r="F68" s="54">
        <v>20629.777777777777</v>
      </c>
      <c r="G68" s="21">
        <f>(F68-E68)/E68</f>
        <v>2.1745445530165082</v>
      </c>
      <c r="H68" s="54">
        <v>20891.8</v>
      </c>
      <c r="I68" s="21">
        <f>(F68-H68)/H68</f>
        <v>-1.2541869165041878E-2</v>
      </c>
    </row>
    <row r="69" spans="1:9" ht="16.5">
      <c r="A69" s="37"/>
      <c r="B69" s="34" t="s">
        <v>61</v>
      </c>
      <c r="C69" s="15" t="s">
        <v>130</v>
      </c>
      <c r="D69" s="13" t="s">
        <v>216</v>
      </c>
      <c r="E69" s="47">
        <v>10926.422619047618</v>
      </c>
      <c r="F69" s="46">
        <v>42388</v>
      </c>
      <c r="G69" s="21">
        <f>(F69-E69)/E69</f>
        <v>2.8794033031549233</v>
      </c>
      <c r="H69" s="46">
        <v>42388</v>
      </c>
      <c r="I69" s="21">
        <f>(F69-H69)/H69</f>
        <v>0</v>
      </c>
    </row>
    <row r="70" spans="1:9" ht="16.5">
      <c r="A70" s="37"/>
      <c r="B70" s="34" t="s">
        <v>63</v>
      </c>
      <c r="C70" s="15" t="s">
        <v>132</v>
      </c>
      <c r="D70" s="13" t="s">
        <v>126</v>
      </c>
      <c r="E70" s="47">
        <v>3990.3703703703704</v>
      </c>
      <c r="F70" s="46">
        <v>14148</v>
      </c>
      <c r="G70" s="21">
        <f>(F70-E70)/E70</f>
        <v>2.5455355485427882</v>
      </c>
      <c r="H70" s="46">
        <v>14148</v>
      </c>
      <c r="I70" s="21">
        <f>(F70-H70)/H70</f>
        <v>0</v>
      </c>
    </row>
    <row r="71" spans="1:9" ht="16.5">
      <c r="A71" s="37"/>
      <c r="B71" s="34" t="s">
        <v>64</v>
      </c>
      <c r="C71" s="15" t="s">
        <v>133</v>
      </c>
      <c r="D71" s="13" t="s">
        <v>127</v>
      </c>
      <c r="E71" s="47">
        <v>3227.9166666666665</v>
      </c>
      <c r="F71" s="46">
        <v>12848.75</v>
      </c>
      <c r="G71" s="21">
        <f>(F71-E71)/E71</f>
        <v>2.9805085839679881</v>
      </c>
      <c r="H71" s="46">
        <v>12848.75</v>
      </c>
      <c r="I71" s="21">
        <f>(F71-H71)/H71</f>
        <v>0</v>
      </c>
    </row>
    <row r="72" spans="1:9" ht="16.5">
      <c r="A72" s="37"/>
      <c r="B72" s="34" t="s">
        <v>62</v>
      </c>
      <c r="C72" s="15" t="s">
        <v>131</v>
      </c>
      <c r="D72" s="13" t="s">
        <v>125</v>
      </c>
      <c r="E72" s="47">
        <v>7451.1111111111104</v>
      </c>
      <c r="F72" s="46">
        <v>19657</v>
      </c>
      <c r="G72" s="21">
        <f>(F72-E72)/E72</f>
        <v>1.6381300328064423</v>
      </c>
      <c r="H72" s="46">
        <v>18763.333333333332</v>
      </c>
      <c r="I72" s="21">
        <f>(F72-H72)/H72</f>
        <v>4.7628353171078414E-2</v>
      </c>
    </row>
    <row r="73" spans="1:9" ht="16.5" customHeight="1" thickBot="1">
      <c r="A73" s="37"/>
      <c r="B73" s="34" t="s">
        <v>60</v>
      </c>
      <c r="C73" s="15" t="s">
        <v>129</v>
      </c>
      <c r="D73" s="12" t="s">
        <v>215</v>
      </c>
      <c r="E73" s="50">
        <v>47317.333333333336</v>
      </c>
      <c r="F73" s="58">
        <v>114868.83333333333</v>
      </c>
      <c r="G73" s="31">
        <f>(F73-E73)/E73</f>
        <v>1.4276269443192064</v>
      </c>
      <c r="H73" s="58">
        <v>105957.57142857143</v>
      </c>
      <c r="I73" s="31">
        <f>(F73-H73)/H73</f>
        <v>8.4102172073367981E-2</v>
      </c>
    </row>
    <row r="74" spans="1:9" ht="15.75" customHeight="1" thickBot="1">
      <c r="A74" s="150" t="s">
        <v>214</v>
      </c>
      <c r="B74" s="151"/>
      <c r="C74" s="151"/>
      <c r="D74" s="152"/>
      <c r="E74" s="86">
        <f>SUM(E68:E73)</f>
        <v>79411.654100529107</v>
      </c>
      <c r="F74" s="86">
        <f>SUM(F68:F73)</f>
        <v>224540.36111111112</v>
      </c>
      <c r="G74" s="109">
        <f t="shared" ref="G74" si="10">(F74-E74)/E74</f>
        <v>1.8275492262994564</v>
      </c>
      <c r="H74" s="86">
        <f>SUM(H68:H73)</f>
        <v>214997.45476190478</v>
      </c>
      <c r="I74" s="110">
        <f t="shared" ref="I74" si="11">(F74-H74)/H74</f>
        <v>4.4386136383681704E-2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34" t="s">
        <v>67</v>
      </c>
      <c r="C76" s="18" t="s">
        <v>139</v>
      </c>
      <c r="D76" s="20" t="s">
        <v>135</v>
      </c>
      <c r="E76" s="43">
        <v>2842.4583333333335</v>
      </c>
      <c r="F76" s="43">
        <v>7369.125</v>
      </c>
      <c r="G76" s="21">
        <f>(F76-E76)/E76</f>
        <v>1.5925182134009583</v>
      </c>
      <c r="H76" s="43">
        <v>7744.375</v>
      </c>
      <c r="I76" s="21">
        <f>(F76-H76)/H76</f>
        <v>-4.8454523444435481E-2</v>
      </c>
    </row>
    <row r="77" spans="1:9" ht="16.5">
      <c r="A77" s="37"/>
      <c r="B77" s="34" t="s">
        <v>68</v>
      </c>
      <c r="C77" s="15" t="s">
        <v>138</v>
      </c>
      <c r="D77" s="13" t="s">
        <v>134</v>
      </c>
      <c r="E77" s="47">
        <v>3987.2453703703704</v>
      </c>
      <c r="F77" s="47">
        <v>14638.125</v>
      </c>
      <c r="G77" s="21">
        <f>(F77-E77)/E77</f>
        <v>2.6712375688683241</v>
      </c>
      <c r="H77" s="47">
        <v>14638.125</v>
      </c>
      <c r="I77" s="21">
        <f>(F77-H77)/H77</f>
        <v>0</v>
      </c>
    </row>
    <row r="78" spans="1:9" ht="16.5">
      <c r="A78" s="37"/>
      <c r="B78" s="34" t="s">
        <v>69</v>
      </c>
      <c r="C78" s="15" t="s">
        <v>140</v>
      </c>
      <c r="D78" s="13" t="s">
        <v>136</v>
      </c>
      <c r="E78" s="47">
        <v>1325.1851851851852</v>
      </c>
      <c r="F78" s="47">
        <v>2067.6666666666665</v>
      </c>
      <c r="G78" s="21">
        <f>(F78-E78)/E78</f>
        <v>0.56028507546115136</v>
      </c>
      <c r="H78" s="47">
        <v>2067.6666666666665</v>
      </c>
      <c r="I78" s="21">
        <f>(F78-H78)/H78</f>
        <v>0</v>
      </c>
    </row>
    <row r="79" spans="1:9" ht="16.5">
      <c r="A79" s="37"/>
      <c r="B79" s="34" t="s">
        <v>71</v>
      </c>
      <c r="C79" s="15" t="s">
        <v>200</v>
      </c>
      <c r="D79" s="13" t="s">
        <v>134</v>
      </c>
      <c r="E79" s="47">
        <v>1667.4166666666667</v>
      </c>
      <c r="F79" s="47">
        <v>7791.875</v>
      </c>
      <c r="G79" s="21">
        <f>(F79-E79)/E79</f>
        <v>3.6730221400369829</v>
      </c>
      <c r="H79" s="47">
        <v>7737.2222222222226</v>
      </c>
      <c r="I79" s="21">
        <f>(F79-H79)/H79</f>
        <v>7.0636174337617048E-3</v>
      </c>
    </row>
    <row r="80" spans="1:9" ht="16.5" customHeight="1" thickBot="1">
      <c r="A80" s="38"/>
      <c r="B80" s="34" t="s">
        <v>70</v>
      </c>
      <c r="C80" s="15" t="s">
        <v>141</v>
      </c>
      <c r="D80" s="12" t="s">
        <v>137</v>
      </c>
      <c r="E80" s="50">
        <v>2323.4920634920636</v>
      </c>
      <c r="F80" s="50">
        <v>9932.5</v>
      </c>
      <c r="G80" s="21">
        <f>(F80-E80)/E80</f>
        <v>3.2748155485722092</v>
      </c>
      <c r="H80" s="50">
        <v>9462.5</v>
      </c>
      <c r="I80" s="21">
        <f>(F80-H80)/H80</f>
        <v>4.9669749009247026E-2</v>
      </c>
    </row>
    <row r="81" spans="1:11" ht="15.75" customHeight="1" thickBot="1">
      <c r="A81" s="150" t="s">
        <v>193</v>
      </c>
      <c r="B81" s="151"/>
      <c r="C81" s="151"/>
      <c r="D81" s="152"/>
      <c r="E81" s="86">
        <f>SUM(E76:E80)</f>
        <v>12145.79761904762</v>
      </c>
      <c r="F81" s="86">
        <f>SUM(F76:F80)</f>
        <v>41799.291666666672</v>
      </c>
      <c r="G81" s="109">
        <f t="shared" ref="G81" si="12">(F81-E81)/E81</f>
        <v>2.4414612343873592</v>
      </c>
      <c r="H81" s="86">
        <f>SUM(H76:H80)</f>
        <v>41649.888888888891</v>
      </c>
      <c r="I81" s="110">
        <f t="shared" ref="I81" si="13">(F81-H81)/H81</f>
        <v>3.5871110767269729E-3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34" t="s">
        <v>78</v>
      </c>
      <c r="C83" s="15" t="s">
        <v>149</v>
      </c>
      <c r="D83" s="20" t="s">
        <v>147</v>
      </c>
      <c r="E83" s="43">
        <v>2015.9666666666665</v>
      </c>
      <c r="F83" s="43">
        <v>5458.125</v>
      </c>
      <c r="G83" s="22">
        <f>(F83-E83)/E83</f>
        <v>1.7074480398154734</v>
      </c>
      <c r="H83" s="43">
        <v>5845.375</v>
      </c>
      <c r="I83" s="22">
        <f>(F83-H83)/H83</f>
        <v>-6.6248957509141837E-2</v>
      </c>
    </row>
    <row r="84" spans="1:11" ht="16.5">
      <c r="A84" s="37"/>
      <c r="B84" s="34" t="s">
        <v>76</v>
      </c>
      <c r="C84" s="15" t="s">
        <v>143</v>
      </c>
      <c r="D84" s="11" t="s">
        <v>161</v>
      </c>
      <c r="E84" s="47">
        <v>1201.4814814814815</v>
      </c>
      <c r="F84" s="32">
        <v>3435</v>
      </c>
      <c r="G84" s="21">
        <f>(F84-E84)/E84</f>
        <v>1.8589704069050552</v>
      </c>
      <c r="H84" s="32">
        <v>3651.6666666666665</v>
      </c>
      <c r="I84" s="21">
        <f>(F84-H84)/H84</f>
        <v>-5.9333637608397952E-2</v>
      </c>
    </row>
    <row r="85" spans="1:11" ht="16.5">
      <c r="A85" s="37"/>
      <c r="B85" s="34" t="s">
        <v>75</v>
      </c>
      <c r="C85" s="15" t="s">
        <v>148</v>
      </c>
      <c r="D85" s="13" t="s">
        <v>145</v>
      </c>
      <c r="E85" s="47">
        <v>933.13095238095229</v>
      </c>
      <c r="F85" s="47">
        <v>1944.6666666666667</v>
      </c>
      <c r="G85" s="21">
        <f>(F85-E85)/E85</f>
        <v>1.0840233213834636</v>
      </c>
      <c r="H85" s="47">
        <v>1944.6666666666667</v>
      </c>
      <c r="I85" s="21">
        <f>(F85-H85)/H85</f>
        <v>0</v>
      </c>
    </row>
    <row r="86" spans="1:11" ht="16.5">
      <c r="A86" s="37"/>
      <c r="B86" s="34" t="s">
        <v>77</v>
      </c>
      <c r="C86" s="15" t="s">
        <v>146</v>
      </c>
      <c r="D86" s="13" t="s">
        <v>162</v>
      </c>
      <c r="E86" s="47">
        <v>1528.961111111111</v>
      </c>
      <c r="F86" s="47">
        <v>5404.4444444444443</v>
      </c>
      <c r="G86" s="21">
        <f>(F86-E86)/E86</f>
        <v>2.5347167466653104</v>
      </c>
      <c r="H86" s="47">
        <v>5404.4444444444443</v>
      </c>
      <c r="I86" s="21">
        <f>(F86-H86)/H86</f>
        <v>0</v>
      </c>
    </row>
    <row r="87" spans="1:11" ht="16.5">
      <c r="A87" s="37"/>
      <c r="B87" s="34" t="s">
        <v>79</v>
      </c>
      <c r="C87" s="15" t="s">
        <v>155</v>
      </c>
      <c r="D87" s="25" t="s">
        <v>156</v>
      </c>
      <c r="E87" s="61">
        <v>8899.3333333333339</v>
      </c>
      <c r="F87" s="61">
        <v>29999</v>
      </c>
      <c r="G87" s="21">
        <f>(F87-E87)/E87</f>
        <v>2.370926661173121</v>
      </c>
      <c r="H87" s="61">
        <v>29999</v>
      </c>
      <c r="I87" s="21">
        <f>(F87-H87)/H87</f>
        <v>0</v>
      </c>
    </row>
    <row r="88" spans="1:11" ht="16.5">
      <c r="A88" s="37"/>
      <c r="B88" s="34" t="s">
        <v>80</v>
      </c>
      <c r="C88" s="15" t="s">
        <v>151</v>
      </c>
      <c r="D88" s="25" t="s">
        <v>150</v>
      </c>
      <c r="E88" s="61">
        <v>4069.9148148148147</v>
      </c>
      <c r="F88" s="61">
        <v>7064.2857142857147</v>
      </c>
      <c r="G88" s="21">
        <f>(F88-E88)/E88</f>
        <v>0.73573306462610744</v>
      </c>
      <c r="H88" s="61">
        <v>6992.5</v>
      </c>
      <c r="I88" s="21">
        <f>(F88-H88)/H88</f>
        <v>1.0266101435211252E-2</v>
      </c>
    </row>
    <row r="89" spans="1:11" ht="16.5" customHeight="1" thickBot="1">
      <c r="A89" s="35"/>
      <c r="B89" s="36" t="s">
        <v>74</v>
      </c>
      <c r="C89" s="16" t="s">
        <v>144</v>
      </c>
      <c r="D89" s="12" t="s">
        <v>142</v>
      </c>
      <c r="E89" s="50">
        <v>1460.8333333333333</v>
      </c>
      <c r="F89" s="50">
        <v>4526.666666666667</v>
      </c>
      <c r="G89" s="23">
        <f>(F89-E89)/E89</f>
        <v>2.0986879634911584</v>
      </c>
      <c r="H89" s="50">
        <v>4409.166666666667</v>
      </c>
      <c r="I89" s="23">
        <f>(F89-H89)/H89</f>
        <v>2.6649026649026648E-2</v>
      </c>
    </row>
    <row r="90" spans="1:11" ht="15.75" customHeight="1" thickBot="1">
      <c r="A90" s="150" t="s">
        <v>194</v>
      </c>
      <c r="B90" s="151"/>
      <c r="C90" s="151"/>
      <c r="D90" s="152"/>
      <c r="E90" s="86">
        <f>SUM(E83:E89)</f>
        <v>20109.621693121691</v>
      </c>
      <c r="F90" s="86">
        <f>SUM(F83:F89)</f>
        <v>57832.188492063491</v>
      </c>
      <c r="G90" s="119">
        <f t="shared" ref="G90:G91" si="14">(F90-E90)/E90</f>
        <v>1.87584666557126</v>
      </c>
      <c r="H90" s="86">
        <f>SUM(H83:H89)</f>
        <v>58246.819444444445</v>
      </c>
      <c r="I90" s="110">
        <f t="shared" ref="I90:I91" si="15">(F90-H90)/H90</f>
        <v>-7.1185166217775592E-3</v>
      </c>
    </row>
    <row r="91" spans="1:11" ht="15.75" customHeight="1" thickBot="1">
      <c r="A91" s="150" t="s">
        <v>195</v>
      </c>
      <c r="B91" s="151"/>
      <c r="C91" s="151"/>
      <c r="D91" s="152"/>
      <c r="E91" s="105">
        <f>SUM(E90+E81+E74+E66+E55+E47+E39+E32)</f>
        <v>353865.89046560851</v>
      </c>
      <c r="F91" s="105">
        <f>SUM(F32,F39,F47,F55,F66,F74,F81,F90)</f>
        <v>942571.27896825387</v>
      </c>
      <c r="G91" s="107">
        <f t="shared" si="14"/>
        <v>1.6636398261726792</v>
      </c>
      <c r="H91" s="105">
        <f>SUM(H32,H39,H47,H55,H66,H74,H81,H90)</f>
        <v>920863.54722222232</v>
      </c>
      <c r="I91" s="120">
        <f t="shared" si="15"/>
        <v>2.3573233853715632E-2</v>
      </c>
      <c r="J91" s="121"/>
    </row>
    <row r="92" spans="1:11">
      <c r="E92" s="122"/>
      <c r="F92" s="122"/>
      <c r="K92" s="123"/>
    </row>
    <row r="93" spans="1:11">
      <c r="I93" s="28"/>
    </row>
    <row r="94" spans="1:11">
      <c r="I94" s="28"/>
    </row>
    <row r="95" spans="1:11">
      <c r="I95" s="28"/>
    </row>
    <row r="96" spans="1:11">
      <c r="I96" s="28"/>
    </row>
    <row r="97" spans="9:9">
      <c r="I97" s="28"/>
    </row>
    <row r="98" spans="9:9">
      <c r="I98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21" zoomScaleNormal="100" workbookViewId="0">
      <selection activeCell="I30" sqref="I3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customWidth="1"/>
    <col min="4" max="6" width="13.140625" customWidth="1"/>
    <col min="7" max="7" width="11.28515625" style="82" customWidth="1"/>
    <col min="8" max="8" width="11.42578125" customWidth="1"/>
    <col min="9" max="9" width="11.7109375" customWidth="1"/>
    <col min="11" max="11" width="10" style="136" bestFit="1" customWidth="1"/>
    <col min="12" max="12" width="9.140625" style="13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135"/>
      <c r="F9" s="135"/>
    </row>
    <row r="10" spans="1:12" ht="18">
      <c r="A10" s="2" t="s">
        <v>206</v>
      </c>
      <c r="B10" s="2"/>
      <c r="C10" s="2"/>
    </row>
    <row r="11" spans="1:12" ht="18">
      <c r="A11" s="2" t="s">
        <v>226</v>
      </c>
    </row>
    <row r="12" spans="1:12" ht="15.75" thickBot="1"/>
    <row r="13" spans="1:12" ht="24.75" customHeight="1">
      <c r="A13" s="144" t="s">
        <v>3</v>
      </c>
      <c r="B13" s="144"/>
      <c r="C13" s="146" t="s">
        <v>0</v>
      </c>
      <c r="D13" s="140" t="s">
        <v>207</v>
      </c>
      <c r="E13" s="140" t="s">
        <v>208</v>
      </c>
      <c r="F13" s="140" t="s">
        <v>209</v>
      </c>
      <c r="G13" s="140" t="s">
        <v>210</v>
      </c>
      <c r="H13" s="140" t="s">
        <v>211</v>
      </c>
      <c r="I13" s="140" t="s">
        <v>212</v>
      </c>
    </row>
    <row r="14" spans="1:12" ht="24.75" customHeight="1" thickBot="1">
      <c r="A14" s="145"/>
      <c r="B14" s="145"/>
      <c r="C14" s="147"/>
      <c r="D14" s="160"/>
      <c r="E14" s="160"/>
      <c r="F14" s="160"/>
      <c r="G14" s="141"/>
      <c r="H14" s="160"/>
      <c r="I14" s="160"/>
    </row>
    <row r="15" spans="1:12" ht="17.25" customHeight="1" thickBot="1">
      <c r="A15" s="89" t="s">
        <v>24</v>
      </c>
      <c r="B15" s="128" t="s">
        <v>22</v>
      </c>
      <c r="C15" s="5"/>
      <c r="D15" s="7"/>
      <c r="E15" s="7"/>
      <c r="F15" s="7"/>
      <c r="G15" s="7"/>
      <c r="H15" s="7"/>
      <c r="I15" s="8"/>
      <c r="K15" s="167"/>
    </row>
    <row r="16" spans="1:12" ht="19.5" thickTop="1" thickBot="1">
      <c r="A16" s="90"/>
      <c r="B16" s="168" t="s">
        <v>4</v>
      </c>
      <c r="C16" s="14" t="s">
        <v>163</v>
      </c>
      <c r="D16" s="169">
        <v>2250</v>
      </c>
      <c r="E16" s="169">
        <v>3500</v>
      </c>
      <c r="F16" s="169">
        <v>3250</v>
      </c>
      <c r="G16" s="83">
        <v>5500</v>
      </c>
      <c r="H16" s="170">
        <v>3166</v>
      </c>
      <c r="I16" s="83">
        <f>AVERAGE(D16:H16)</f>
        <v>3533.2</v>
      </c>
      <c r="K16" s="167"/>
      <c r="L16" s="167"/>
    </row>
    <row r="17" spans="1:16" ht="18.75" thickBot="1">
      <c r="A17" s="91"/>
      <c r="B17" s="171" t="s">
        <v>5</v>
      </c>
      <c r="C17" s="15" t="s">
        <v>164</v>
      </c>
      <c r="D17" s="92">
        <v>1000</v>
      </c>
      <c r="E17" s="92">
        <v>3500</v>
      </c>
      <c r="F17" s="92">
        <v>5000</v>
      </c>
      <c r="G17" s="134">
        <v>5000</v>
      </c>
      <c r="H17" s="172">
        <v>3000</v>
      </c>
      <c r="I17" s="83">
        <f t="shared" ref="I17:I40" si="0">AVERAGE(D17:H17)</f>
        <v>3500</v>
      </c>
      <c r="K17" s="167"/>
      <c r="L17" s="167"/>
    </row>
    <row r="18" spans="1:16" ht="18.75" thickBot="1">
      <c r="A18" s="91"/>
      <c r="B18" s="171" t="s">
        <v>6</v>
      </c>
      <c r="C18" s="15" t="s">
        <v>165</v>
      </c>
      <c r="D18" s="92">
        <v>2000</v>
      </c>
      <c r="E18" s="173">
        <v>2500</v>
      </c>
      <c r="F18" s="92">
        <v>3000</v>
      </c>
      <c r="G18" s="134">
        <v>3500</v>
      </c>
      <c r="H18" s="172">
        <v>2500</v>
      </c>
      <c r="I18" s="83">
        <f t="shared" si="0"/>
        <v>2700</v>
      </c>
      <c r="K18" s="167"/>
      <c r="L18" s="167"/>
    </row>
    <row r="19" spans="1:16" ht="18.75" thickBot="1">
      <c r="A19" s="91"/>
      <c r="B19" s="171" t="s">
        <v>7</v>
      </c>
      <c r="C19" s="15" t="s">
        <v>166</v>
      </c>
      <c r="D19" s="92">
        <v>2500</v>
      </c>
      <c r="E19" s="92">
        <v>4000</v>
      </c>
      <c r="F19" s="92">
        <v>2250</v>
      </c>
      <c r="G19" s="134">
        <v>3750</v>
      </c>
      <c r="H19" s="172">
        <v>3333</v>
      </c>
      <c r="I19" s="83">
        <f t="shared" si="0"/>
        <v>3166.6</v>
      </c>
      <c r="K19" s="167"/>
      <c r="L19" s="167"/>
      <c r="P19" s="136"/>
    </row>
    <row r="20" spans="1:16" ht="18.75" thickBot="1">
      <c r="A20" s="91"/>
      <c r="B20" s="171" t="s">
        <v>8</v>
      </c>
      <c r="C20" s="15" t="s">
        <v>167</v>
      </c>
      <c r="D20" s="92">
        <v>6000</v>
      </c>
      <c r="E20" s="92">
        <v>8000</v>
      </c>
      <c r="F20" s="173">
        <v>6000</v>
      </c>
      <c r="G20" s="134">
        <v>8500</v>
      </c>
      <c r="H20" s="172">
        <v>5833</v>
      </c>
      <c r="I20" s="83">
        <f t="shared" si="0"/>
        <v>6866.6</v>
      </c>
      <c r="K20" s="167"/>
      <c r="L20" s="167"/>
    </row>
    <row r="21" spans="1:16" ht="18.75" customHeight="1" thickBot="1">
      <c r="A21" s="91"/>
      <c r="B21" s="171" t="s">
        <v>9</v>
      </c>
      <c r="C21" s="15" t="s">
        <v>168</v>
      </c>
      <c r="D21" s="92">
        <v>3000</v>
      </c>
      <c r="E21" s="92">
        <v>5000</v>
      </c>
      <c r="F21" s="92">
        <v>3500</v>
      </c>
      <c r="G21" s="134">
        <v>3750</v>
      </c>
      <c r="H21" s="172">
        <v>4000</v>
      </c>
      <c r="I21" s="83">
        <f t="shared" si="0"/>
        <v>3850</v>
      </c>
      <c r="K21" s="167"/>
      <c r="L21" s="167"/>
    </row>
    <row r="22" spans="1:16" ht="18.75" thickBot="1">
      <c r="A22" s="91"/>
      <c r="B22" s="171" t="s">
        <v>10</v>
      </c>
      <c r="C22" s="15" t="s">
        <v>169</v>
      </c>
      <c r="D22" s="92">
        <v>1500</v>
      </c>
      <c r="E22" s="92">
        <v>2500</v>
      </c>
      <c r="F22" s="92">
        <v>3250</v>
      </c>
      <c r="G22" s="134">
        <v>3750</v>
      </c>
      <c r="H22" s="172">
        <v>3000</v>
      </c>
      <c r="I22" s="83">
        <f t="shared" si="0"/>
        <v>2800</v>
      </c>
      <c r="K22" s="167"/>
      <c r="L22" s="167"/>
    </row>
    <row r="23" spans="1:16" ht="18.75" thickBot="1">
      <c r="A23" s="91"/>
      <c r="B23" s="171" t="s">
        <v>11</v>
      </c>
      <c r="C23" s="15" t="s">
        <v>170</v>
      </c>
      <c r="D23" s="92">
        <v>500</v>
      </c>
      <c r="E23" s="92">
        <v>1000</v>
      </c>
      <c r="F23" s="92">
        <v>1000</v>
      </c>
      <c r="G23" s="134">
        <v>1250</v>
      </c>
      <c r="H23" s="172">
        <v>916</v>
      </c>
      <c r="I23" s="83">
        <f t="shared" si="0"/>
        <v>933.2</v>
      </c>
      <c r="K23" s="167"/>
      <c r="L23" s="167"/>
    </row>
    <row r="24" spans="1:16" ht="18.75" thickBot="1">
      <c r="A24" s="91"/>
      <c r="B24" s="171" t="s">
        <v>12</v>
      </c>
      <c r="C24" s="15" t="s">
        <v>171</v>
      </c>
      <c r="D24" s="92">
        <v>500</v>
      </c>
      <c r="E24" s="92">
        <v>500</v>
      </c>
      <c r="F24" s="92">
        <v>1000</v>
      </c>
      <c r="G24" s="134">
        <v>750</v>
      </c>
      <c r="H24" s="172">
        <v>750</v>
      </c>
      <c r="I24" s="83">
        <f t="shared" si="0"/>
        <v>700</v>
      </c>
      <c r="K24" s="167"/>
      <c r="L24" s="167"/>
    </row>
    <row r="25" spans="1:16" ht="18.75" thickBot="1">
      <c r="A25" s="91"/>
      <c r="B25" s="171" t="s">
        <v>13</v>
      </c>
      <c r="C25" s="15" t="s">
        <v>172</v>
      </c>
      <c r="D25" s="92">
        <v>500</v>
      </c>
      <c r="E25" s="92">
        <v>500</v>
      </c>
      <c r="F25" s="92">
        <v>1000</v>
      </c>
      <c r="G25" s="134">
        <v>1000</v>
      </c>
      <c r="H25" s="172">
        <v>666</v>
      </c>
      <c r="I25" s="83">
        <f t="shared" si="0"/>
        <v>733.2</v>
      </c>
      <c r="K25" s="167"/>
      <c r="L25" s="167"/>
    </row>
    <row r="26" spans="1:16" ht="18.75" thickBot="1">
      <c r="A26" s="91"/>
      <c r="B26" s="171" t="s">
        <v>14</v>
      </c>
      <c r="C26" s="15" t="s">
        <v>173</v>
      </c>
      <c r="D26" s="92">
        <v>500</v>
      </c>
      <c r="E26" s="92">
        <v>1000</v>
      </c>
      <c r="F26" s="92">
        <v>1000</v>
      </c>
      <c r="G26" s="134">
        <v>1250</v>
      </c>
      <c r="H26" s="172">
        <v>916</v>
      </c>
      <c r="I26" s="83">
        <f t="shared" si="0"/>
        <v>933.2</v>
      </c>
      <c r="K26" s="167"/>
      <c r="L26" s="167"/>
    </row>
    <row r="27" spans="1:16" ht="18.75" thickBot="1">
      <c r="A27" s="91"/>
      <c r="B27" s="171" t="s">
        <v>15</v>
      </c>
      <c r="C27" s="15" t="s">
        <v>174</v>
      </c>
      <c r="D27" s="92">
        <v>2000</v>
      </c>
      <c r="E27" s="92">
        <v>3000</v>
      </c>
      <c r="F27" s="92">
        <v>4500</v>
      </c>
      <c r="G27" s="134">
        <v>4000</v>
      </c>
      <c r="H27" s="172">
        <v>3500</v>
      </c>
      <c r="I27" s="83">
        <f t="shared" si="0"/>
        <v>3400</v>
      </c>
      <c r="K27" s="167"/>
      <c r="L27" s="167"/>
    </row>
    <row r="28" spans="1:16" ht="18.75" thickBot="1">
      <c r="A28" s="91"/>
      <c r="B28" s="171" t="s">
        <v>16</v>
      </c>
      <c r="C28" s="15" t="s">
        <v>175</v>
      </c>
      <c r="D28" s="92">
        <v>500</v>
      </c>
      <c r="E28" s="92">
        <v>750</v>
      </c>
      <c r="F28" s="92">
        <v>1000</v>
      </c>
      <c r="G28" s="134">
        <v>750</v>
      </c>
      <c r="H28" s="172">
        <v>666</v>
      </c>
      <c r="I28" s="83">
        <f t="shared" si="0"/>
        <v>733.2</v>
      </c>
      <c r="K28" s="167"/>
      <c r="L28" s="167"/>
    </row>
    <row r="29" spans="1:16" ht="18.75" thickBot="1">
      <c r="A29" s="91"/>
      <c r="B29" s="171" t="s">
        <v>17</v>
      </c>
      <c r="C29" s="15" t="s">
        <v>176</v>
      </c>
      <c r="D29" s="92">
        <v>3000</v>
      </c>
      <c r="E29" s="173">
        <v>3000</v>
      </c>
      <c r="F29" s="92">
        <v>2625</v>
      </c>
      <c r="G29" s="134">
        <v>2000</v>
      </c>
      <c r="H29" s="172">
        <v>1583</v>
      </c>
      <c r="I29" s="83">
        <f t="shared" si="0"/>
        <v>2441.6</v>
      </c>
      <c r="K29" s="167"/>
      <c r="L29" s="167"/>
    </row>
    <row r="30" spans="1:16" ht="18.75" thickBot="1">
      <c r="A30" s="91"/>
      <c r="B30" s="171" t="s">
        <v>18</v>
      </c>
      <c r="C30" s="15" t="s">
        <v>177</v>
      </c>
      <c r="D30" s="92">
        <v>3500</v>
      </c>
      <c r="E30" s="92">
        <v>4000</v>
      </c>
      <c r="F30" s="92">
        <v>3000</v>
      </c>
      <c r="G30" s="134">
        <v>2500</v>
      </c>
      <c r="H30" s="172">
        <v>2500</v>
      </c>
      <c r="I30" s="83">
        <f t="shared" si="0"/>
        <v>3100</v>
      </c>
      <c r="K30" s="167"/>
      <c r="L30" s="167"/>
    </row>
    <row r="31" spans="1:16" ht="16.5" customHeight="1" thickBot="1">
      <c r="A31" s="93"/>
      <c r="B31" s="174" t="s">
        <v>19</v>
      </c>
      <c r="C31" s="16" t="s">
        <v>178</v>
      </c>
      <c r="D31" s="133">
        <v>2000</v>
      </c>
      <c r="E31" s="133">
        <v>3000</v>
      </c>
      <c r="F31" s="133">
        <v>2750</v>
      </c>
      <c r="G31" s="94">
        <v>2750</v>
      </c>
      <c r="H31" s="175">
        <v>2583</v>
      </c>
      <c r="I31" s="94">
        <f t="shared" si="0"/>
        <v>2616.6</v>
      </c>
      <c r="K31" s="167"/>
      <c r="L31" s="167"/>
    </row>
    <row r="32" spans="1:16" ht="17.25" customHeight="1" thickBot="1">
      <c r="A32" s="89" t="s">
        <v>20</v>
      </c>
      <c r="B32" s="128" t="s">
        <v>21</v>
      </c>
      <c r="C32" s="5"/>
      <c r="D32" s="7"/>
      <c r="E32" s="7"/>
      <c r="F32" s="7"/>
      <c r="G32" s="7"/>
      <c r="H32" s="136"/>
      <c r="I32" s="83"/>
    </row>
    <row r="33" spans="1:12" ht="20.25" thickTop="1" thickBot="1">
      <c r="A33" s="90"/>
      <c r="B33" s="168" t="s">
        <v>26</v>
      </c>
      <c r="C33" s="18" t="s">
        <v>179</v>
      </c>
      <c r="D33" s="169">
        <v>1500</v>
      </c>
      <c r="E33" s="169">
        <v>6000</v>
      </c>
      <c r="F33" s="169">
        <v>3500</v>
      </c>
      <c r="G33" s="83">
        <v>3750</v>
      </c>
      <c r="H33" s="176">
        <v>4000</v>
      </c>
      <c r="I33" s="83">
        <f t="shared" si="0"/>
        <v>3750</v>
      </c>
      <c r="K33" s="177"/>
      <c r="L33" s="178"/>
    </row>
    <row r="34" spans="1:12" ht="19.5" thickBot="1">
      <c r="A34" s="91"/>
      <c r="B34" s="171" t="s">
        <v>27</v>
      </c>
      <c r="C34" s="15" t="s">
        <v>180</v>
      </c>
      <c r="D34" s="92">
        <v>1500</v>
      </c>
      <c r="E34" s="92">
        <v>6000</v>
      </c>
      <c r="F34" s="92">
        <v>2500</v>
      </c>
      <c r="G34" s="134">
        <v>3750</v>
      </c>
      <c r="H34" s="179">
        <v>3666</v>
      </c>
      <c r="I34" s="83">
        <f t="shared" si="0"/>
        <v>3483.2</v>
      </c>
      <c r="K34" s="177"/>
      <c r="L34" s="178"/>
    </row>
    <row r="35" spans="1:12" ht="19.5" thickBot="1">
      <c r="A35" s="91"/>
      <c r="B35" s="168" t="s">
        <v>28</v>
      </c>
      <c r="C35" s="15" t="s">
        <v>181</v>
      </c>
      <c r="D35" s="92">
        <v>3500</v>
      </c>
      <c r="E35" s="92">
        <v>4000</v>
      </c>
      <c r="F35" s="92">
        <v>3500</v>
      </c>
      <c r="G35" s="134">
        <v>3500</v>
      </c>
      <c r="H35" s="179">
        <v>3500</v>
      </c>
      <c r="I35" s="83">
        <f t="shared" si="0"/>
        <v>3600</v>
      </c>
      <c r="K35" s="177"/>
      <c r="L35" s="178"/>
    </row>
    <row r="36" spans="1:12" ht="19.5" thickBot="1">
      <c r="A36" s="91"/>
      <c r="B36" s="171" t="s">
        <v>29</v>
      </c>
      <c r="C36" s="15" t="s">
        <v>182</v>
      </c>
      <c r="D36" s="92">
        <v>3000</v>
      </c>
      <c r="E36" s="92">
        <v>2500</v>
      </c>
      <c r="F36" s="92">
        <v>3000</v>
      </c>
      <c r="G36" s="134">
        <v>3500</v>
      </c>
      <c r="H36" s="179">
        <v>3000</v>
      </c>
      <c r="I36" s="83">
        <f t="shared" si="0"/>
        <v>3000</v>
      </c>
      <c r="K36" s="177"/>
      <c r="L36" s="178"/>
    </row>
    <row r="37" spans="1:12" ht="16.5" customHeight="1" thickBot="1">
      <c r="A37" s="93"/>
      <c r="B37" s="168" t="s">
        <v>30</v>
      </c>
      <c r="C37" s="15" t="s">
        <v>183</v>
      </c>
      <c r="D37" s="92">
        <v>4000</v>
      </c>
      <c r="E37" s="92">
        <v>5000</v>
      </c>
      <c r="F37" s="92">
        <v>4750</v>
      </c>
      <c r="G37" s="134">
        <v>5000</v>
      </c>
      <c r="H37" s="180">
        <v>4333</v>
      </c>
      <c r="I37" s="94">
        <f t="shared" si="0"/>
        <v>4616.6000000000004</v>
      </c>
      <c r="K37" s="177"/>
      <c r="L37" s="178"/>
    </row>
    <row r="38" spans="1:12" ht="17.25" customHeight="1" thickBot="1">
      <c r="A38" s="89" t="s">
        <v>25</v>
      </c>
      <c r="B38" s="128" t="s">
        <v>51</v>
      </c>
      <c r="C38" s="5"/>
      <c r="D38" s="7"/>
      <c r="E38" s="7"/>
      <c r="F38" s="7"/>
      <c r="G38" s="7"/>
      <c r="H38" s="136"/>
      <c r="I38" s="83"/>
    </row>
    <row r="39" spans="1:12" ht="20.25" thickTop="1" thickBot="1">
      <c r="A39" s="90"/>
      <c r="B39" s="181" t="s">
        <v>31</v>
      </c>
      <c r="C39" s="19" t="s">
        <v>213</v>
      </c>
      <c r="D39" s="42">
        <v>65000</v>
      </c>
      <c r="E39" s="42">
        <v>75000</v>
      </c>
      <c r="F39" s="42">
        <v>90000</v>
      </c>
      <c r="G39" s="182">
        <v>80000</v>
      </c>
      <c r="H39" s="176">
        <v>78333</v>
      </c>
      <c r="I39" s="83">
        <f t="shared" si="0"/>
        <v>77666.600000000006</v>
      </c>
      <c r="K39" s="177"/>
      <c r="L39" s="178"/>
    </row>
    <row r="40" spans="1:12" ht="19.5" thickBot="1">
      <c r="A40" s="93"/>
      <c r="B40" s="174" t="s">
        <v>32</v>
      </c>
      <c r="C40" s="16" t="s">
        <v>185</v>
      </c>
      <c r="D40" s="49">
        <v>41500</v>
      </c>
      <c r="E40" s="49">
        <v>37000</v>
      </c>
      <c r="F40" s="49">
        <v>35000</v>
      </c>
      <c r="G40" s="85">
        <v>45000</v>
      </c>
      <c r="H40" s="180">
        <v>43333</v>
      </c>
      <c r="I40" s="94">
        <f t="shared" si="0"/>
        <v>40366.6</v>
      </c>
      <c r="K40" s="183"/>
      <c r="L40" s="178"/>
    </row>
    <row r="41" spans="1:12">
      <c r="D41" s="95"/>
      <c r="E41" s="95"/>
      <c r="F41" s="95"/>
      <c r="G41" s="96"/>
      <c r="H41" s="95"/>
      <c r="I41" s="95"/>
    </row>
    <row r="45" spans="1:12" ht="14.25" customHeight="1"/>
    <row r="49" spans="11:12" customFormat="1" ht="15" customHeight="1">
      <c r="K49" s="136"/>
      <c r="L49" s="136"/>
    </row>
    <row r="50" spans="11:12" customFormat="1" ht="15" customHeight="1">
      <c r="K50" s="136"/>
      <c r="L50" s="136"/>
    </row>
    <row r="51" spans="11:12" customFormat="1" ht="15" customHeight="1">
      <c r="K51" s="136"/>
      <c r="L51" s="136"/>
    </row>
    <row r="52" spans="11:12" customFormat="1" ht="15" customHeight="1">
      <c r="K52" s="136"/>
      <c r="L52" s="136"/>
    </row>
    <row r="53" spans="11:12" customFormat="1" ht="15" customHeight="1">
      <c r="K53" s="136"/>
      <c r="L53" s="136"/>
    </row>
    <row r="54" spans="11:12" customFormat="1" ht="15" customHeight="1">
      <c r="K54" s="136"/>
      <c r="L54" s="136"/>
    </row>
    <row r="55" spans="11:12" customFormat="1" ht="15" customHeight="1">
      <c r="K55" s="136"/>
      <c r="L55" s="136"/>
    </row>
    <row r="56" spans="11:12" customFormat="1" ht="15" customHeight="1">
      <c r="K56" s="136"/>
      <c r="L56" s="136"/>
    </row>
    <row r="57" spans="11:12" customFormat="1" ht="15" customHeight="1">
      <c r="K57" s="136"/>
      <c r="L57" s="136"/>
    </row>
    <row r="58" spans="11:12" customFormat="1" ht="15" customHeight="1">
      <c r="K58" s="136"/>
      <c r="L58" s="136"/>
    </row>
    <row r="59" spans="11:12" customFormat="1" ht="15" customHeight="1">
      <c r="K59" s="136"/>
      <c r="L59" s="136"/>
    </row>
    <row r="60" spans="11:12" customFormat="1" ht="15" customHeight="1">
      <c r="K60" s="136"/>
      <c r="L60" s="136"/>
    </row>
    <row r="61" spans="11:12" customFormat="1" ht="15" customHeight="1">
      <c r="K61" s="136"/>
      <c r="L61" s="136"/>
    </row>
    <row r="62" spans="11:12" customFormat="1" ht="15" customHeight="1">
      <c r="K62" s="136"/>
      <c r="L62" s="136"/>
    </row>
    <row r="63" spans="11:12" customFormat="1" ht="15" customHeight="1">
      <c r="K63" s="136"/>
      <c r="L63" s="136"/>
    </row>
    <row r="64" spans="11:12" customFormat="1" ht="15" customHeight="1">
      <c r="K64" s="136"/>
      <c r="L64" s="136"/>
    </row>
    <row r="65" spans="11:12" customFormat="1" ht="15" customHeight="1">
      <c r="K65" s="136"/>
      <c r="L65" s="136"/>
    </row>
    <row r="66" spans="11:12" customFormat="1" ht="15" customHeight="1">
      <c r="K66" s="136"/>
      <c r="L66" s="136"/>
    </row>
    <row r="67" spans="11:12" customFormat="1" ht="15" customHeight="1">
      <c r="K67" s="136"/>
      <c r="L67" s="136"/>
    </row>
    <row r="68" spans="11:12" customFormat="1" ht="15" customHeight="1">
      <c r="K68" s="136"/>
      <c r="L68" s="136"/>
    </row>
    <row r="69" spans="11:12" customFormat="1" ht="15" customHeight="1">
      <c r="K69" s="136"/>
      <c r="L69" s="136"/>
    </row>
    <row r="70" spans="11:12" customFormat="1" ht="15" customHeight="1">
      <c r="K70" s="136"/>
      <c r="L70" s="136"/>
    </row>
    <row r="71" spans="11:12" customFormat="1" ht="15" customHeight="1">
      <c r="K71" s="136"/>
      <c r="L71" s="136"/>
    </row>
    <row r="72" spans="11:12" customFormat="1" ht="15" customHeight="1">
      <c r="K72" s="136"/>
      <c r="L72" s="136"/>
    </row>
    <row r="73" spans="11:12" customFormat="1" ht="15" customHeight="1">
      <c r="K73" s="136"/>
      <c r="L73" s="136"/>
    </row>
    <row r="74" spans="11:12" customFormat="1" ht="15" customHeight="1">
      <c r="K74" s="136"/>
      <c r="L74" s="136"/>
    </row>
    <row r="75" spans="11:12" customFormat="1" ht="15" customHeight="1">
      <c r="K75" s="136"/>
      <c r="L75" s="136"/>
    </row>
    <row r="76" spans="11:12" customFormat="1" ht="15" customHeight="1">
      <c r="K76" s="136"/>
      <c r="L76" s="136"/>
    </row>
    <row r="77" spans="11:12" customFormat="1" ht="15" customHeight="1">
      <c r="K77" s="136"/>
      <c r="L77" s="136"/>
    </row>
    <row r="78" spans="11:12" customFormat="1" ht="15" customHeight="1">
      <c r="K78" s="136"/>
      <c r="L78" s="136"/>
    </row>
    <row r="79" spans="11:12" customFormat="1" ht="15" customHeight="1">
      <c r="K79" s="136"/>
      <c r="L79" s="136"/>
    </row>
    <row r="80" spans="11:12" customFormat="1" ht="15" customHeight="1">
      <c r="K80" s="136"/>
      <c r="L80" s="136"/>
    </row>
    <row r="81" spans="11:12" customFormat="1" ht="15" customHeight="1">
      <c r="K81" s="136"/>
      <c r="L81" s="136"/>
    </row>
    <row r="82" spans="11:12" customFormat="1" ht="15" customHeight="1">
      <c r="K82" s="136"/>
      <c r="L82" s="136"/>
    </row>
    <row r="83" spans="11:12" customFormat="1" ht="15" customHeight="1">
      <c r="K83" s="136"/>
      <c r="L83" s="136"/>
    </row>
    <row r="84" spans="11:12" customFormat="1" ht="15" customHeight="1">
      <c r="K84" s="136"/>
      <c r="L84" s="136"/>
    </row>
    <row r="85" spans="11:12" customFormat="1" ht="15" customHeight="1">
      <c r="K85" s="136"/>
      <c r="L85" s="136"/>
    </row>
    <row r="86" spans="11:12" customFormat="1" ht="15" customHeight="1">
      <c r="K86" s="136"/>
      <c r="L86" s="136"/>
    </row>
    <row r="87" spans="11:12" customFormat="1" ht="15" customHeight="1">
      <c r="K87" s="136"/>
      <c r="L87" s="136"/>
    </row>
    <row r="88" spans="11:12" customFormat="1" ht="15" customHeight="1">
      <c r="K88" s="136"/>
      <c r="L88" s="136"/>
    </row>
    <row r="89" spans="11:12" customFormat="1" ht="15" customHeight="1">
      <c r="K89" s="136"/>
      <c r="L89" s="136"/>
    </row>
    <row r="90" spans="11:12" customFormat="1" ht="15" customHeight="1">
      <c r="K90" s="136"/>
      <c r="L90" s="136"/>
    </row>
    <row r="91" spans="11:12" customFormat="1" ht="15" customHeight="1">
      <c r="K91" s="136"/>
      <c r="L91" s="136"/>
    </row>
    <row r="92" spans="11:12" customFormat="1" ht="15" customHeight="1">
      <c r="K92" s="136"/>
      <c r="L92" s="136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05-10-2020</vt:lpstr>
      <vt:lpstr>By Order</vt:lpstr>
      <vt:lpstr>All Stores</vt:lpstr>
      <vt:lpstr>'05-10-2020'!Print_Titles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2020-10-08T08:25:37Z</cp:lastPrinted>
  <dcterms:created xsi:type="dcterms:W3CDTF">2010-10-20T06:23:14Z</dcterms:created>
  <dcterms:modified xsi:type="dcterms:W3CDTF">2020-10-08T08:35:03Z</dcterms:modified>
</cp:coreProperties>
</file>