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19-10-2020" sheetId="9" r:id="rId4"/>
    <sheet name="By Order" sheetId="11" r:id="rId5"/>
    <sheet name="All Stores" sheetId="12" r:id="rId6"/>
  </sheets>
  <definedNames>
    <definedName name="_xlnm.Print_Titles" localSheetId="3">'19-10-2020'!$12:$14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3" i="11" l="1"/>
  <c r="G83" i="11"/>
  <c r="I87" i="11"/>
  <c r="G87" i="11"/>
  <c r="I88" i="11"/>
  <c r="G88" i="11"/>
  <c r="I86" i="11"/>
  <c r="G86" i="11"/>
  <c r="I89" i="11"/>
  <c r="G89" i="11"/>
  <c r="I84" i="11"/>
  <c r="G84" i="11"/>
  <c r="I85" i="11"/>
  <c r="G85" i="11"/>
  <c r="I79" i="11"/>
  <c r="G79" i="11"/>
  <c r="I76" i="11"/>
  <c r="G76" i="11"/>
  <c r="I78" i="11"/>
  <c r="G78" i="11"/>
  <c r="I80" i="11"/>
  <c r="G80" i="11"/>
  <c r="I77" i="11"/>
  <c r="G77" i="11"/>
  <c r="I68" i="11"/>
  <c r="G68" i="11"/>
  <c r="I71" i="11"/>
  <c r="G71" i="11"/>
  <c r="I70" i="11"/>
  <c r="G70" i="11"/>
  <c r="I72" i="11"/>
  <c r="G72" i="11"/>
  <c r="I69" i="11"/>
  <c r="G69" i="11"/>
  <c r="I73" i="11"/>
  <c r="G73" i="11"/>
  <c r="I59" i="11"/>
  <c r="G59" i="11"/>
  <c r="I62" i="11"/>
  <c r="G62" i="11"/>
  <c r="I61" i="11"/>
  <c r="G61" i="11"/>
  <c r="I63" i="11"/>
  <c r="G63" i="11"/>
  <c r="I58" i="11"/>
  <c r="G58" i="11"/>
  <c r="I65" i="11"/>
  <c r="G65" i="11"/>
  <c r="I64" i="11"/>
  <c r="G64" i="11"/>
  <c r="I60" i="11"/>
  <c r="G60" i="11"/>
  <c r="I57" i="11"/>
  <c r="G57" i="11"/>
  <c r="I49" i="11"/>
  <c r="G49" i="11"/>
  <c r="I52" i="11"/>
  <c r="G52" i="11"/>
  <c r="I53" i="11"/>
  <c r="G53" i="11"/>
  <c r="I51" i="11"/>
  <c r="G51" i="11"/>
  <c r="I50" i="11"/>
  <c r="G50" i="11"/>
  <c r="I54" i="11"/>
  <c r="G54" i="11"/>
  <c r="I46" i="11"/>
  <c r="G46" i="11"/>
  <c r="I44" i="11"/>
  <c r="G44" i="11"/>
  <c r="I45" i="11"/>
  <c r="G45" i="11"/>
  <c r="I41" i="11"/>
  <c r="G41" i="11"/>
  <c r="I43" i="11"/>
  <c r="G43" i="11"/>
  <c r="I42" i="11"/>
  <c r="G42" i="11"/>
  <c r="I35" i="11"/>
  <c r="G35" i="11"/>
  <c r="I34" i="11"/>
  <c r="G34" i="11"/>
  <c r="I36" i="11"/>
  <c r="G36" i="11"/>
  <c r="I38" i="11"/>
  <c r="G38" i="11"/>
  <c r="I37" i="11"/>
  <c r="G37" i="11"/>
  <c r="I24" i="11"/>
  <c r="G24" i="11"/>
  <c r="I21" i="11"/>
  <c r="G21" i="11"/>
  <c r="I29" i="11"/>
  <c r="G29" i="11"/>
  <c r="I30" i="11"/>
  <c r="G30" i="11"/>
  <c r="I17" i="11"/>
  <c r="G17" i="11"/>
  <c r="I19" i="11"/>
  <c r="G19" i="11"/>
  <c r="I27" i="11"/>
  <c r="G27" i="11"/>
  <c r="I25" i="11"/>
  <c r="G25" i="11"/>
  <c r="I18" i="11"/>
  <c r="G18" i="11"/>
  <c r="I26" i="11"/>
  <c r="G26" i="11"/>
  <c r="I20" i="11"/>
  <c r="G20" i="11"/>
  <c r="I16" i="11"/>
  <c r="G16" i="11"/>
  <c r="I23" i="11"/>
  <c r="G23" i="11"/>
  <c r="I31" i="11"/>
  <c r="G31" i="11"/>
  <c r="I22" i="11"/>
  <c r="G22" i="11"/>
  <c r="I28" i="11"/>
  <c r="G28" i="11"/>
  <c r="D40" i="8" l="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<sst xmlns="http://schemas.openxmlformats.org/spreadsheetml/2006/main" count="848" uniqueCount="226">
  <si>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</si>
  <si>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</si>
  <si>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</si>
  <si>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</si>
  <si>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</si>
  <si>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</si>
  <si>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</si>
  <si>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</si>
  <si>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</si>
  <si>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</si>
  <si>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</si>
  <si>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</si>
  <si>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</si>
  <si>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</si>
  <si>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</si>
  <si>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</si>
  <si>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</si>
  <si>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</si>
  <si>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</si>
  <si>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</si>
  <si>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</si>
  <si>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</si>
  <si>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</si>
  <si>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</si>
  <si>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</si>
  <si>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</si>
  <si>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</si>
  <si>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</si>
  <si>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</si>
  <si>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</si>
  <si>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</si>
  <si>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</si>
  <si>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</si>
  <si>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</si>
  <si>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</si>
  <si>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</si>
  <si>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</si>
  <si>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</si>
  <si>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</si>
  <si>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</si>
  <si>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</si>
  <si>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</si>
  <si>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</si>
  <si>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</si>
  <si>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</si>
  <si>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</si>
  <si>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</si>
  <si>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</si>
  <si>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</si>
  <si>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</si>
  <si>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</si>
  <si>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</si>
  <si>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</si>
  <si>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</si>
  <si>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</si>
  <si>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</si>
  <si>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</si>
  <si>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</si>
  <si>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</si>
  <si>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</si>
  <si>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</si>
  <si>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</si>
  <si>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</si>
  <si>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</si>
  <si>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</si>
  <si>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</si>
  <si>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</si>
  <si>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</si>
  <si>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</si>
  <si>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</si>
  <si>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</si>
  <si>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</si>
  <si>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</si>
  <si>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</si>
  <si>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</si>
  <si>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</si>
  <si>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</si>
  <si>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</si>
  <si>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</si>
  <si>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</si>
  <si>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</si>
  <si>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</si>
  <si>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</si>
  <si>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</si>
  <si>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</si>
  <si>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</si>
  <si>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</si>
  <si>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</si>
  <si>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</si>
  <si>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</si>
  <si>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</si>
  <si>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</si>
  <si>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</si>
  <si>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</si>
  <si>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</si>
  <si>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</si>
  <si>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</si>
  <si>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</si>
  <si>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</si>
  <si>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</si>
  <si>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</si>
  <si>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</si>
  <si>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</si>
  <si>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</si>
  <si>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</si>
  <si>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</si>
  <si>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</si>
  <si>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</si>
  <si>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</si>
  <si>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</si>
  <si>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</si>
  <si>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</si>
  <si>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</si>
  <si>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</si>
  <si>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</si>
  <si>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</si>
  <si>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</si>
  <si>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</si>
  <si>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</si>
  <si>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</si>
  <si>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</si>
  <si>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</si>
  <si>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</si>
  <si>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</si>
  <si>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</si>
  <si>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</si>
  <si>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</si>
  <si>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</si>
  <si>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</si>
  <si>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</si>
  <si>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</si>
  <si>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</si>
  <si>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</si>
  <si>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</si>
  <si>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</si>
  <si>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</si>
  <si>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</si>
  <si>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</si>
  <si>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</si>
  <si>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</si>
  <si>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</si>
  <si>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</si>
  <si>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</si>
  <si>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</si>
  <si>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</si>
  <si>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</si>
  <si>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</si>
  <si>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</si>
  <si>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</si>
  <si>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</si>
  <si>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</si>
  <si>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</si>
  <si>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</si>
  <si>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</si>
  <si>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</si>
  <si>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</si>
  <si>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</si>
  <si>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</si>
  <si>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</si>
  <si>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</si>
  <si>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</si>
  <si>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</si>
  <si>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</si>
  <si>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</si>
  <si>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</si>
  <si>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</si>
  <si>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</si>
  <si>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</si>
  <si>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</si>
  <si>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</si>
  <si>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</si>
  <si>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</si>
  <si>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</si>
  <si>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</si>
  <si>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</si>
  <si>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</si>
  <si>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</si>
  <si>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</si>
  <si>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</si>
  <si>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</si>
  <si>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</si>
  <si>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</si>
  <si>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</si>
  <si>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</si>
  <si>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</si>
  <si>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</si>
  <si>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</si>
  <si>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</si>
  <si>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</si>
  <si>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</si>
  <si>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</si>
  <si>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</si>
  <si>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</si>
  <si>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</si>
  <si>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</si>
  <si>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</si>
  <si>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</si>
  <si>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</si>
  <si>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</si>
  <si>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</si>
  <si>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</si>
  <si>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</si>
  <si>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</si>
  <si>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</si>
  <si>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</si>
  <si>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</si>
  <si>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</si>
  <si>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</si>
  <si>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</si>
  <si>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</si>
  <si>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</si>
  <si>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</si>
  <si>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</si>
  <si>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</si>
  <si>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</si>
  <si>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</si>
  <si>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</si>
  <si>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أيلول 2019 (ل.ل.)</t>
  </si>
  <si>
    <t>معدل أسعار  السوبرماركات في 05-10-2020 (ل.ل.)</t>
  </si>
  <si>
    <t>معدل الأسعار في تشرين الأول 2019 (ل.ل.)</t>
  </si>
  <si>
    <t>معدل أسعار المحلات والملاحم في 05-10-2020 (ل.ل.)</t>
  </si>
  <si>
    <t>المعدل العام للأسعار في 05-10-2020  (ل.ل.)</t>
  </si>
  <si>
    <t xml:space="preserve"> التاريخ 19 تشرين الأول 2020</t>
  </si>
  <si>
    <t>معدل أسعار  السوبرماركات في 19-10-2020 (ل.ل.)</t>
  </si>
  <si>
    <t>معدل أسعار المحلات والملاحم في 19-10-2020 (ل.ل.)</t>
  </si>
  <si>
    <t>المعدل العام للأسعار في 19-10-2020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</si>
</sst>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0" t="s">
        <v>202</v>
      </c>
      <c r="B9" s="160"/>
      <c r="C9" s="160"/>
      <c r="D9" s="160"/>
      <c r="E9" s="160"/>
      <c r="F9" s="160"/>
      <c r="G9" s="160"/>
      <c r="H9" s="160"/>
      <c r="I9" s="160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1" t="s">
        <v>3</v>
      </c>
      <c r="B12" s="167"/>
      <c r="C12" s="165" t="s">
        <v>0</v>
      </c>
      <c r="D12" s="163" t="s">
        <v>23</v>
      </c>
      <c r="E12" s="163" t="s">
        <v>219</v>
      </c>
      <c r="F12" s="163" t="s">
        <v>223</v>
      </c>
      <c r="G12" s="163" t="s">
        <v>197</v>
      </c>
      <c r="H12" s="163" t="s">
        <v>218</v>
      </c>
      <c r="I12" s="163" t="s">
        <v>187</v>
      </c>
    </row>
    <row r="13" spans="1:9" ht="38.25" customHeight="1" thickBot="1" x14ac:dyDescent="0.25">
      <c r="A13" s="162"/>
      <c r="B13" s="168"/>
      <c r="C13" s="166"/>
      <c r="D13" s="164"/>
      <c r="E13" s="164"/>
      <c r="F13" s="164"/>
      <c r="G13" s="164"/>
      <c r="H13" s="164"/>
      <c r="I13" s="16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7" t="s">
        <v>4</v>
      </c>
      <c r="C15" s="19" t="s">
        <v>84</v>
      </c>
      <c r="D15" s="20" t="s">
        <v>161</v>
      </c>
      <c r="E15" s="42">
        <v>1332.0223333333333</v>
      </c>
      <c r="F15" s="43">
        <v>4734.8</v>
      </c>
      <c r="G15" s="45">
        <f t="shared" ref="G15:G30" si="0">(F15-E15)/E15</f>
        <v>2.5545950555884076</v>
      </c>
      <c r="H15" s="43">
        <v>4468.8</v>
      </c>
      <c r="I15" s="45">
        <f>(F15-H15)/H15</f>
        <v>5.9523809523809521E-2</v>
      </c>
    </row>
    <row r="16" spans="1:9" ht="16.5" x14ac:dyDescent="0.3">
      <c r="A16" s="37"/>
      <c r="B16" s="98" t="s">
        <v>5</v>
      </c>
      <c r="C16" s="15" t="s">
        <v>85</v>
      </c>
      <c r="D16" s="11" t="s">
        <v>161</v>
      </c>
      <c r="E16" s="46">
        <v>1460.7443333333335</v>
      </c>
      <c r="F16" s="47">
        <v>3717.25</v>
      </c>
      <c r="G16" s="48">
        <f t="shared" si="0"/>
        <v>1.5447642788505309</v>
      </c>
      <c r="H16" s="47">
        <v>3866.4444444444443</v>
      </c>
      <c r="I16" s="44">
        <f t="shared" ref="I16:I30" si="1">(F16-H16)/H16</f>
        <v>-3.8586987757917093E-2</v>
      </c>
    </row>
    <row r="17" spans="1:9" ht="16.5" x14ac:dyDescent="0.3">
      <c r="A17" s="37"/>
      <c r="B17" s="98" t="s">
        <v>6</v>
      </c>
      <c r="C17" s="15" t="s">
        <v>86</v>
      </c>
      <c r="D17" s="11" t="s">
        <v>161</v>
      </c>
      <c r="E17" s="46">
        <v>1410.6109999999999</v>
      </c>
      <c r="F17" s="47">
        <v>3639.8</v>
      </c>
      <c r="G17" s="48">
        <f t="shared" si="0"/>
        <v>1.5803003095821602</v>
      </c>
      <c r="H17" s="47">
        <v>3061.1111111111113</v>
      </c>
      <c r="I17" s="44">
        <f>(F17-H17)/H17</f>
        <v>0.18904537205081667</v>
      </c>
    </row>
    <row r="18" spans="1:9" ht="16.5" x14ac:dyDescent="0.3">
      <c r="A18" s="37"/>
      <c r="B18" s="98" t="s">
        <v>7</v>
      </c>
      <c r="C18" s="15" t="s">
        <v>87</v>
      </c>
      <c r="D18" s="11" t="s">
        <v>161</v>
      </c>
      <c r="E18" s="46">
        <v>869.69433333333336</v>
      </c>
      <c r="F18" s="47">
        <v>3373.8</v>
      </c>
      <c r="G18" s="48">
        <f t="shared" si="0"/>
        <v>2.8792939894974596</v>
      </c>
      <c r="H18" s="47">
        <v>3498.8</v>
      </c>
      <c r="I18" s="44">
        <f t="shared" si="1"/>
        <v>-3.5726534811935516E-2</v>
      </c>
    </row>
    <row r="19" spans="1:9" ht="16.5" x14ac:dyDescent="0.3">
      <c r="A19" s="37"/>
      <c r="B19" s="98" t="s">
        <v>8</v>
      </c>
      <c r="C19" s="15" t="s">
        <v>89</v>
      </c>
      <c r="D19" s="11" t="s">
        <v>161</v>
      </c>
      <c r="E19" s="46">
        <v>2394.6428571428569</v>
      </c>
      <c r="F19" s="47">
        <v>5559.75</v>
      </c>
      <c r="G19" s="48">
        <f>(F19-E19)/E19</f>
        <v>1.3217449664429533</v>
      </c>
      <c r="H19" s="47">
        <v>7998.5</v>
      </c>
      <c r="I19" s="44">
        <f>(F19-H19)/H19</f>
        <v>-0.30490091892229793</v>
      </c>
    </row>
    <row r="20" spans="1:9" ht="16.5" x14ac:dyDescent="0.3">
      <c r="A20" s="37"/>
      <c r="B20" s="98" t="s">
        <v>9</v>
      </c>
      <c r="C20" s="15" t="s">
        <v>88</v>
      </c>
      <c r="D20" s="11" t="s">
        <v>161</v>
      </c>
      <c r="E20" s="46">
        <v>1495.8776666666668</v>
      </c>
      <c r="F20" s="47">
        <v>3948.8</v>
      </c>
      <c r="G20" s="48">
        <f t="shared" si="0"/>
        <v>1.6397880575350079</v>
      </c>
      <c r="H20" s="47">
        <v>4148.8</v>
      </c>
      <c r="I20" s="44">
        <f t="shared" si="1"/>
        <v>-4.8206710374084069E-2</v>
      </c>
    </row>
    <row r="21" spans="1:9" ht="16.5" x14ac:dyDescent="0.3">
      <c r="A21" s="37"/>
      <c r="B21" s="98" t="s">
        <v>10</v>
      </c>
      <c r="C21" s="15" t="s">
        <v>90</v>
      </c>
      <c r="D21" s="11" t="s">
        <v>161</v>
      </c>
      <c r="E21" s="46">
        <v>1335.2943333333333</v>
      </c>
      <c r="F21" s="47">
        <v>3710</v>
      </c>
      <c r="G21" s="48">
        <f t="shared" si="0"/>
        <v>1.7784136481270174</v>
      </c>
      <c r="H21" s="47">
        <v>3288.6666666666665</v>
      </c>
      <c r="I21" s="44">
        <f t="shared" si="1"/>
        <v>0.12811676464625993</v>
      </c>
    </row>
    <row r="22" spans="1:9" ht="16.5" x14ac:dyDescent="0.3">
      <c r="A22" s="37"/>
      <c r="B22" s="98" t="s">
        <v>11</v>
      </c>
      <c r="C22" s="15" t="s">
        <v>91</v>
      </c>
      <c r="D22" s="13" t="s">
        <v>81</v>
      </c>
      <c r="E22" s="46">
        <v>413.35</v>
      </c>
      <c r="F22" s="47">
        <v>889.8</v>
      </c>
      <c r="G22" s="48">
        <f t="shared" si="0"/>
        <v>1.1526551348735936</v>
      </c>
      <c r="H22" s="47">
        <v>1009.8</v>
      </c>
      <c r="I22" s="44">
        <f t="shared" si="1"/>
        <v>-0.11883541295306002</v>
      </c>
    </row>
    <row r="23" spans="1:9" ht="16.5" x14ac:dyDescent="0.3">
      <c r="A23" s="37"/>
      <c r="B23" s="98" t="s">
        <v>12</v>
      </c>
      <c r="C23" s="15" t="s">
        <v>92</v>
      </c>
      <c r="D23" s="13" t="s">
        <v>81</v>
      </c>
      <c r="E23" s="46">
        <v>516.48333333333335</v>
      </c>
      <c r="F23" s="47">
        <v>829.8</v>
      </c>
      <c r="G23" s="48">
        <f t="shared" si="0"/>
        <v>0.60663461228177729</v>
      </c>
      <c r="H23" s="47">
        <v>795</v>
      </c>
      <c r="I23" s="44">
        <f t="shared" si="1"/>
        <v>4.3773584905660322E-2</v>
      </c>
    </row>
    <row r="24" spans="1:9" ht="16.5" x14ac:dyDescent="0.3">
      <c r="A24" s="37"/>
      <c r="B24" s="98" t="s">
        <v>13</v>
      </c>
      <c r="C24" s="15" t="s">
        <v>93</v>
      </c>
      <c r="D24" s="13" t="s">
        <v>81</v>
      </c>
      <c r="E24" s="46">
        <v>499.91666666666663</v>
      </c>
      <c r="F24" s="47">
        <v>804.8</v>
      </c>
      <c r="G24" s="48">
        <f t="shared" si="0"/>
        <v>0.6098683113852309</v>
      </c>
      <c r="H24" s="47">
        <v>759.8</v>
      </c>
      <c r="I24" s="44">
        <f t="shared" si="1"/>
        <v>5.9226112134772309E-2</v>
      </c>
    </row>
    <row r="25" spans="1:9" ht="16.5" x14ac:dyDescent="0.3">
      <c r="A25" s="37"/>
      <c r="B25" s="98" t="s">
        <v>14</v>
      </c>
      <c r="C25" s="15" t="s">
        <v>94</v>
      </c>
      <c r="D25" s="13" t="s">
        <v>81</v>
      </c>
      <c r="E25" s="46">
        <v>526.9</v>
      </c>
      <c r="F25" s="47">
        <v>889.8</v>
      </c>
      <c r="G25" s="48">
        <f t="shared" si="0"/>
        <v>0.68874549250332129</v>
      </c>
      <c r="H25" s="47">
        <v>949.8</v>
      </c>
      <c r="I25" s="44">
        <f t="shared" si="1"/>
        <v>-6.317119393556539E-2</v>
      </c>
    </row>
    <row r="26" spans="1:9" ht="16.5" x14ac:dyDescent="0.3">
      <c r="A26" s="37"/>
      <c r="B26" s="98" t="s">
        <v>15</v>
      </c>
      <c r="C26" s="15" t="s">
        <v>95</v>
      </c>
      <c r="D26" s="13" t="s">
        <v>82</v>
      </c>
      <c r="E26" s="46">
        <v>1286.4943333333333</v>
      </c>
      <c r="F26" s="47">
        <v>3324.8</v>
      </c>
      <c r="G26" s="48">
        <f t="shared" si="0"/>
        <v>1.5843875980280262</v>
      </c>
      <c r="H26" s="47">
        <v>3919</v>
      </c>
      <c r="I26" s="44">
        <f t="shared" si="1"/>
        <v>-0.15162031130390402</v>
      </c>
    </row>
    <row r="27" spans="1:9" ht="16.5" x14ac:dyDescent="0.3">
      <c r="A27" s="37"/>
      <c r="B27" s="98" t="s">
        <v>16</v>
      </c>
      <c r="C27" s="15" t="s">
        <v>96</v>
      </c>
      <c r="D27" s="13" t="s">
        <v>81</v>
      </c>
      <c r="E27" s="46">
        <v>496.4443333333333</v>
      </c>
      <c r="F27" s="47">
        <v>883.33333333333337</v>
      </c>
      <c r="G27" s="48">
        <f t="shared" si="0"/>
        <v>0.77932000432408355</v>
      </c>
      <c r="H27" s="47">
        <v>677.55555555555554</v>
      </c>
      <c r="I27" s="44">
        <f t="shared" si="1"/>
        <v>0.30370613315841266</v>
      </c>
    </row>
    <row r="28" spans="1:9" ht="16.5" x14ac:dyDescent="0.3">
      <c r="A28" s="37"/>
      <c r="B28" s="98" t="s">
        <v>17</v>
      </c>
      <c r="C28" s="15" t="s">
        <v>97</v>
      </c>
      <c r="D28" s="11" t="s">
        <v>161</v>
      </c>
      <c r="E28" s="46">
        <v>994.48333333333335</v>
      </c>
      <c r="F28" s="47">
        <v>2330.8888888888887</v>
      </c>
      <c r="G28" s="48">
        <f t="shared" si="0"/>
        <v>1.3438189568005718</v>
      </c>
      <c r="H28" s="47">
        <v>1943.3333333333333</v>
      </c>
      <c r="I28" s="44">
        <f t="shared" si="1"/>
        <v>0.19942824471126352</v>
      </c>
    </row>
    <row r="29" spans="1:9" ht="16.5" x14ac:dyDescent="0.3">
      <c r="A29" s="37"/>
      <c r="B29" s="98" t="s">
        <v>18</v>
      </c>
      <c r="C29" s="15" t="s">
        <v>98</v>
      </c>
      <c r="D29" s="13" t="s">
        <v>83</v>
      </c>
      <c r="E29" s="46">
        <v>1520.899074074074</v>
      </c>
      <c r="F29" s="47">
        <v>3505</v>
      </c>
      <c r="G29" s="48">
        <f t="shared" si="0"/>
        <v>1.3045579156091276</v>
      </c>
      <c r="H29" s="47">
        <v>3493.75</v>
      </c>
      <c r="I29" s="44">
        <f t="shared" si="1"/>
        <v>3.2200357781753132E-3</v>
      </c>
    </row>
    <row r="30" spans="1:9" ht="17.25" thickBot="1" x14ac:dyDescent="0.35">
      <c r="A30" s="38"/>
      <c r="B30" s="99" t="s">
        <v>19</v>
      </c>
      <c r="C30" s="16" t="s">
        <v>99</v>
      </c>
      <c r="D30" s="12" t="s">
        <v>161</v>
      </c>
      <c r="E30" s="49">
        <v>1157.761</v>
      </c>
      <c r="F30" s="50">
        <v>2834</v>
      </c>
      <c r="G30" s="51">
        <f t="shared" si="0"/>
        <v>1.4478281787000944</v>
      </c>
      <c r="H30" s="50">
        <v>2703.8</v>
      </c>
      <c r="I30" s="56">
        <f t="shared" si="1"/>
        <v>4.8154449293586733E-2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2224.1708333333336</v>
      </c>
      <c r="F32" s="43">
        <v>5014.8</v>
      </c>
      <c r="G32" s="45">
        <f>(F32-E32)/E32</f>
        <v>1.2546829249102192</v>
      </c>
      <c r="H32" s="43">
        <v>4549</v>
      </c>
      <c r="I32" s="44">
        <f>(F32-H32)/H32</f>
        <v>0.10239613101780615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2055.333333333333</v>
      </c>
      <c r="F33" s="47">
        <v>4964.8</v>
      </c>
      <c r="G33" s="48">
        <f>(F33-E33)/E33</f>
        <v>1.415569250729809</v>
      </c>
      <c r="H33" s="47">
        <v>4323.8</v>
      </c>
      <c r="I33" s="44">
        <f>(F33-H33)/H33</f>
        <v>0.14824922521855774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1677.0166666666667</v>
      </c>
      <c r="F34" s="47">
        <v>4448.8</v>
      </c>
      <c r="G34" s="48">
        <f>(F34-E34)/E34</f>
        <v>1.6528060742787294</v>
      </c>
      <c r="H34" s="47">
        <v>4124.8</v>
      </c>
      <c r="I34" s="44">
        <f>(F34-H34)/H34</f>
        <v>7.8549262994569435E-2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1745.0027777777777</v>
      </c>
      <c r="F35" s="47">
        <v>3470.8888888888887</v>
      </c>
      <c r="G35" s="48">
        <f>(F35-E35)/E35</f>
        <v>0.98904490760122943</v>
      </c>
      <c r="H35" s="47">
        <v>3892.5714285714284</v>
      </c>
      <c r="I35" s="44">
        <f>(F35-H35)/H35</f>
        <v>-0.10833007111633068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1856.3223333333333</v>
      </c>
      <c r="F36" s="50">
        <v>5474</v>
      </c>
      <c r="G36" s="51">
        <f>(F36-E36)/E36</f>
        <v>1.9488413201227444</v>
      </c>
      <c r="H36" s="50">
        <v>5875</v>
      </c>
      <c r="I36" s="56">
        <f>(F36-H36)/H36</f>
        <v>-6.8255319148936164E-2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27209.814814814818</v>
      </c>
      <c r="F38" s="43">
        <v>83784</v>
      </c>
      <c r="G38" s="45">
        <f t="shared" ref="G38:G43" si="2">(F38-E38)/E38</f>
        <v>2.0791830289996116</v>
      </c>
      <c r="H38" s="43">
        <v>85029.75</v>
      </c>
      <c r="I38" s="44">
        <f t="shared" ref="I38:I43" si="3">(F38-H38)/H38</f>
        <v>-1.4650754588835083E-2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15882.07777777778</v>
      </c>
      <c r="F39" s="57">
        <v>38062.25</v>
      </c>
      <c r="G39" s="48">
        <f t="shared" si="2"/>
        <v>1.3965535575739807</v>
      </c>
      <c r="H39" s="57">
        <v>35892.571428571428</v>
      </c>
      <c r="I39" s="44">
        <f>(F39-H39)/H39</f>
        <v>6.0449237406864961E-2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11482.666666666666</v>
      </c>
      <c r="F40" s="57">
        <v>26563</v>
      </c>
      <c r="G40" s="48">
        <f t="shared" si="2"/>
        <v>1.3133128193218766</v>
      </c>
      <c r="H40" s="57">
        <v>27398</v>
      </c>
      <c r="I40" s="44">
        <f t="shared" si="3"/>
        <v>-3.0476677129717498E-2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5244.344444444444</v>
      </c>
      <c r="F41" s="47">
        <v>14414.666666666666</v>
      </c>
      <c r="G41" s="48">
        <f t="shared" si="2"/>
        <v>1.7486117320033645</v>
      </c>
      <c r="H41" s="47">
        <v>12748</v>
      </c>
      <c r="I41" s="44">
        <f t="shared" si="3"/>
        <v>0.13073946239933057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10168.833333333334</v>
      </c>
      <c r="F42" s="47">
        <v>12500</v>
      </c>
      <c r="G42" s="48">
        <f t="shared" si="2"/>
        <v>0.22924622621408544</v>
      </c>
      <c r="H42" s="47">
        <v>11332.666666666666</v>
      </c>
      <c r="I42" s="44">
        <f t="shared" si="3"/>
        <v>0.10300605917995181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12680</v>
      </c>
      <c r="F43" s="50">
        <v>23862.5</v>
      </c>
      <c r="G43" s="51">
        <f t="shared" si="2"/>
        <v>0.88190063091482651</v>
      </c>
      <c r="H43" s="50">
        <v>19908</v>
      </c>
      <c r="I43" s="59">
        <f t="shared" si="3"/>
        <v>0.19863873819570022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6220.7777777777774</v>
      </c>
      <c r="F45" s="43">
        <v>16176.875</v>
      </c>
      <c r="G45" s="45">
        <f t="shared" ref="G45:G50" si="4">(F45-E45)/E45</f>
        <v>1.6004585886009255</v>
      </c>
      <c r="H45" s="43">
        <v>14729.285714285714</v>
      </c>
      <c r="I45" s="44">
        <f t="shared" ref="I45:I50" si="5">(F45-H45)/H45</f>
        <v>9.827966635953643E-2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6024.2222222222226</v>
      </c>
      <c r="F46" s="47">
        <v>10115</v>
      </c>
      <c r="G46" s="48">
        <f t="shared" si="4"/>
        <v>0.67905492640820375</v>
      </c>
      <c r="H46" s="47">
        <v>10170.333333333334</v>
      </c>
      <c r="I46" s="87">
        <f t="shared" si="5"/>
        <v>-5.4406607453050312E-3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19083.333333333332</v>
      </c>
      <c r="F47" s="47">
        <v>39121.875</v>
      </c>
      <c r="G47" s="48">
        <f t="shared" si="4"/>
        <v>1.0500545851528384</v>
      </c>
      <c r="H47" s="47">
        <v>38713.571428571428</v>
      </c>
      <c r="I47" s="87">
        <f t="shared" si="5"/>
        <v>1.054678130592818E-2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17787.736833333336</v>
      </c>
      <c r="F48" s="47">
        <v>60345</v>
      </c>
      <c r="G48" s="48">
        <f t="shared" si="4"/>
        <v>2.3925057788642601</v>
      </c>
      <c r="H48" s="47">
        <v>57910.833333333336</v>
      </c>
      <c r="I48" s="87">
        <f t="shared" si="5"/>
        <v>4.2033010519045039E-2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2248.6507936507937</v>
      </c>
      <c r="F49" s="47">
        <v>6023.833333333333</v>
      </c>
      <c r="G49" s="48">
        <f t="shared" si="4"/>
        <v>1.6788656337133376</v>
      </c>
      <c r="H49" s="47">
        <v>5898.6</v>
      </c>
      <c r="I49" s="44">
        <f t="shared" si="5"/>
        <v>2.1231026571276686E-2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28009.333333333332</v>
      </c>
      <c r="F50" s="50">
        <v>49628.333333333336</v>
      </c>
      <c r="G50" s="56">
        <f t="shared" si="4"/>
        <v>0.77184985957061947</v>
      </c>
      <c r="H50" s="50">
        <v>50447.5</v>
      </c>
      <c r="I50" s="59">
        <f t="shared" si="5"/>
        <v>-1.6238003204651654E-2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3833</v>
      </c>
      <c r="F52" s="66">
        <v>7683.333333333333</v>
      </c>
      <c r="G52" s="45">
        <f t="shared" ref="G52:G60" si="6">(F52-E52)/E52</f>
        <v>1.0045221323593354</v>
      </c>
      <c r="H52" s="66">
        <v>9383.3333333333339</v>
      </c>
      <c r="I52" s="124">
        <f t="shared" ref="I52:I60" si="7">(F52-H52)/H52</f>
        <v>-0.18117229129662532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3513.5833333333335</v>
      </c>
      <c r="F53" s="70">
        <v>16507.857142857141</v>
      </c>
      <c r="G53" s="48">
        <f t="shared" si="6"/>
        <v>3.6982967463009198</v>
      </c>
      <c r="H53" s="70">
        <v>16372.142857142857</v>
      </c>
      <c r="I53" s="87">
        <f t="shared" si="7"/>
        <v>8.2893416517603145E-3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2807.8333333333335</v>
      </c>
      <c r="F54" s="70">
        <v>12666.6</v>
      </c>
      <c r="G54" s="48">
        <f t="shared" si="6"/>
        <v>3.5111651926158958</v>
      </c>
      <c r="H54" s="70">
        <v>11167</v>
      </c>
      <c r="I54" s="87">
        <f t="shared" si="7"/>
        <v>0.13428852870063585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4950</v>
      </c>
      <c r="F55" s="70">
        <v>8093.75</v>
      </c>
      <c r="G55" s="48">
        <f t="shared" si="6"/>
        <v>0.63510101010101006</v>
      </c>
      <c r="H55" s="70">
        <v>7006.25</v>
      </c>
      <c r="I55" s="87">
        <f t="shared" si="7"/>
        <v>0.15521855486173058</v>
      </c>
    </row>
    <row r="56" spans="1:9" ht="16.5" x14ac:dyDescent="0.3">
      <c r="A56" s="37"/>
      <c r="B56" s="101" t="s">
        <v>42</v>
      </c>
      <c r="C56" s="102" t="s">
        <v>198</v>
      </c>
      <c r="D56" s="103" t="s">
        <v>114</v>
      </c>
      <c r="E56" s="61">
        <v>2142.2222222222222</v>
      </c>
      <c r="F56" s="104">
        <v>3758.3333333333335</v>
      </c>
      <c r="G56" s="55">
        <f t="shared" si="6"/>
        <v>0.75440871369294615</v>
      </c>
      <c r="H56" s="104">
        <v>3758.3333333333335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4668.4814814814818</v>
      </c>
      <c r="F57" s="50">
        <v>13210</v>
      </c>
      <c r="G57" s="51">
        <f t="shared" si="6"/>
        <v>1.8296138803163848</v>
      </c>
      <c r="H57" s="50">
        <v>12245.428571428571</v>
      </c>
      <c r="I57" s="125">
        <f t="shared" si="7"/>
        <v>7.8769919970134702E-2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4791.25</v>
      </c>
      <c r="F58" s="68">
        <v>16628.75</v>
      </c>
      <c r="G58" s="44">
        <f t="shared" si="6"/>
        <v>2.4706496217062353</v>
      </c>
      <c r="H58" s="68">
        <v>16386.875</v>
      </c>
      <c r="I58" s="44">
        <f t="shared" si="7"/>
        <v>1.4760288340516419E-2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5008.333333333333</v>
      </c>
      <c r="F59" s="70">
        <v>17702.142857142859</v>
      </c>
      <c r="G59" s="48">
        <f t="shared" si="6"/>
        <v>2.5345376753030671</v>
      </c>
      <c r="H59" s="70">
        <v>16832.857142857141</v>
      </c>
      <c r="I59" s="44">
        <f t="shared" si="7"/>
        <v>5.1642196384622106E-2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21172.857142857141</v>
      </c>
      <c r="F60" s="73">
        <v>91610</v>
      </c>
      <c r="G60" s="51">
        <f t="shared" si="6"/>
        <v>3.3267660751636194</v>
      </c>
      <c r="H60" s="73">
        <v>91610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6498.5</v>
      </c>
      <c r="F62" s="54">
        <v>32554.5</v>
      </c>
      <c r="G62" s="45">
        <f t="shared" ref="G62:G67" si="8">(F62-E62)/E62</f>
        <v>4.0095406632299762</v>
      </c>
      <c r="H62" s="54">
        <v>20629.777777777777</v>
      </c>
      <c r="I62" s="44">
        <f t="shared" ref="I62:I67" si="9">(F62-H62)/H62</f>
        <v>0.57803444858564756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47317.333333333336</v>
      </c>
      <c r="F63" s="46">
        <v>116602.16666666667</v>
      </c>
      <c r="G63" s="48">
        <f t="shared" si="8"/>
        <v>1.4642590453110913</v>
      </c>
      <c r="H63" s="46">
        <v>114868.83333333333</v>
      </c>
      <c r="I63" s="44">
        <f t="shared" si="9"/>
        <v>1.5089674744962818E-2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10926.422619047618</v>
      </c>
      <c r="F64" s="46">
        <v>48711.666666666664</v>
      </c>
      <c r="G64" s="48">
        <f t="shared" si="8"/>
        <v>3.4581532643401016</v>
      </c>
      <c r="H64" s="46">
        <v>42388</v>
      </c>
      <c r="I64" s="87">
        <f t="shared" si="9"/>
        <v>0.14918530401686006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7451.1111111111104</v>
      </c>
      <c r="F65" s="46">
        <v>20297</v>
      </c>
      <c r="G65" s="48">
        <f t="shared" si="8"/>
        <v>1.7240232627497767</v>
      </c>
      <c r="H65" s="46">
        <v>19657</v>
      </c>
      <c r="I65" s="87">
        <f t="shared" si="9"/>
        <v>3.2558376150989471E-2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3990.3703703703704</v>
      </c>
      <c r="F66" s="46">
        <v>14748</v>
      </c>
      <c r="G66" s="48">
        <f t="shared" si="8"/>
        <v>2.6958975310933728</v>
      </c>
      <c r="H66" s="46">
        <v>14148</v>
      </c>
      <c r="I66" s="87">
        <f t="shared" si="9"/>
        <v>4.2408821034775231E-2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3227.9166666666665</v>
      </c>
      <c r="F67" s="58">
        <v>12927</v>
      </c>
      <c r="G67" s="51">
        <f t="shared" si="8"/>
        <v>3.0047502258938947</v>
      </c>
      <c r="H67" s="58">
        <v>12848.75</v>
      </c>
      <c r="I67" s="88">
        <f t="shared" si="9"/>
        <v>6.0900865842980836E-3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3987.2453703703704</v>
      </c>
      <c r="F69" s="43">
        <v>14631.875</v>
      </c>
      <c r="G69" s="45">
        <f>(F69-E69)/E69</f>
        <v>2.6696700706535306</v>
      </c>
      <c r="H69" s="43">
        <v>14638.125</v>
      </c>
      <c r="I69" s="44">
        <f>(F69-H69)/H69</f>
        <v>-4.2696725161180137E-4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2842.4583333333335</v>
      </c>
      <c r="F70" s="47">
        <v>7535.4285714285716</v>
      </c>
      <c r="G70" s="48">
        <f>(F70-E70)/E70</f>
        <v>1.6510251647530119</v>
      </c>
      <c r="H70" s="47">
        <v>7369.125</v>
      </c>
      <c r="I70" s="44">
        <f>(F70-H70)/H70</f>
        <v>2.2567614395002333E-2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1325.1851851851852</v>
      </c>
      <c r="F71" s="47">
        <v>2067.6666666666665</v>
      </c>
      <c r="G71" s="48">
        <f>(F71-E71)/E71</f>
        <v>0.56028507546115136</v>
      </c>
      <c r="H71" s="47">
        <v>2067.6666666666665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2323.4920634920636</v>
      </c>
      <c r="F72" s="47">
        <v>8726.25</v>
      </c>
      <c r="G72" s="48">
        <f>(F72-E72)/E72</f>
        <v>2.7556616341030193</v>
      </c>
      <c r="H72" s="47">
        <v>9932.5</v>
      </c>
      <c r="I72" s="44">
        <f>(F72-H72)/H72</f>
        <v>-0.12144475207651649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1667.4166666666667</v>
      </c>
      <c r="F73" s="50">
        <v>7792.7777777777774</v>
      </c>
      <c r="G73" s="48">
        <f>(F73-E73)/E73</f>
        <v>3.6735635630632877</v>
      </c>
      <c r="H73" s="50">
        <v>7791.875</v>
      </c>
      <c r="I73" s="59">
        <f>(F73-H73)/H73</f>
        <v>1.1586142972999099E-4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1460.8333333333333</v>
      </c>
      <c r="F75" s="43">
        <v>4526.666666666667</v>
      </c>
      <c r="G75" s="44">
        <f t="shared" ref="G75:G81" si="10">(F75-E75)/E75</f>
        <v>2.0986879634911584</v>
      </c>
      <c r="H75" s="43">
        <v>4526.666666666667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1201.4814814814815</v>
      </c>
      <c r="F76" s="32">
        <v>3316.25</v>
      </c>
      <c r="G76" s="48">
        <f t="shared" si="10"/>
        <v>1.7601340937114671</v>
      </c>
      <c r="H76" s="32">
        <v>3435</v>
      </c>
      <c r="I76" s="44">
        <f t="shared" si="11"/>
        <v>-3.4570596797671035E-2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933.13095238095229</v>
      </c>
      <c r="F77" s="47">
        <v>2283</v>
      </c>
      <c r="G77" s="48">
        <f t="shared" si="10"/>
        <v>1.4466019417475731</v>
      </c>
      <c r="H77" s="47">
        <v>1944.6666666666667</v>
      </c>
      <c r="I77" s="44">
        <f t="shared" si="11"/>
        <v>0.17398011655810761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1528.961111111111</v>
      </c>
      <c r="F78" s="47">
        <v>5404.4444444444443</v>
      </c>
      <c r="G78" s="48">
        <f t="shared" si="10"/>
        <v>2.5347167466653104</v>
      </c>
      <c r="H78" s="47">
        <v>5404.4444444444443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2015.9666666666665</v>
      </c>
      <c r="F79" s="61">
        <v>5648.333333333333</v>
      </c>
      <c r="G79" s="48">
        <f t="shared" si="10"/>
        <v>1.8017989715438418</v>
      </c>
      <c r="H79" s="61">
        <v>5458.125</v>
      </c>
      <c r="I79" s="44">
        <f t="shared" si="11"/>
        <v>3.4848658345738331E-2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29999</v>
      </c>
      <c r="G80" s="48">
        <f t="shared" si="10"/>
        <v>2.370926661173121</v>
      </c>
      <c r="H80" s="61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4069.9148148148147</v>
      </c>
      <c r="F81" s="50">
        <v>6616.875</v>
      </c>
      <c r="G81" s="51">
        <f t="shared" si="10"/>
        <v>0.62580184133438055</v>
      </c>
      <c r="H81" s="50">
        <v>7064.2857142857147</v>
      </c>
      <c r="I81" s="56">
        <f t="shared" si="11"/>
        <v>-6.3334175935288228E-2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0" t="s">
        <v>203</v>
      </c>
      <c r="B9" s="160"/>
      <c r="C9" s="160"/>
      <c r="D9" s="160"/>
      <c r="E9" s="160"/>
      <c r="F9" s="160"/>
      <c r="G9" s="160"/>
      <c r="H9" s="160"/>
      <c r="I9" s="160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1" t="s">
        <v>3</v>
      </c>
      <c r="B12" s="167"/>
      <c r="C12" s="169" t="s">
        <v>0</v>
      </c>
      <c r="D12" s="163" t="s">
        <v>23</v>
      </c>
      <c r="E12" s="163" t="s">
        <v>219</v>
      </c>
      <c r="F12" s="171" t="s">
        <v>224</v>
      </c>
      <c r="G12" s="163" t="s">
        <v>197</v>
      </c>
      <c r="H12" s="171" t="s">
        <v>220</v>
      </c>
      <c r="I12" s="163" t="s">
        <v>187</v>
      </c>
    </row>
    <row r="13" spans="1:9" ht="30.75" customHeight="1" thickBot="1" x14ac:dyDescent="0.25">
      <c r="A13" s="162"/>
      <c r="B13" s="168"/>
      <c r="C13" s="170"/>
      <c r="D13" s="164"/>
      <c r="E13" s="164"/>
      <c r="F13" s="172"/>
      <c r="G13" s="164"/>
      <c r="H13" s="172"/>
      <c r="I13" s="16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1332.0223333333333</v>
      </c>
      <c r="F15" s="83">
        <v>4166.6000000000004</v>
      </c>
      <c r="G15" s="44">
        <f>(F15-E15)/E15</f>
        <v>2.1280256312018797</v>
      </c>
      <c r="H15" s="83">
        <v>3533.2</v>
      </c>
      <c r="I15" s="126">
        <f>(F15-H15)/H15</f>
        <v>0.1792709158836184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1460.7443333333335</v>
      </c>
      <c r="F16" s="83">
        <v>3966.6</v>
      </c>
      <c r="G16" s="48">
        <f t="shared" ref="G16:G39" si="0">(F16-E16)/E16</f>
        <v>1.7154649239326156</v>
      </c>
      <c r="H16" s="83">
        <v>3500</v>
      </c>
      <c r="I16" s="48">
        <f>(F16-H16)/H16</f>
        <v>0.13331428571428569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1410.6109999999999</v>
      </c>
      <c r="F17" s="83">
        <v>3166.6</v>
      </c>
      <c r="G17" s="48">
        <f t="shared" si="0"/>
        <v>1.2448428376072498</v>
      </c>
      <c r="H17" s="83">
        <v>2700</v>
      </c>
      <c r="I17" s="48">
        <f t="shared" ref="I17:I29" si="1">(F17-H17)/H17</f>
        <v>0.17281481481481478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869.69433333333336</v>
      </c>
      <c r="F18" s="83">
        <v>3650</v>
      </c>
      <c r="G18" s="48">
        <f t="shared" si="0"/>
        <v>3.1968768337381368</v>
      </c>
      <c r="H18" s="83">
        <v>3166.6</v>
      </c>
      <c r="I18" s="48">
        <f t="shared" si="1"/>
        <v>0.15265584538621868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2394.6428571428569</v>
      </c>
      <c r="F19" s="83">
        <v>6683.2</v>
      </c>
      <c r="G19" s="48">
        <f t="shared" si="0"/>
        <v>1.7908963460104401</v>
      </c>
      <c r="H19" s="83">
        <v>6866.6</v>
      </c>
      <c r="I19" s="48">
        <f t="shared" si="1"/>
        <v>-2.670899717472993E-2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1495.8776666666668</v>
      </c>
      <c r="F20" s="83">
        <v>3949.8</v>
      </c>
      <c r="G20" s="48">
        <f t="shared" si="0"/>
        <v>1.6404565613988487</v>
      </c>
      <c r="H20" s="83">
        <v>3850</v>
      </c>
      <c r="I20" s="48">
        <f t="shared" si="1"/>
        <v>2.5922077922077968E-2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1335.2943333333333</v>
      </c>
      <c r="F21" s="83">
        <v>2833.2</v>
      </c>
      <c r="G21" s="48">
        <f t="shared" si="0"/>
        <v>1.1217793929578073</v>
      </c>
      <c r="H21" s="83">
        <v>2800</v>
      </c>
      <c r="I21" s="48">
        <f t="shared" si="1"/>
        <v>1.1857142857142792E-2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413.35</v>
      </c>
      <c r="F22" s="83">
        <v>899.8</v>
      </c>
      <c r="G22" s="48">
        <f t="shared" si="0"/>
        <v>1.1768477077537194</v>
      </c>
      <c r="H22" s="83">
        <v>933.2</v>
      </c>
      <c r="I22" s="48">
        <f t="shared" si="1"/>
        <v>-3.5790827261037383E-2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516.48333333333335</v>
      </c>
      <c r="F23" s="83">
        <v>758.2</v>
      </c>
      <c r="G23" s="48">
        <f t="shared" si="0"/>
        <v>0.46800477588821843</v>
      </c>
      <c r="H23" s="83">
        <v>700</v>
      </c>
      <c r="I23" s="48">
        <f t="shared" si="1"/>
        <v>8.3142857142857213E-2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499.91666666666663</v>
      </c>
      <c r="F24" s="83">
        <v>808.2</v>
      </c>
      <c r="G24" s="48">
        <f t="shared" si="0"/>
        <v>0.61666944490748477</v>
      </c>
      <c r="H24" s="83">
        <v>733.2</v>
      </c>
      <c r="I24" s="48">
        <f t="shared" si="1"/>
        <v>0.10229132569558101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526.9</v>
      </c>
      <c r="F25" s="83">
        <v>916.6</v>
      </c>
      <c r="G25" s="48">
        <f t="shared" si="0"/>
        <v>0.73960903397229083</v>
      </c>
      <c r="H25" s="83">
        <v>933.2</v>
      </c>
      <c r="I25" s="48">
        <f t="shared" si="1"/>
        <v>-1.778825546506646E-2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1286.4943333333333</v>
      </c>
      <c r="F26" s="83">
        <v>3374.75</v>
      </c>
      <c r="G26" s="48">
        <f t="shared" si="0"/>
        <v>1.6232140418807393</v>
      </c>
      <c r="H26" s="83">
        <v>3400</v>
      </c>
      <c r="I26" s="48">
        <f t="shared" si="1"/>
        <v>-7.4264705882352939E-3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496.4443333333333</v>
      </c>
      <c r="F27" s="83">
        <v>783.2</v>
      </c>
      <c r="G27" s="48">
        <f t="shared" si="0"/>
        <v>0.57761897439994969</v>
      </c>
      <c r="H27" s="83">
        <v>733.2</v>
      </c>
      <c r="I27" s="48">
        <f t="shared" si="1"/>
        <v>6.8194217130387341E-2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994.48333333333335</v>
      </c>
      <c r="F28" s="83">
        <v>2591.6</v>
      </c>
      <c r="G28" s="48">
        <f t="shared" si="0"/>
        <v>1.6059763026026914</v>
      </c>
      <c r="H28" s="83">
        <v>2441.6</v>
      </c>
      <c r="I28" s="48">
        <f t="shared" si="1"/>
        <v>6.1435124508519005E-2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1520.899074074074</v>
      </c>
      <c r="F29" s="83">
        <v>3200</v>
      </c>
      <c r="G29" s="48">
        <f t="shared" si="0"/>
        <v>1.1040186390725273</v>
      </c>
      <c r="H29" s="83">
        <v>3100</v>
      </c>
      <c r="I29" s="48">
        <f t="shared" si="1"/>
        <v>3.2258064516129031E-2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1157.761</v>
      </c>
      <c r="F30" s="94">
        <v>2791.6</v>
      </c>
      <c r="G30" s="51">
        <f t="shared" si="0"/>
        <v>1.4112057669933604</v>
      </c>
      <c r="H30" s="94">
        <v>2616.6</v>
      </c>
      <c r="I30" s="51">
        <f>(F30-H30)/H30</f>
        <v>6.6880684858212955E-2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2224.1708333333336</v>
      </c>
      <c r="F32" s="83">
        <v>4383.2</v>
      </c>
      <c r="G32" s="44">
        <f t="shared" si="0"/>
        <v>0.97071193197464944</v>
      </c>
      <c r="H32" s="83">
        <v>3750</v>
      </c>
      <c r="I32" s="45">
        <f>(F32-H32)/H32</f>
        <v>0.16885333333333327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2055.333333333333</v>
      </c>
      <c r="F33" s="83">
        <v>4099.8</v>
      </c>
      <c r="G33" s="48">
        <f t="shared" si="0"/>
        <v>0.99471294193966953</v>
      </c>
      <c r="H33" s="83">
        <v>3483.2</v>
      </c>
      <c r="I33" s="48">
        <f>(F33-H33)/H33</f>
        <v>0.17702112999540665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1677.0166666666667</v>
      </c>
      <c r="F34" s="83">
        <v>4049.8</v>
      </c>
      <c r="G34" s="48">
        <f>(F34-E34)/E34</f>
        <v>1.4148835730115983</v>
      </c>
      <c r="H34" s="83">
        <v>3600</v>
      </c>
      <c r="I34" s="48">
        <f>(F34-H34)/H34</f>
        <v>0.1249444444444445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1745.0027777777777</v>
      </c>
      <c r="F35" s="83">
        <v>3483.2</v>
      </c>
      <c r="G35" s="48">
        <f t="shared" si="0"/>
        <v>0.99609997437126008</v>
      </c>
      <c r="H35" s="83">
        <v>3000</v>
      </c>
      <c r="I35" s="48">
        <f>(F35-H35)/H35</f>
        <v>0.16106666666666661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1856.3223333333333</v>
      </c>
      <c r="F36" s="83">
        <v>5116.6000000000004</v>
      </c>
      <c r="G36" s="55">
        <f t="shared" si="0"/>
        <v>1.7563101020350813</v>
      </c>
      <c r="H36" s="83">
        <v>4616.6000000000004</v>
      </c>
      <c r="I36" s="48">
        <f>(F36-H36)/H36</f>
        <v>0.10830481306589264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27209.814814814818</v>
      </c>
      <c r="F38" s="84">
        <v>77166.600000000006</v>
      </c>
      <c r="G38" s="45">
        <f t="shared" si="0"/>
        <v>1.8359840199274498</v>
      </c>
      <c r="H38" s="84">
        <v>77666.600000000006</v>
      </c>
      <c r="I38" s="45">
        <f>(F38-H38)/H38</f>
        <v>-6.4377737663294131E-3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15882.07777777778</v>
      </c>
      <c r="F39" s="85">
        <v>40966.6</v>
      </c>
      <c r="G39" s="51">
        <f t="shared" si="0"/>
        <v>1.5794232072909571</v>
      </c>
      <c r="H39" s="85">
        <v>40366.6</v>
      </c>
      <c r="I39" s="51">
        <f>(F39-H39)/H39</f>
        <v>1.4863773515728351E-2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0" t="s">
        <v>204</v>
      </c>
      <c r="B9" s="160"/>
      <c r="C9" s="160"/>
      <c r="D9" s="160"/>
      <c r="E9" s="160"/>
      <c r="F9" s="160"/>
      <c r="G9" s="160"/>
      <c r="H9" s="160"/>
      <c r="I9" s="160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1" t="s">
        <v>3</v>
      </c>
      <c r="B12" s="167"/>
      <c r="C12" s="169" t="s">
        <v>0</v>
      </c>
      <c r="D12" s="163" t="s">
        <v>223</v>
      </c>
      <c r="E12" s="171" t="s">
        <v>224</v>
      </c>
      <c r="F12" s="178" t="s">
        <v>186</v>
      </c>
      <c r="G12" s="163" t="s">
        <v>219</v>
      </c>
      <c r="H12" s="180" t="s">
        <v>225</v>
      </c>
      <c r="I12" s="176" t="s">
        <v>196</v>
      </c>
    </row>
    <row r="13" spans="1:9" ht="39.75" customHeight="1" thickBot="1" x14ac:dyDescent="0.25">
      <c r="A13" s="162"/>
      <c r="B13" s="168"/>
      <c r="C13" s="170"/>
      <c r="D13" s="164"/>
      <c r="E13" s="172"/>
      <c r="F13" s="179"/>
      <c r="G13" s="164"/>
      <c r="H13" s="181"/>
      <c r="I13" s="177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4734.8</v>
      </c>
      <c r="E15" s="83">
        <v>4166.6000000000004</v>
      </c>
      <c r="F15" s="67">
        <f t="shared" ref="F15:F30" si="0">D15-E15</f>
        <v>568.19999999999982</v>
      </c>
      <c r="G15" s="42">
        <v>1332.0223333333333</v>
      </c>
      <c r="H15" s="66">
        <f>AVERAGE(D15:E15)</f>
        <v>4450.7000000000007</v>
      </c>
      <c r="I15" s="69">
        <f>(H15-G15)/G15</f>
        <v>2.3413103433951439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3717.25</v>
      </c>
      <c r="E16" s="83">
        <v>3966.6</v>
      </c>
      <c r="F16" s="71">
        <f t="shared" si="0"/>
        <v>-249.34999999999991</v>
      </c>
      <c r="G16" s="46">
        <v>1460.7443333333335</v>
      </c>
      <c r="H16" s="68">
        <f t="shared" ref="H16:H30" si="1">AVERAGE(D16:E16)</f>
        <v>3841.9250000000002</v>
      </c>
      <c r="I16" s="72">
        <f t="shared" ref="I16:I39" si="2">(H16-G16)/G16</f>
        <v>1.6301146013915735</v>
      </c>
    </row>
    <row r="17" spans="1:9" ht="16.5" x14ac:dyDescent="0.3">
      <c r="A17" s="37"/>
      <c r="B17" s="34" t="s">
        <v>6</v>
      </c>
      <c r="C17" s="15" t="s">
        <v>165</v>
      </c>
      <c r="D17" s="47">
        <v>3639.8</v>
      </c>
      <c r="E17" s="83">
        <v>3166.6</v>
      </c>
      <c r="F17" s="71">
        <f t="shared" si="0"/>
        <v>473.20000000000027</v>
      </c>
      <c r="G17" s="46">
        <v>1410.6109999999999</v>
      </c>
      <c r="H17" s="68">
        <f t="shared" si="1"/>
        <v>3403.2</v>
      </c>
      <c r="I17" s="72">
        <f t="shared" si="2"/>
        <v>1.4125715735947049</v>
      </c>
    </row>
    <row r="18" spans="1:9" ht="16.5" x14ac:dyDescent="0.3">
      <c r="A18" s="37"/>
      <c r="B18" s="34" t="s">
        <v>7</v>
      </c>
      <c r="C18" s="15" t="s">
        <v>166</v>
      </c>
      <c r="D18" s="47">
        <v>3373.8</v>
      </c>
      <c r="E18" s="83">
        <v>3650</v>
      </c>
      <c r="F18" s="71">
        <f t="shared" si="0"/>
        <v>-276.19999999999982</v>
      </c>
      <c r="G18" s="46">
        <v>869.69433333333336</v>
      </c>
      <c r="H18" s="68">
        <f t="shared" si="1"/>
        <v>3511.9</v>
      </c>
      <c r="I18" s="72">
        <f t="shared" si="2"/>
        <v>3.0380854116177982</v>
      </c>
    </row>
    <row r="19" spans="1:9" ht="16.5" x14ac:dyDescent="0.3">
      <c r="A19" s="37"/>
      <c r="B19" s="34" t="s">
        <v>8</v>
      </c>
      <c r="C19" s="15" t="s">
        <v>167</v>
      </c>
      <c r="D19" s="47">
        <v>5559.75</v>
      </c>
      <c r="E19" s="83">
        <v>6683.2</v>
      </c>
      <c r="F19" s="71">
        <f t="shared" si="0"/>
        <v>-1123.4499999999998</v>
      </c>
      <c r="G19" s="46">
        <v>2394.6428571428569</v>
      </c>
      <c r="H19" s="68">
        <f t="shared" si="1"/>
        <v>6121.4750000000004</v>
      </c>
      <c r="I19" s="72">
        <f t="shared" si="2"/>
        <v>1.5563206562266969</v>
      </c>
    </row>
    <row r="20" spans="1:9" ht="16.5" x14ac:dyDescent="0.3">
      <c r="A20" s="37"/>
      <c r="B20" s="34" t="s">
        <v>9</v>
      </c>
      <c r="C20" s="15" t="s">
        <v>168</v>
      </c>
      <c r="D20" s="47">
        <v>3948.8</v>
      </c>
      <c r="E20" s="83">
        <v>3949.8</v>
      </c>
      <c r="F20" s="71">
        <f t="shared" si="0"/>
        <v>-1</v>
      </c>
      <c r="G20" s="46">
        <v>1495.8776666666668</v>
      </c>
      <c r="H20" s="68">
        <f t="shared" si="1"/>
        <v>3949.3</v>
      </c>
      <c r="I20" s="72">
        <f t="shared" si="2"/>
        <v>1.6401223094669284</v>
      </c>
    </row>
    <row r="21" spans="1:9" ht="16.5" x14ac:dyDescent="0.3">
      <c r="A21" s="37"/>
      <c r="B21" s="34" t="s">
        <v>10</v>
      </c>
      <c r="C21" s="15" t="s">
        <v>169</v>
      </c>
      <c r="D21" s="47">
        <v>3710</v>
      </c>
      <c r="E21" s="83">
        <v>2833.2</v>
      </c>
      <c r="F21" s="71">
        <f t="shared" si="0"/>
        <v>876.80000000000018</v>
      </c>
      <c r="G21" s="46">
        <v>1335.2943333333333</v>
      </c>
      <c r="H21" s="68">
        <f t="shared" si="1"/>
        <v>3271.6</v>
      </c>
      <c r="I21" s="72">
        <f t="shared" si="2"/>
        <v>1.4500965205424123</v>
      </c>
    </row>
    <row r="22" spans="1:9" ht="16.5" x14ac:dyDescent="0.3">
      <c r="A22" s="37"/>
      <c r="B22" s="34" t="s">
        <v>11</v>
      </c>
      <c r="C22" s="15" t="s">
        <v>170</v>
      </c>
      <c r="D22" s="47">
        <v>889.8</v>
      </c>
      <c r="E22" s="83">
        <v>899.8</v>
      </c>
      <c r="F22" s="71">
        <f t="shared" si="0"/>
        <v>-10</v>
      </c>
      <c r="G22" s="46">
        <v>413.35</v>
      </c>
      <c r="H22" s="68">
        <f t="shared" si="1"/>
        <v>894.8</v>
      </c>
      <c r="I22" s="72">
        <f t="shared" si="2"/>
        <v>1.1647514213136565</v>
      </c>
    </row>
    <row r="23" spans="1:9" ht="16.5" x14ac:dyDescent="0.3">
      <c r="A23" s="37"/>
      <c r="B23" s="34" t="s">
        <v>12</v>
      </c>
      <c r="C23" s="15" t="s">
        <v>171</v>
      </c>
      <c r="D23" s="47">
        <v>829.8</v>
      </c>
      <c r="E23" s="83">
        <v>758.2</v>
      </c>
      <c r="F23" s="71">
        <f t="shared" si="0"/>
        <v>71.599999999999909</v>
      </c>
      <c r="G23" s="46">
        <v>516.48333333333335</v>
      </c>
      <c r="H23" s="68">
        <f t="shared" si="1"/>
        <v>794</v>
      </c>
      <c r="I23" s="72">
        <f t="shared" si="2"/>
        <v>0.53731969408499791</v>
      </c>
    </row>
    <row r="24" spans="1:9" ht="16.5" x14ac:dyDescent="0.3">
      <c r="A24" s="37"/>
      <c r="B24" s="34" t="s">
        <v>13</v>
      </c>
      <c r="C24" s="15" t="s">
        <v>172</v>
      </c>
      <c r="D24" s="47">
        <v>804.8</v>
      </c>
      <c r="E24" s="83">
        <v>808.2</v>
      </c>
      <c r="F24" s="71">
        <f t="shared" si="0"/>
        <v>-3.4000000000000909</v>
      </c>
      <c r="G24" s="46">
        <v>499.91666666666663</v>
      </c>
      <c r="H24" s="68">
        <f t="shared" si="1"/>
        <v>806.5</v>
      </c>
      <c r="I24" s="72">
        <f t="shared" si="2"/>
        <v>0.61326887814635789</v>
      </c>
    </row>
    <row r="25" spans="1:9" ht="16.5" x14ac:dyDescent="0.3">
      <c r="A25" s="37"/>
      <c r="B25" s="34" t="s">
        <v>14</v>
      </c>
      <c r="C25" s="15" t="s">
        <v>173</v>
      </c>
      <c r="D25" s="47">
        <v>889.8</v>
      </c>
      <c r="E25" s="83">
        <v>916.6</v>
      </c>
      <c r="F25" s="71">
        <f t="shared" si="0"/>
        <v>-26.800000000000068</v>
      </c>
      <c r="G25" s="46">
        <v>526.9</v>
      </c>
      <c r="H25" s="68">
        <f t="shared" si="1"/>
        <v>903.2</v>
      </c>
      <c r="I25" s="72">
        <f t="shared" si="2"/>
        <v>0.71417726323780617</v>
      </c>
    </row>
    <row r="26" spans="1:9" ht="16.5" x14ac:dyDescent="0.3">
      <c r="A26" s="37"/>
      <c r="B26" s="34" t="s">
        <v>15</v>
      </c>
      <c r="C26" s="15" t="s">
        <v>174</v>
      </c>
      <c r="D26" s="47">
        <v>3324.8</v>
      </c>
      <c r="E26" s="83">
        <v>3374.75</v>
      </c>
      <c r="F26" s="71">
        <f t="shared" si="0"/>
        <v>-49.949999999999818</v>
      </c>
      <c r="G26" s="46">
        <v>1286.4943333333333</v>
      </c>
      <c r="H26" s="68">
        <f t="shared" si="1"/>
        <v>3349.7750000000001</v>
      </c>
      <c r="I26" s="72">
        <f t="shared" si="2"/>
        <v>1.6038008199543825</v>
      </c>
    </row>
    <row r="27" spans="1:9" ht="16.5" x14ac:dyDescent="0.3">
      <c r="A27" s="37"/>
      <c r="B27" s="34" t="s">
        <v>16</v>
      </c>
      <c r="C27" s="15" t="s">
        <v>175</v>
      </c>
      <c r="D27" s="47">
        <v>883.33333333333337</v>
      </c>
      <c r="E27" s="83">
        <v>783.2</v>
      </c>
      <c r="F27" s="71">
        <f t="shared" si="0"/>
        <v>100.13333333333333</v>
      </c>
      <c r="G27" s="46">
        <v>496.4443333333333</v>
      </c>
      <c r="H27" s="68">
        <f t="shared" si="1"/>
        <v>833.26666666666665</v>
      </c>
      <c r="I27" s="72">
        <f t="shared" si="2"/>
        <v>0.67846948936201645</v>
      </c>
    </row>
    <row r="28" spans="1:9" ht="16.5" x14ac:dyDescent="0.3">
      <c r="A28" s="37"/>
      <c r="B28" s="34" t="s">
        <v>17</v>
      </c>
      <c r="C28" s="15" t="s">
        <v>176</v>
      </c>
      <c r="D28" s="47">
        <v>2330.8888888888887</v>
      </c>
      <c r="E28" s="83">
        <v>2591.6</v>
      </c>
      <c r="F28" s="71">
        <f t="shared" si="0"/>
        <v>-260.71111111111122</v>
      </c>
      <c r="G28" s="46">
        <v>994.48333333333335</v>
      </c>
      <c r="H28" s="68">
        <f t="shared" si="1"/>
        <v>2461.2444444444445</v>
      </c>
      <c r="I28" s="72">
        <f t="shared" si="2"/>
        <v>1.4748976297016319</v>
      </c>
    </row>
    <row r="29" spans="1:9" ht="16.5" x14ac:dyDescent="0.3">
      <c r="A29" s="37"/>
      <c r="B29" s="34" t="s">
        <v>18</v>
      </c>
      <c r="C29" s="15" t="s">
        <v>177</v>
      </c>
      <c r="D29" s="47">
        <v>3505</v>
      </c>
      <c r="E29" s="83">
        <v>3200</v>
      </c>
      <c r="F29" s="71">
        <f t="shared" si="0"/>
        <v>305</v>
      </c>
      <c r="G29" s="46">
        <v>1520.899074074074</v>
      </c>
      <c r="H29" s="68">
        <f t="shared" si="1"/>
        <v>3352.5</v>
      </c>
      <c r="I29" s="72">
        <f t="shared" si="2"/>
        <v>1.2042882773408274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2834</v>
      </c>
      <c r="E30" s="94">
        <v>2791.6</v>
      </c>
      <c r="F30" s="74">
        <f t="shared" si="0"/>
        <v>42.400000000000091</v>
      </c>
      <c r="G30" s="49">
        <v>1157.761</v>
      </c>
      <c r="H30" s="106">
        <f t="shared" si="1"/>
        <v>2812.8</v>
      </c>
      <c r="I30" s="75">
        <f t="shared" si="2"/>
        <v>1.4295169728467276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5014.8</v>
      </c>
      <c r="E32" s="83">
        <v>4383.2</v>
      </c>
      <c r="F32" s="67">
        <f>D32-E32</f>
        <v>631.60000000000036</v>
      </c>
      <c r="G32" s="54">
        <v>2224.1708333333336</v>
      </c>
      <c r="H32" s="68">
        <f>AVERAGE(D32:E32)</f>
        <v>4699</v>
      </c>
      <c r="I32" s="78">
        <f t="shared" si="2"/>
        <v>1.1126974284424342</v>
      </c>
    </row>
    <row r="33" spans="1:9" ht="16.5" x14ac:dyDescent="0.3">
      <c r="A33" s="37"/>
      <c r="B33" s="34" t="s">
        <v>27</v>
      </c>
      <c r="C33" s="15" t="s">
        <v>180</v>
      </c>
      <c r="D33" s="47">
        <v>4964.8</v>
      </c>
      <c r="E33" s="83">
        <v>4099.8</v>
      </c>
      <c r="F33" s="79">
        <f>D33-E33</f>
        <v>865</v>
      </c>
      <c r="G33" s="46">
        <v>2055.333333333333</v>
      </c>
      <c r="H33" s="68">
        <f>AVERAGE(D33:E33)</f>
        <v>4532.3</v>
      </c>
      <c r="I33" s="72">
        <f t="shared" si="2"/>
        <v>1.2051410963347393</v>
      </c>
    </row>
    <row r="34" spans="1:9" ht="16.5" x14ac:dyDescent="0.3">
      <c r="A34" s="37"/>
      <c r="B34" s="39" t="s">
        <v>28</v>
      </c>
      <c r="C34" s="15" t="s">
        <v>181</v>
      </c>
      <c r="D34" s="47">
        <v>4448.8</v>
      </c>
      <c r="E34" s="83">
        <v>4049.8</v>
      </c>
      <c r="F34" s="71">
        <f>D34-E34</f>
        <v>399</v>
      </c>
      <c r="G34" s="46">
        <v>1677.0166666666667</v>
      </c>
      <c r="H34" s="68">
        <f>AVERAGE(D34:E34)</f>
        <v>4249.3</v>
      </c>
      <c r="I34" s="72">
        <f t="shared" si="2"/>
        <v>1.5338448236451638</v>
      </c>
    </row>
    <row r="35" spans="1:9" ht="16.5" x14ac:dyDescent="0.3">
      <c r="A35" s="37"/>
      <c r="B35" s="34" t="s">
        <v>29</v>
      </c>
      <c r="C35" s="15" t="s">
        <v>182</v>
      </c>
      <c r="D35" s="47">
        <v>3470.8888888888887</v>
      </c>
      <c r="E35" s="83">
        <v>3483.2</v>
      </c>
      <c r="F35" s="79">
        <f>D35-E35</f>
        <v>-12.311111111111131</v>
      </c>
      <c r="G35" s="46">
        <v>1745.0027777777777</v>
      </c>
      <c r="H35" s="68">
        <f>AVERAGE(D35:E35)</f>
        <v>3477.0444444444443</v>
      </c>
      <c r="I35" s="72">
        <f t="shared" si="2"/>
        <v>0.99257244098624475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5474</v>
      </c>
      <c r="E36" s="83">
        <v>5116.6000000000004</v>
      </c>
      <c r="F36" s="71">
        <f>D36-E36</f>
        <v>357.39999999999964</v>
      </c>
      <c r="G36" s="49">
        <v>1856.3223333333333</v>
      </c>
      <c r="H36" s="68">
        <f>AVERAGE(D36:E36)</f>
        <v>5295.3</v>
      </c>
      <c r="I36" s="80">
        <f t="shared" si="2"/>
        <v>1.8525757110789129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83784</v>
      </c>
      <c r="E38" s="84">
        <v>77166.600000000006</v>
      </c>
      <c r="F38" s="67">
        <f>D38-E38</f>
        <v>6617.3999999999942</v>
      </c>
      <c r="G38" s="46">
        <v>27209.814814814818</v>
      </c>
      <c r="H38" s="67">
        <f>AVERAGE(D38:E38)</f>
        <v>80475.3</v>
      </c>
      <c r="I38" s="78">
        <f t="shared" si="2"/>
        <v>1.9575835244635309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38062.25</v>
      </c>
      <c r="E39" s="85">
        <v>40966.6</v>
      </c>
      <c r="F39" s="74">
        <f>D39-E39</f>
        <v>-2904.3499999999985</v>
      </c>
      <c r="G39" s="46">
        <v>15882.07777777778</v>
      </c>
      <c r="H39" s="81">
        <f>AVERAGE(D39:E39)</f>
        <v>39514.425000000003</v>
      </c>
      <c r="I39" s="75">
        <f t="shared" si="2"/>
        <v>1.4879883824324691</v>
      </c>
    </row>
    <row r="40" spans="1:9" ht="15.75" customHeight="1" thickBot="1" x14ac:dyDescent="0.25">
      <c r="A40" s="173"/>
      <c r="B40" s="174"/>
      <c r="C40" s="175"/>
      <c r="D40" s="86">
        <f>SUM(D15:D39)</f>
        <v>190195.96111111113</v>
      </c>
      <c r="E40" s="86">
        <f>SUM(E15:E39)</f>
        <v>183805.75000000003</v>
      </c>
      <c r="F40" s="86">
        <f>SUM(F15:F39)</f>
        <v>6390.211111111108</v>
      </c>
      <c r="G40" s="86">
        <f>SUM(G15:G39)</f>
        <v>70361.357468253977</v>
      </c>
      <c r="H40" s="86">
        <f>AVERAGE(D40:E40)</f>
        <v>187000.85555555558</v>
      </c>
      <c r="I40" s="75">
        <f>(H40-G40)/G40</f>
        <v>1.6577209747541846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4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0" t="s">
        <v>201</v>
      </c>
      <c r="B9" s="160"/>
      <c r="C9" s="160"/>
      <c r="D9" s="160"/>
      <c r="E9" s="160"/>
      <c r="F9" s="160"/>
      <c r="G9" s="160"/>
      <c r="H9" s="160"/>
      <c r="I9" s="160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1" t="s">
        <v>3</v>
      </c>
      <c r="B13" s="167"/>
      <c r="C13" s="169" t="s">
        <v>0</v>
      </c>
      <c r="D13" s="163" t="s">
        <v>23</v>
      </c>
      <c r="E13" s="163" t="s">
        <v>219</v>
      </c>
      <c r="F13" s="180" t="s">
        <v>225</v>
      </c>
      <c r="G13" s="163" t="s">
        <v>197</v>
      </c>
      <c r="H13" s="180" t="s">
        <v>221</v>
      </c>
      <c r="I13" s="163" t="s">
        <v>187</v>
      </c>
    </row>
    <row r="14" spans="1:9" ht="33.75" customHeight="1" thickBot="1" x14ac:dyDescent="0.25">
      <c r="A14" s="162"/>
      <c r="B14" s="168"/>
      <c r="C14" s="170"/>
      <c r="D14" s="183"/>
      <c r="E14" s="164"/>
      <c r="F14" s="181"/>
      <c r="G14" s="182"/>
      <c r="H14" s="181"/>
      <c r="I14" s="182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1332.0223333333333</v>
      </c>
      <c r="F16" s="42">
        <v>4450.7000000000007</v>
      </c>
      <c r="G16" s="21">
        <f>(F16-E16)/E16</f>
        <v>2.3413103433951439</v>
      </c>
      <c r="H16" s="42">
        <v>4001</v>
      </c>
      <c r="I16" s="21">
        <f>(F16-H16)/H16</f>
        <v>0.11239690077480648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1460.7443333333335</v>
      </c>
      <c r="F17" s="46">
        <v>3841.9250000000002</v>
      </c>
      <c r="G17" s="21">
        <f t="shared" ref="G17:G80" si="0">(F17-E17)/E17</f>
        <v>1.6301146013915735</v>
      </c>
      <c r="H17" s="46">
        <v>3683.2222222222222</v>
      </c>
      <c r="I17" s="21">
        <f>(F17-H17)/H17</f>
        <v>4.3088026788138466E-2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1410.6109999999999</v>
      </c>
      <c r="F18" s="46">
        <v>3403.2</v>
      </c>
      <c r="G18" s="21">
        <f t="shared" si="0"/>
        <v>1.4125715735947049</v>
      </c>
      <c r="H18" s="46">
        <v>2880.5555555555557</v>
      </c>
      <c r="I18" s="21">
        <f t="shared" ref="I18:I31" si="1">(F18-H18)/H18</f>
        <v>0.1814387656702024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869.69433333333336</v>
      </c>
      <c r="F19" s="46">
        <v>3511.9</v>
      </c>
      <c r="G19" s="21">
        <f t="shared" si="0"/>
        <v>3.0380854116177982</v>
      </c>
      <c r="H19" s="46">
        <v>3332.7</v>
      </c>
      <c r="I19" s="21">
        <f t="shared" si="1"/>
        <v>5.3770216341104897E-2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2394.6428571428569</v>
      </c>
      <c r="F20" s="46">
        <v>6121.4750000000004</v>
      </c>
      <c r="G20" s="21">
        <f>(F20-E20)/E20</f>
        <v>1.5563206562266969</v>
      </c>
      <c r="H20" s="46">
        <v>7432.55</v>
      </c>
      <c r="I20" s="21">
        <f t="shared" si="1"/>
        <v>-0.17639639154798822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1495.8776666666668</v>
      </c>
      <c r="F21" s="46">
        <v>3949.3</v>
      </c>
      <c r="G21" s="21">
        <f t="shared" si="0"/>
        <v>1.6401223094669284</v>
      </c>
      <c r="H21" s="46">
        <v>3999.4</v>
      </c>
      <c r="I21" s="21">
        <f t="shared" si="1"/>
        <v>-1.2526879031854754E-2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1335.2943333333333</v>
      </c>
      <c r="F22" s="46">
        <v>3271.6</v>
      </c>
      <c r="G22" s="21">
        <f t="shared" si="0"/>
        <v>1.4500965205424123</v>
      </c>
      <c r="H22" s="46">
        <v>3044.333333333333</v>
      </c>
      <c r="I22" s="21">
        <f t="shared" si="1"/>
        <v>7.4652359575167054E-2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413.35</v>
      </c>
      <c r="F23" s="46">
        <v>894.8</v>
      </c>
      <c r="G23" s="21">
        <f t="shared" si="0"/>
        <v>1.1647514213136565</v>
      </c>
      <c r="H23" s="46">
        <v>971.5</v>
      </c>
      <c r="I23" s="21">
        <f t="shared" si="1"/>
        <v>-7.8950077200205915E-2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516.48333333333335</v>
      </c>
      <c r="F24" s="46">
        <v>794</v>
      </c>
      <c r="G24" s="21">
        <f t="shared" si="0"/>
        <v>0.53731969408499791</v>
      </c>
      <c r="H24" s="46">
        <v>747.5</v>
      </c>
      <c r="I24" s="21">
        <f t="shared" si="1"/>
        <v>6.220735785953177E-2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499.91666666666663</v>
      </c>
      <c r="F25" s="46">
        <v>806.5</v>
      </c>
      <c r="G25" s="21">
        <f t="shared" si="0"/>
        <v>0.61326887814635789</v>
      </c>
      <c r="H25" s="46">
        <v>746.5</v>
      </c>
      <c r="I25" s="21">
        <f t="shared" si="1"/>
        <v>8.0375083724045546E-2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526.9</v>
      </c>
      <c r="F26" s="46">
        <v>903.2</v>
      </c>
      <c r="G26" s="21">
        <f t="shared" si="0"/>
        <v>0.71417726323780617</v>
      </c>
      <c r="H26" s="46">
        <v>941.5</v>
      </c>
      <c r="I26" s="21">
        <f t="shared" si="1"/>
        <v>-4.0679766330323906E-2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1286.4943333333333</v>
      </c>
      <c r="F27" s="46">
        <v>3349.7750000000001</v>
      </c>
      <c r="G27" s="21">
        <f t="shared" si="0"/>
        <v>1.6038008199543825</v>
      </c>
      <c r="H27" s="46">
        <v>3659.5</v>
      </c>
      <c r="I27" s="21">
        <f t="shared" si="1"/>
        <v>-8.4635879218472446E-2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496.4443333333333</v>
      </c>
      <c r="F28" s="46">
        <v>833.26666666666665</v>
      </c>
      <c r="G28" s="21">
        <f t="shared" si="0"/>
        <v>0.67846948936201645</v>
      </c>
      <c r="H28" s="46">
        <v>705.37777777777774</v>
      </c>
      <c r="I28" s="21">
        <f t="shared" si="1"/>
        <v>0.18130552580177686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994.48333333333335</v>
      </c>
      <c r="F29" s="46">
        <v>2461.2444444444445</v>
      </c>
      <c r="G29" s="21">
        <f t="shared" si="0"/>
        <v>1.4748976297016319</v>
      </c>
      <c r="H29" s="46">
        <v>2192.4666666666667</v>
      </c>
      <c r="I29" s="21">
        <f t="shared" si="1"/>
        <v>0.12259150018751079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1520.899074074074</v>
      </c>
      <c r="F30" s="46">
        <v>3352.5</v>
      </c>
      <c r="G30" s="21">
        <f t="shared" si="0"/>
        <v>1.2042882773408274</v>
      </c>
      <c r="H30" s="46">
        <v>3296.875</v>
      </c>
      <c r="I30" s="21">
        <f t="shared" si="1"/>
        <v>1.6872037914691943E-2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1157.761</v>
      </c>
      <c r="F31" s="49">
        <v>2812.8</v>
      </c>
      <c r="G31" s="23">
        <f t="shared" si="0"/>
        <v>1.4295169728467276</v>
      </c>
      <c r="H31" s="49">
        <v>2660.2</v>
      </c>
      <c r="I31" s="23">
        <f t="shared" si="1"/>
        <v>5.7364107961807527E-2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2224.1708333333336</v>
      </c>
      <c r="F33" s="54">
        <v>4699</v>
      </c>
      <c r="G33" s="21">
        <f t="shared" si="0"/>
        <v>1.1126974284424342</v>
      </c>
      <c r="H33" s="54">
        <v>4149.5</v>
      </c>
      <c r="I33" s="21">
        <f>(F33-H33)/H33</f>
        <v>0.13242559344499338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2055.333333333333</v>
      </c>
      <c r="F34" s="46">
        <v>4532.3</v>
      </c>
      <c r="G34" s="21">
        <f t="shared" si="0"/>
        <v>1.2051410963347393</v>
      </c>
      <c r="H34" s="46">
        <v>3903.5</v>
      </c>
      <c r="I34" s="21">
        <f>(F34-H34)/H34</f>
        <v>0.16108620468810048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1677.0166666666667</v>
      </c>
      <c r="F35" s="46">
        <v>4249.3</v>
      </c>
      <c r="G35" s="21">
        <f t="shared" si="0"/>
        <v>1.5338448236451638</v>
      </c>
      <c r="H35" s="46">
        <v>3862.4</v>
      </c>
      <c r="I35" s="21">
        <f>(F35-H35)/H35</f>
        <v>0.10017087821043913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1745.0027777777777</v>
      </c>
      <c r="F36" s="46">
        <v>3477.0444444444443</v>
      </c>
      <c r="G36" s="21">
        <f t="shared" si="0"/>
        <v>0.99257244098624475</v>
      </c>
      <c r="H36" s="46">
        <v>3446.2857142857142</v>
      </c>
      <c r="I36" s="21">
        <f>(F36-H36)/H36</f>
        <v>8.9251828515631831E-3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1856.3223333333333</v>
      </c>
      <c r="F37" s="49">
        <v>5295.3</v>
      </c>
      <c r="G37" s="23">
        <f t="shared" si="0"/>
        <v>1.8525757110789129</v>
      </c>
      <c r="H37" s="49">
        <v>5245.8</v>
      </c>
      <c r="I37" s="23">
        <f>(F37-H37)/H37</f>
        <v>9.436120324831293E-3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27209.814814814818</v>
      </c>
      <c r="F39" s="46">
        <v>80475.3</v>
      </c>
      <c r="G39" s="21">
        <f t="shared" si="0"/>
        <v>1.9575835244635309</v>
      </c>
      <c r="H39" s="46">
        <v>81348.175000000003</v>
      </c>
      <c r="I39" s="21">
        <f t="shared" ref="I39:I44" si="2">(F39-H39)/H39</f>
        <v>-1.0730111646634974E-2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15882.07777777778</v>
      </c>
      <c r="F40" s="46">
        <v>39514.425000000003</v>
      </c>
      <c r="G40" s="21">
        <f t="shared" si="0"/>
        <v>1.4879883824324691</v>
      </c>
      <c r="H40" s="46">
        <v>38129.585714285713</v>
      </c>
      <c r="I40" s="21">
        <f t="shared" si="2"/>
        <v>3.6319284874774892E-2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11482.666666666666</v>
      </c>
      <c r="F41" s="57">
        <v>26563</v>
      </c>
      <c r="G41" s="21">
        <f t="shared" si="0"/>
        <v>1.3133128193218766</v>
      </c>
      <c r="H41" s="57">
        <v>27398</v>
      </c>
      <c r="I41" s="21">
        <f t="shared" si="2"/>
        <v>-3.0476677129717498E-2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5244.344444444444</v>
      </c>
      <c r="F42" s="47">
        <v>14414.666666666666</v>
      </c>
      <c r="G42" s="21">
        <f t="shared" si="0"/>
        <v>1.7486117320033645</v>
      </c>
      <c r="H42" s="47">
        <v>12748</v>
      </c>
      <c r="I42" s="21">
        <f t="shared" si="2"/>
        <v>0.13073946239933057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10168.833333333334</v>
      </c>
      <c r="F43" s="47">
        <v>12500</v>
      </c>
      <c r="G43" s="21">
        <f t="shared" si="0"/>
        <v>0.22924622621408544</v>
      </c>
      <c r="H43" s="47">
        <v>11332.666666666666</v>
      </c>
      <c r="I43" s="21">
        <f t="shared" si="2"/>
        <v>0.10300605917995181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50">
        <v>12680</v>
      </c>
      <c r="F44" s="50">
        <v>23862.5</v>
      </c>
      <c r="G44" s="31">
        <f t="shared" si="0"/>
        <v>0.88190063091482651</v>
      </c>
      <c r="H44" s="50">
        <v>19908</v>
      </c>
      <c r="I44" s="31">
        <f t="shared" si="2"/>
        <v>0.19863873819570022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6220.7777777777774</v>
      </c>
      <c r="F46" s="43">
        <v>16176.875</v>
      </c>
      <c r="G46" s="21">
        <f t="shared" si="0"/>
        <v>1.6004585886009255</v>
      </c>
      <c r="H46" s="43">
        <v>14729.285714285714</v>
      </c>
      <c r="I46" s="21">
        <f t="shared" ref="I46:I51" si="3">(F46-H46)/H46</f>
        <v>9.827966635953643E-2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6024.2222222222226</v>
      </c>
      <c r="F47" s="47">
        <v>10115</v>
      </c>
      <c r="G47" s="21">
        <f t="shared" si="0"/>
        <v>0.67905492640820375</v>
      </c>
      <c r="H47" s="47">
        <v>10170.333333333334</v>
      </c>
      <c r="I47" s="21">
        <f t="shared" si="3"/>
        <v>-5.4406607453050312E-3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19083.333333333332</v>
      </c>
      <c r="F48" s="47">
        <v>39121.875</v>
      </c>
      <c r="G48" s="21">
        <f t="shared" si="0"/>
        <v>1.0500545851528384</v>
      </c>
      <c r="H48" s="47">
        <v>38713.571428571428</v>
      </c>
      <c r="I48" s="21">
        <f t="shared" si="3"/>
        <v>1.054678130592818E-2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17787.736833333336</v>
      </c>
      <c r="F49" s="47">
        <v>60345</v>
      </c>
      <c r="G49" s="21">
        <f t="shared" si="0"/>
        <v>2.3925057788642601</v>
      </c>
      <c r="H49" s="47">
        <v>57910.833333333336</v>
      </c>
      <c r="I49" s="21">
        <f t="shared" si="3"/>
        <v>4.2033010519045039E-2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2248.6507936507937</v>
      </c>
      <c r="F50" s="47">
        <v>6023.833333333333</v>
      </c>
      <c r="G50" s="21">
        <f t="shared" si="0"/>
        <v>1.6788656337133376</v>
      </c>
      <c r="H50" s="47">
        <v>5898.6</v>
      </c>
      <c r="I50" s="21">
        <f t="shared" si="3"/>
        <v>2.1231026571276686E-2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28009.333333333332</v>
      </c>
      <c r="F51" s="50">
        <v>49628.333333333336</v>
      </c>
      <c r="G51" s="31">
        <f t="shared" si="0"/>
        <v>0.77184985957061947</v>
      </c>
      <c r="H51" s="50">
        <v>50447.5</v>
      </c>
      <c r="I51" s="31">
        <f t="shared" si="3"/>
        <v>-1.6238003204651654E-2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7" t="s">
        <v>38</v>
      </c>
      <c r="C53" s="19" t="s">
        <v>115</v>
      </c>
      <c r="D53" s="20" t="s">
        <v>114</v>
      </c>
      <c r="E53" s="43">
        <v>3833</v>
      </c>
      <c r="F53" s="66">
        <v>7683.333333333333</v>
      </c>
      <c r="G53" s="22">
        <f t="shared" si="0"/>
        <v>1.0045221323593354</v>
      </c>
      <c r="H53" s="66">
        <v>9383.3333333333339</v>
      </c>
      <c r="I53" s="22">
        <f t="shared" ref="I53:I61" si="4">(F53-H53)/H53</f>
        <v>-0.18117229129662532</v>
      </c>
    </row>
    <row r="54" spans="1:9" ht="16.5" x14ac:dyDescent="0.3">
      <c r="A54" s="37"/>
      <c r="B54" s="98" t="s">
        <v>39</v>
      </c>
      <c r="C54" s="15" t="s">
        <v>116</v>
      </c>
      <c r="D54" s="11" t="s">
        <v>114</v>
      </c>
      <c r="E54" s="47">
        <v>3513.5833333333335</v>
      </c>
      <c r="F54" s="70">
        <v>16507.857142857141</v>
      </c>
      <c r="G54" s="21">
        <f t="shared" si="0"/>
        <v>3.6982967463009198</v>
      </c>
      <c r="H54" s="70">
        <v>16372.142857142857</v>
      </c>
      <c r="I54" s="21">
        <f t="shared" si="4"/>
        <v>8.2893416517603145E-3</v>
      </c>
    </row>
    <row r="55" spans="1:9" ht="16.5" x14ac:dyDescent="0.3">
      <c r="A55" s="37"/>
      <c r="B55" s="98" t="s">
        <v>40</v>
      </c>
      <c r="C55" s="15" t="s">
        <v>117</v>
      </c>
      <c r="D55" s="11" t="s">
        <v>114</v>
      </c>
      <c r="E55" s="47">
        <v>2807.8333333333335</v>
      </c>
      <c r="F55" s="70">
        <v>12666.6</v>
      </c>
      <c r="G55" s="21">
        <f t="shared" si="0"/>
        <v>3.5111651926158958</v>
      </c>
      <c r="H55" s="70">
        <v>11167</v>
      </c>
      <c r="I55" s="21">
        <f t="shared" si="4"/>
        <v>0.13428852870063585</v>
      </c>
    </row>
    <row r="56" spans="1:9" ht="16.5" x14ac:dyDescent="0.3">
      <c r="A56" s="37"/>
      <c r="B56" s="98" t="s">
        <v>41</v>
      </c>
      <c r="C56" s="15" t="s">
        <v>118</v>
      </c>
      <c r="D56" s="11" t="s">
        <v>114</v>
      </c>
      <c r="E56" s="47">
        <v>4950</v>
      </c>
      <c r="F56" s="70">
        <v>8093.75</v>
      </c>
      <c r="G56" s="21">
        <f t="shared" si="0"/>
        <v>0.63510101010101006</v>
      </c>
      <c r="H56" s="70">
        <v>7006.25</v>
      </c>
      <c r="I56" s="21">
        <f t="shared" si="4"/>
        <v>0.15521855486173058</v>
      </c>
    </row>
    <row r="57" spans="1:9" ht="16.5" x14ac:dyDescent="0.3">
      <c r="A57" s="37"/>
      <c r="B57" s="98" t="s">
        <v>42</v>
      </c>
      <c r="C57" s="15" t="s">
        <v>198</v>
      </c>
      <c r="D57" s="11" t="s">
        <v>114</v>
      </c>
      <c r="E57" s="47">
        <v>2142.2222222222222</v>
      </c>
      <c r="F57" s="104">
        <v>3758.3333333333335</v>
      </c>
      <c r="G57" s="21">
        <f t="shared" si="0"/>
        <v>0.75440871369294615</v>
      </c>
      <c r="H57" s="104">
        <v>3758.3333333333335</v>
      </c>
      <c r="I57" s="21">
        <f t="shared" si="4"/>
        <v>0</v>
      </c>
    </row>
    <row r="58" spans="1:9" ht="16.5" customHeight="1" thickBot="1" x14ac:dyDescent="0.35">
      <c r="A58" s="38"/>
      <c r="B58" s="99" t="s">
        <v>43</v>
      </c>
      <c r="C58" s="16" t="s">
        <v>119</v>
      </c>
      <c r="D58" s="12" t="s">
        <v>114</v>
      </c>
      <c r="E58" s="50">
        <v>4668.4814814814818</v>
      </c>
      <c r="F58" s="50">
        <v>13210</v>
      </c>
      <c r="G58" s="29">
        <f t="shared" si="0"/>
        <v>1.8296138803163848</v>
      </c>
      <c r="H58" s="50">
        <v>12245.428571428571</v>
      </c>
      <c r="I58" s="29">
        <f t="shared" si="4"/>
        <v>7.8769919970134702E-2</v>
      </c>
    </row>
    <row r="59" spans="1:9" ht="16.5" x14ac:dyDescent="0.3">
      <c r="A59" s="37"/>
      <c r="B59" s="100" t="s">
        <v>54</v>
      </c>
      <c r="C59" s="14" t="s">
        <v>121</v>
      </c>
      <c r="D59" s="11" t="s">
        <v>120</v>
      </c>
      <c r="E59" s="43">
        <v>4791.25</v>
      </c>
      <c r="F59" s="68">
        <v>16628.75</v>
      </c>
      <c r="G59" s="21">
        <f t="shared" si="0"/>
        <v>2.4706496217062353</v>
      </c>
      <c r="H59" s="68">
        <v>16386.875</v>
      </c>
      <c r="I59" s="21">
        <f t="shared" si="4"/>
        <v>1.4760288340516419E-2</v>
      </c>
    </row>
    <row r="60" spans="1:9" ht="16.5" x14ac:dyDescent="0.3">
      <c r="A60" s="37"/>
      <c r="B60" s="98" t="s">
        <v>55</v>
      </c>
      <c r="C60" s="15" t="s">
        <v>122</v>
      </c>
      <c r="D60" s="13" t="s">
        <v>120</v>
      </c>
      <c r="E60" s="47">
        <v>5008.333333333333</v>
      </c>
      <c r="F60" s="70">
        <v>17702.142857142859</v>
      </c>
      <c r="G60" s="21">
        <f t="shared" si="0"/>
        <v>2.5345376753030671</v>
      </c>
      <c r="H60" s="70">
        <v>16832.857142857141</v>
      </c>
      <c r="I60" s="21">
        <f t="shared" si="4"/>
        <v>5.1642196384622106E-2</v>
      </c>
    </row>
    <row r="61" spans="1:9" ht="16.5" customHeight="1" thickBot="1" x14ac:dyDescent="0.35">
      <c r="A61" s="38"/>
      <c r="B61" s="99" t="s">
        <v>56</v>
      </c>
      <c r="C61" s="16" t="s">
        <v>123</v>
      </c>
      <c r="D61" s="12" t="s">
        <v>120</v>
      </c>
      <c r="E61" s="50">
        <v>21172.857142857141</v>
      </c>
      <c r="F61" s="73">
        <v>91610</v>
      </c>
      <c r="G61" s="29">
        <f t="shared" si="0"/>
        <v>3.3267660751636194</v>
      </c>
      <c r="H61" s="73">
        <v>91610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6498.5</v>
      </c>
      <c r="F63" s="54">
        <v>32554.5</v>
      </c>
      <c r="G63" s="21">
        <f t="shared" si="0"/>
        <v>4.0095406632299762</v>
      </c>
      <c r="H63" s="54">
        <v>20629.777777777777</v>
      </c>
      <c r="I63" s="21">
        <f t="shared" ref="I63:I74" si="5">(F63-H63)/H63</f>
        <v>0.57803444858564756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47317.333333333336</v>
      </c>
      <c r="F64" s="46">
        <v>116602.16666666667</v>
      </c>
      <c r="G64" s="21">
        <f t="shared" si="0"/>
        <v>1.4642590453110913</v>
      </c>
      <c r="H64" s="46">
        <v>114868.83333333333</v>
      </c>
      <c r="I64" s="21">
        <f t="shared" si="5"/>
        <v>1.5089674744962818E-2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10926.422619047618</v>
      </c>
      <c r="F65" s="46">
        <v>48711.666666666664</v>
      </c>
      <c r="G65" s="21">
        <f t="shared" si="0"/>
        <v>3.4581532643401016</v>
      </c>
      <c r="H65" s="46">
        <v>42388</v>
      </c>
      <c r="I65" s="21">
        <f t="shared" si="5"/>
        <v>0.14918530401686006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7451.1111111111104</v>
      </c>
      <c r="F66" s="46">
        <v>20297</v>
      </c>
      <c r="G66" s="21">
        <f t="shared" si="0"/>
        <v>1.7240232627497767</v>
      </c>
      <c r="H66" s="46">
        <v>19657</v>
      </c>
      <c r="I66" s="21">
        <f t="shared" si="5"/>
        <v>3.2558376150989471E-2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3990.3703703703704</v>
      </c>
      <c r="F67" s="46">
        <v>14748</v>
      </c>
      <c r="G67" s="21">
        <f t="shared" si="0"/>
        <v>2.6958975310933728</v>
      </c>
      <c r="H67" s="46">
        <v>14148</v>
      </c>
      <c r="I67" s="21">
        <f t="shared" si="5"/>
        <v>4.2408821034775231E-2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3227.9166666666665</v>
      </c>
      <c r="F68" s="58">
        <v>12927</v>
      </c>
      <c r="G68" s="31">
        <f t="shared" si="0"/>
        <v>3.0047502258938947</v>
      </c>
      <c r="H68" s="58">
        <v>12848.75</v>
      </c>
      <c r="I68" s="31">
        <f t="shared" si="5"/>
        <v>6.0900865842980836E-3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3987.2453703703704</v>
      </c>
      <c r="F70" s="43">
        <v>14631.875</v>
      </c>
      <c r="G70" s="21">
        <f t="shared" si="0"/>
        <v>2.6696700706535306</v>
      </c>
      <c r="H70" s="43">
        <v>14638.125</v>
      </c>
      <c r="I70" s="21">
        <f t="shared" si="5"/>
        <v>-4.2696725161180137E-4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2842.4583333333335</v>
      </c>
      <c r="F71" s="47">
        <v>7535.4285714285716</v>
      </c>
      <c r="G71" s="21">
        <f t="shared" si="0"/>
        <v>1.6510251647530119</v>
      </c>
      <c r="H71" s="47">
        <v>7369.125</v>
      </c>
      <c r="I71" s="21">
        <f t="shared" si="5"/>
        <v>2.2567614395002333E-2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1325.1851851851852</v>
      </c>
      <c r="F72" s="47">
        <v>2067.6666666666665</v>
      </c>
      <c r="G72" s="21">
        <f t="shared" si="0"/>
        <v>0.56028507546115136</v>
      </c>
      <c r="H72" s="47">
        <v>2067.6666666666665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2323.4920634920636</v>
      </c>
      <c r="F73" s="47">
        <v>8726.25</v>
      </c>
      <c r="G73" s="21">
        <f t="shared" si="0"/>
        <v>2.7556616341030193</v>
      </c>
      <c r="H73" s="47">
        <v>9932.5</v>
      </c>
      <c r="I73" s="21">
        <f t="shared" si="5"/>
        <v>-0.12144475207651649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1667.4166666666667</v>
      </c>
      <c r="F74" s="50">
        <v>7792.7777777777774</v>
      </c>
      <c r="G74" s="21">
        <f t="shared" si="0"/>
        <v>3.6735635630632877</v>
      </c>
      <c r="H74" s="50">
        <v>7791.875</v>
      </c>
      <c r="I74" s="21">
        <f t="shared" si="5"/>
        <v>1.1586142972999099E-4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1460.8333333333333</v>
      </c>
      <c r="F76" s="43">
        <v>4526.666666666667</v>
      </c>
      <c r="G76" s="22">
        <f t="shared" si="0"/>
        <v>2.0986879634911584</v>
      </c>
      <c r="H76" s="43">
        <v>4526.666666666667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1201.4814814814815</v>
      </c>
      <c r="F77" s="32">
        <v>3316.25</v>
      </c>
      <c r="G77" s="21">
        <f t="shared" si="0"/>
        <v>1.7601340937114671</v>
      </c>
      <c r="H77" s="32">
        <v>3435</v>
      </c>
      <c r="I77" s="21">
        <f t="shared" si="6"/>
        <v>-3.4570596797671035E-2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933.13095238095229</v>
      </c>
      <c r="F78" s="47">
        <v>2283</v>
      </c>
      <c r="G78" s="21">
        <f t="shared" si="0"/>
        <v>1.4466019417475731</v>
      </c>
      <c r="H78" s="47">
        <v>1944.6666666666667</v>
      </c>
      <c r="I78" s="21">
        <f t="shared" si="6"/>
        <v>0.17398011655810761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1528.961111111111</v>
      </c>
      <c r="F79" s="47">
        <v>5404.4444444444443</v>
      </c>
      <c r="G79" s="21">
        <f t="shared" si="0"/>
        <v>2.5347167466653104</v>
      </c>
      <c r="H79" s="47">
        <v>5404.4444444444443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2015.9666666666665</v>
      </c>
      <c r="F80" s="61">
        <v>5648.333333333333</v>
      </c>
      <c r="G80" s="21">
        <f t="shared" si="0"/>
        <v>1.8017989715438418</v>
      </c>
      <c r="H80" s="61">
        <v>5458.125</v>
      </c>
      <c r="I80" s="21">
        <f t="shared" si="6"/>
        <v>3.4848658345738331E-2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29999</v>
      </c>
      <c r="G81" s="21">
        <f>(F81-E81)/E81</f>
        <v>2.370926661173121</v>
      </c>
      <c r="H81" s="61">
        <v>29999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4069.9148148148147</v>
      </c>
      <c r="F82" s="50">
        <v>6616.875</v>
      </c>
      <c r="G82" s="23">
        <f>(F82-E82)/E82</f>
        <v>0.62580184133438055</v>
      </c>
      <c r="H82" s="50">
        <v>7064.2857142857147</v>
      </c>
      <c r="I82" s="23">
        <f t="shared" si="6"/>
        <v>-6.3334175935288228E-2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4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0" t="s">
        <v>201</v>
      </c>
      <c r="B9" s="160"/>
      <c r="C9" s="160"/>
      <c r="D9" s="160"/>
      <c r="E9" s="160"/>
      <c r="F9" s="160"/>
      <c r="G9" s="160"/>
      <c r="H9" s="160"/>
      <c r="I9" s="160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1" t="s">
        <v>3</v>
      </c>
      <c r="B13" s="167"/>
      <c r="C13" s="186" t="s">
        <v>0</v>
      </c>
      <c r="D13" s="188" t="s">
        <v>23</v>
      </c>
      <c r="E13" s="163" t="s">
        <v>217</v>
      </c>
      <c r="F13" s="180" t="s">
        <v>225</v>
      </c>
      <c r="G13" s="163" t="s">
        <v>197</v>
      </c>
      <c r="H13" s="180" t="s">
        <v>221</v>
      </c>
      <c r="I13" s="163" t="s">
        <v>187</v>
      </c>
    </row>
    <row r="14" spans="1:9" ht="38.25" customHeight="1" thickBot="1" x14ac:dyDescent="0.25">
      <c r="A14" s="162"/>
      <c r="B14" s="168"/>
      <c r="C14" s="187"/>
      <c r="D14" s="189"/>
      <c r="E14" s="164"/>
      <c r="F14" s="181"/>
      <c r="G14" s="182"/>
      <c r="H14" s="181"/>
      <c r="I14" s="182"/>
    </row>
    <row r="15" spans="1:9" ht="17.25" customHeight="1" thickBot="1" x14ac:dyDescent="0.3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8</v>
      </c>
      <c r="C16" s="14" t="s">
        <v>89</v>
      </c>
      <c r="D16" s="11" t="s">
        <v>161</v>
      </c>
      <c r="E16" s="42">
        <v>2394.6428571428569</v>
      </c>
      <c r="F16" s="42">
        <v>6121.4750000000004</v>
      </c>
      <c r="G16" s="21">
        <f>(F16-E16)/E16</f>
        <v>1.5563206562266969</v>
      </c>
      <c r="H16" s="42">
        <v>7432.55</v>
      </c>
      <c r="I16" s="21">
        <f>(F16-H16)/H16</f>
        <v>-0.17639639154798822</v>
      </c>
    </row>
    <row r="17" spans="1:9" ht="16.5" x14ac:dyDescent="0.3">
      <c r="A17" s="37"/>
      <c r="B17" s="34" t="s">
        <v>15</v>
      </c>
      <c r="C17" s="15" t="s">
        <v>95</v>
      </c>
      <c r="D17" s="11" t="s">
        <v>82</v>
      </c>
      <c r="E17" s="46">
        <v>1286.4943333333333</v>
      </c>
      <c r="F17" s="46">
        <v>3349.7750000000001</v>
      </c>
      <c r="G17" s="21">
        <f>(F17-E17)/E17</f>
        <v>1.6038008199543825</v>
      </c>
      <c r="H17" s="46">
        <v>3659.5</v>
      </c>
      <c r="I17" s="21">
        <f>(F17-H17)/H17</f>
        <v>-8.4635879218472446E-2</v>
      </c>
    </row>
    <row r="18" spans="1:9" ht="16.5" x14ac:dyDescent="0.3">
      <c r="A18" s="37"/>
      <c r="B18" s="34" t="s">
        <v>11</v>
      </c>
      <c r="C18" s="15" t="s">
        <v>91</v>
      </c>
      <c r="D18" s="11" t="s">
        <v>81</v>
      </c>
      <c r="E18" s="46">
        <v>413.35</v>
      </c>
      <c r="F18" s="46">
        <v>894.8</v>
      </c>
      <c r="G18" s="21">
        <f>(F18-E18)/E18</f>
        <v>1.1647514213136565</v>
      </c>
      <c r="H18" s="46">
        <v>971.5</v>
      </c>
      <c r="I18" s="21">
        <f>(F18-H18)/H18</f>
        <v>-7.8950077200205915E-2</v>
      </c>
    </row>
    <row r="19" spans="1:9" ht="16.5" x14ac:dyDescent="0.3">
      <c r="A19" s="37"/>
      <c r="B19" s="34" t="s">
        <v>14</v>
      </c>
      <c r="C19" s="15" t="s">
        <v>94</v>
      </c>
      <c r="D19" s="11" t="s">
        <v>81</v>
      </c>
      <c r="E19" s="46">
        <v>526.9</v>
      </c>
      <c r="F19" s="46">
        <v>903.2</v>
      </c>
      <c r="G19" s="21">
        <f>(F19-E19)/E19</f>
        <v>0.71417726323780617</v>
      </c>
      <c r="H19" s="46">
        <v>941.5</v>
      </c>
      <c r="I19" s="21">
        <f>(F19-H19)/H19</f>
        <v>-4.0679766330323906E-2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1495.8776666666668</v>
      </c>
      <c r="F20" s="46">
        <v>3949.3</v>
      </c>
      <c r="G20" s="21">
        <f>(F20-E20)/E20</f>
        <v>1.6401223094669284</v>
      </c>
      <c r="H20" s="46">
        <v>3999.4</v>
      </c>
      <c r="I20" s="21">
        <f>(F20-H20)/H20</f>
        <v>-1.2526879031854754E-2</v>
      </c>
    </row>
    <row r="21" spans="1:9" ht="16.5" x14ac:dyDescent="0.3">
      <c r="A21" s="37"/>
      <c r="B21" s="34" t="s">
        <v>18</v>
      </c>
      <c r="C21" s="15" t="s">
        <v>98</v>
      </c>
      <c r="D21" s="11" t="s">
        <v>83</v>
      </c>
      <c r="E21" s="46">
        <v>1520.899074074074</v>
      </c>
      <c r="F21" s="46">
        <v>3352.5</v>
      </c>
      <c r="G21" s="21">
        <f>(F21-E21)/E21</f>
        <v>1.2042882773408274</v>
      </c>
      <c r="H21" s="46">
        <v>3296.875</v>
      </c>
      <c r="I21" s="21">
        <f>(F21-H21)/H21</f>
        <v>1.6872037914691943E-2</v>
      </c>
    </row>
    <row r="22" spans="1:9" ht="16.5" x14ac:dyDescent="0.3">
      <c r="A22" s="37"/>
      <c r="B22" s="34" t="s">
        <v>5</v>
      </c>
      <c r="C22" s="15" t="s">
        <v>85</v>
      </c>
      <c r="D22" s="11" t="s">
        <v>161</v>
      </c>
      <c r="E22" s="46">
        <v>1460.7443333333335</v>
      </c>
      <c r="F22" s="46">
        <v>3841.9250000000002</v>
      </c>
      <c r="G22" s="21">
        <f>(F22-E22)/E22</f>
        <v>1.6301146013915735</v>
      </c>
      <c r="H22" s="46">
        <v>3683.2222222222222</v>
      </c>
      <c r="I22" s="21">
        <f>(F22-H22)/H22</f>
        <v>4.3088026788138466E-2</v>
      </c>
    </row>
    <row r="23" spans="1:9" ht="16.5" x14ac:dyDescent="0.3">
      <c r="A23" s="37"/>
      <c r="B23" s="34" t="s">
        <v>7</v>
      </c>
      <c r="C23" s="15" t="s">
        <v>87</v>
      </c>
      <c r="D23" s="13" t="s">
        <v>161</v>
      </c>
      <c r="E23" s="46">
        <v>869.69433333333336</v>
      </c>
      <c r="F23" s="46">
        <v>3511.9</v>
      </c>
      <c r="G23" s="21">
        <f>(F23-E23)/E23</f>
        <v>3.0380854116177982</v>
      </c>
      <c r="H23" s="46">
        <v>3332.7</v>
      </c>
      <c r="I23" s="21">
        <f>(F23-H23)/H23</f>
        <v>5.3770216341104897E-2</v>
      </c>
    </row>
    <row r="24" spans="1:9" ht="16.5" x14ac:dyDescent="0.3">
      <c r="A24" s="37"/>
      <c r="B24" s="34" t="s">
        <v>19</v>
      </c>
      <c r="C24" s="15" t="s">
        <v>99</v>
      </c>
      <c r="D24" s="13" t="s">
        <v>161</v>
      </c>
      <c r="E24" s="46">
        <v>1157.761</v>
      </c>
      <c r="F24" s="46">
        <v>2812.8</v>
      </c>
      <c r="G24" s="21">
        <f>(F24-E24)/E24</f>
        <v>1.4295169728467276</v>
      </c>
      <c r="H24" s="46">
        <v>2660.2</v>
      </c>
      <c r="I24" s="21">
        <f>(F24-H24)/H24</f>
        <v>5.7364107961807527E-2</v>
      </c>
    </row>
    <row r="25" spans="1:9" ht="16.5" x14ac:dyDescent="0.3">
      <c r="A25" s="37"/>
      <c r="B25" s="34" t="s">
        <v>12</v>
      </c>
      <c r="C25" s="15" t="s">
        <v>92</v>
      </c>
      <c r="D25" s="13" t="s">
        <v>81</v>
      </c>
      <c r="E25" s="46">
        <v>516.48333333333335</v>
      </c>
      <c r="F25" s="46">
        <v>794</v>
      </c>
      <c r="G25" s="21">
        <f>(F25-E25)/E25</f>
        <v>0.53731969408499791</v>
      </c>
      <c r="H25" s="46">
        <v>747.5</v>
      </c>
      <c r="I25" s="21">
        <f>(F25-H25)/H25</f>
        <v>6.220735785953177E-2</v>
      </c>
    </row>
    <row r="26" spans="1:9" ht="16.5" x14ac:dyDescent="0.3">
      <c r="A26" s="37"/>
      <c r="B26" s="34" t="s">
        <v>10</v>
      </c>
      <c r="C26" s="15" t="s">
        <v>90</v>
      </c>
      <c r="D26" s="13" t="s">
        <v>161</v>
      </c>
      <c r="E26" s="46">
        <v>1335.2943333333333</v>
      </c>
      <c r="F26" s="46">
        <v>3271.6</v>
      </c>
      <c r="G26" s="21">
        <f>(F26-E26)/E26</f>
        <v>1.4500965205424123</v>
      </c>
      <c r="H26" s="46">
        <v>3044.333333333333</v>
      </c>
      <c r="I26" s="21">
        <f>(F26-H26)/H26</f>
        <v>7.4652359575167054E-2</v>
      </c>
    </row>
    <row r="27" spans="1:9" ht="16.5" x14ac:dyDescent="0.3">
      <c r="A27" s="37"/>
      <c r="B27" s="34" t="s">
        <v>13</v>
      </c>
      <c r="C27" s="15" t="s">
        <v>93</v>
      </c>
      <c r="D27" s="13" t="s">
        <v>81</v>
      </c>
      <c r="E27" s="46">
        <v>499.91666666666663</v>
      </c>
      <c r="F27" s="46">
        <v>806.5</v>
      </c>
      <c r="G27" s="21">
        <f>(F27-E27)/E27</f>
        <v>0.61326887814635789</v>
      </c>
      <c r="H27" s="46">
        <v>746.5</v>
      </c>
      <c r="I27" s="21">
        <f>(F27-H27)/H27</f>
        <v>8.0375083724045546E-2</v>
      </c>
    </row>
    <row r="28" spans="1:9" ht="16.5" x14ac:dyDescent="0.3">
      <c r="A28" s="37"/>
      <c r="B28" s="34" t="s">
        <v>4</v>
      </c>
      <c r="C28" s="15" t="s">
        <v>84</v>
      </c>
      <c r="D28" s="13" t="s">
        <v>161</v>
      </c>
      <c r="E28" s="46">
        <v>1332.0223333333333</v>
      </c>
      <c r="F28" s="46">
        <v>4450.7000000000007</v>
      </c>
      <c r="G28" s="21">
        <f>(F28-E28)/E28</f>
        <v>2.3413103433951439</v>
      </c>
      <c r="H28" s="46">
        <v>4001</v>
      </c>
      <c r="I28" s="21">
        <f>(F28-H28)/H28</f>
        <v>0.11239690077480648</v>
      </c>
    </row>
    <row r="29" spans="1:9" ht="17.25" thickBot="1" x14ac:dyDescent="0.35">
      <c r="A29" s="38"/>
      <c r="B29" s="34" t="s">
        <v>17</v>
      </c>
      <c r="C29" s="15" t="s">
        <v>97</v>
      </c>
      <c r="D29" s="13" t="s">
        <v>161</v>
      </c>
      <c r="E29" s="46">
        <v>994.48333333333335</v>
      </c>
      <c r="F29" s="46">
        <v>2461.2444444444445</v>
      </c>
      <c r="G29" s="21">
        <f>(F29-E29)/E29</f>
        <v>1.4748976297016319</v>
      </c>
      <c r="H29" s="46">
        <v>2192.4666666666667</v>
      </c>
      <c r="I29" s="21">
        <f>(F29-H29)/H29</f>
        <v>0.12259150018751079</v>
      </c>
    </row>
    <row r="30" spans="1:9" ht="16.5" x14ac:dyDescent="0.3">
      <c r="A30" s="37"/>
      <c r="B30" s="34" t="s">
        <v>16</v>
      </c>
      <c r="C30" s="15" t="s">
        <v>96</v>
      </c>
      <c r="D30" s="13" t="s">
        <v>81</v>
      </c>
      <c r="E30" s="46">
        <v>496.4443333333333</v>
      </c>
      <c r="F30" s="46">
        <v>833.26666666666665</v>
      </c>
      <c r="G30" s="21">
        <f>(F30-E30)/E30</f>
        <v>0.67846948936201645</v>
      </c>
      <c r="H30" s="46">
        <v>705.37777777777774</v>
      </c>
      <c r="I30" s="21">
        <f>(F30-H30)/H30</f>
        <v>0.18130552580177686</v>
      </c>
    </row>
    <row r="31" spans="1:9" ht="17.25" thickBot="1" x14ac:dyDescent="0.35">
      <c r="A31" s="38"/>
      <c r="B31" s="36" t="s">
        <v>6</v>
      </c>
      <c r="C31" s="16" t="s">
        <v>86</v>
      </c>
      <c r="D31" s="12" t="s">
        <v>161</v>
      </c>
      <c r="E31" s="49">
        <v>1410.6109999999999</v>
      </c>
      <c r="F31" s="49">
        <v>3403.2</v>
      </c>
      <c r="G31" s="23">
        <f>(F31-E31)/E31</f>
        <v>1.4125715735947049</v>
      </c>
      <c r="H31" s="49">
        <v>2880.5555555555557</v>
      </c>
      <c r="I31" s="23">
        <f>(F31-H31)/H31</f>
        <v>0.1814387656702024</v>
      </c>
    </row>
    <row r="32" spans="1:9" ht="15.75" customHeight="1" thickBot="1" x14ac:dyDescent="0.25">
      <c r="A32" s="173" t="s">
        <v>188</v>
      </c>
      <c r="B32" s="174"/>
      <c r="C32" s="174"/>
      <c r="D32" s="175"/>
      <c r="E32" s="105">
        <f>SUM(E16:E31)</f>
        <v>17711.61893121693</v>
      </c>
      <c r="F32" s="106">
        <f>SUM(F16:F31)</f>
        <v>44758.186111111114</v>
      </c>
      <c r="G32" s="107">
        <f t="shared" ref="G32" si="0">(F32-E32)/E32</f>
        <v>1.5270522296651439</v>
      </c>
      <c r="H32" s="106">
        <f>SUM(H16:H31)</f>
        <v>44295.180555555562</v>
      </c>
      <c r="I32" s="110">
        <f t="shared" ref="I32" si="1">(F32-H32)/H32</f>
        <v>1.0452729839871508E-2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1745.0027777777777</v>
      </c>
      <c r="F34" s="54">
        <v>3477.0444444444443</v>
      </c>
      <c r="G34" s="21">
        <f>(F34-E34)/E34</f>
        <v>0.99257244098624475</v>
      </c>
      <c r="H34" s="54">
        <v>3446.2857142857142</v>
      </c>
      <c r="I34" s="21">
        <f>(F34-H34)/H34</f>
        <v>8.9251828515631831E-3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1856.3223333333333</v>
      </c>
      <c r="F35" s="46">
        <v>5295.3</v>
      </c>
      <c r="G35" s="21">
        <f>(F35-E35)/E35</f>
        <v>1.8525757110789129</v>
      </c>
      <c r="H35" s="46">
        <v>5245.8</v>
      </c>
      <c r="I35" s="21">
        <f>(F35-H35)/H35</f>
        <v>9.436120324831293E-3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1677.0166666666667</v>
      </c>
      <c r="F36" s="46">
        <v>4249.3</v>
      </c>
      <c r="G36" s="21">
        <f>(F36-E36)/E36</f>
        <v>1.5338448236451638</v>
      </c>
      <c r="H36" s="46">
        <v>3862.4</v>
      </c>
      <c r="I36" s="21">
        <f>(F36-H36)/H36</f>
        <v>0.10017087821043913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2224.1708333333336</v>
      </c>
      <c r="F37" s="46">
        <v>4699</v>
      </c>
      <c r="G37" s="21">
        <f>(F37-E37)/E37</f>
        <v>1.1126974284424342</v>
      </c>
      <c r="H37" s="46">
        <v>4149.5</v>
      </c>
      <c r="I37" s="21">
        <f>(F37-H37)/H37</f>
        <v>0.13242559344499338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2055.333333333333</v>
      </c>
      <c r="F38" s="49">
        <v>4532.3</v>
      </c>
      <c r="G38" s="23">
        <f>(F38-E38)/E38</f>
        <v>1.2051410963347393</v>
      </c>
      <c r="H38" s="49">
        <v>3903.5</v>
      </c>
      <c r="I38" s="23">
        <f>(F38-H38)/H38</f>
        <v>0.16108620468810048</v>
      </c>
    </row>
    <row r="39" spans="1:9" ht="15.75" customHeight="1" thickBot="1" x14ac:dyDescent="0.25">
      <c r="A39" s="173" t="s">
        <v>189</v>
      </c>
      <c r="B39" s="174"/>
      <c r="C39" s="174"/>
      <c r="D39" s="175"/>
      <c r="E39" s="86">
        <f>SUM(E34:E38)</f>
        <v>9557.8459444444452</v>
      </c>
      <c r="F39" s="108">
        <f>SUM(F34:F38)</f>
        <v>22252.944444444445</v>
      </c>
      <c r="G39" s="109">
        <f t="shared" ref="G39" si="2">(F39-E39)/E39</f>
        <v>1.3282384518217834</v>
      </c>
      <c r="H39" s="108">
        <f>SUM(H34:H38)</f>
        <v>20607.485714285714</v>
      </c>
      <c r="I39" s="110">
        <f t="shared" ref="I39" si="3">(F39-H39)/H39</f>
        <v>7.9847622023003537E-2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11482.666666666666</v>
      </c>
      <c r="F41" s="46">
        <v>26563</v>
      </c>
      <c r="G41" s="21">
        <f>(F41-E41)/E41</f>
        <v>1.3133128193218766</v>
      </c>
      <c r="H41" s="46">
        <v>27398</v>
      </c>
      <c r="I41" s="21">
        <f>(F41-H41)/H41</f>
        <v>-3.0476677129717498E-2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27209.814814814818</v>
      </c>
      <c r="F42" s="46">
        <v>80475.3</v>
      </c>
      <c r="G42" s="21">
        <f>(F42-E42)/E42</f>
        <v>1.9575835244635309</v>
      </c>
      <c r="H42" s="46">
        <v>81348.175000000003</v>
      </c>
      <c r="I42" s="21">
        <f>(F42-H42)/H42</f>
        <v>-1.0730111646634974E-2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15882.07777777778</v>
      </c>
      <c r="F43" s="57">
        <v>39514.425000000003</v>
      </c>
      <c r="G43" s="21">
        <f>(F43-E43)/E43</f>
        <v>1.4879883824324691</v>
      </c>
      <c r="H43" s="57">
        <v>38129.585714285713</v>
      </c>
      <c r="I43" s="21">
        <f>(F43-H43)/H43</f>
        <v>3.6319284874774892E-2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10168.833333333334</v>
      </c>
      <c r="F44" s="47">
        <v>12500</v>
      </c>
      <c r="G44" s="21">
        <f>(F44-E44)/E44</f>
        <v>0.22924622621408544</v>
      </c>
      <c r="H44" s="47">
        <v>11332.666666666666</v>
      </c>
      <c r="I44" s="21">
        <f>(F44-H44)/H44</f>
        <v>0.10300605917995181</v>
      </c>
    </row>
    <row r="45" spans="1:9" ht="16.5" x14ac:dyDescent="0.3">
      <c r="A45" s="37"/>
      <c r="B45" s="34" t="s">
        <v>34</v>
      </c>
      <c r="C45" s="15" t="s">
        <v>154</v>
      </c>
      <c r="D45" s="11" t="s">
        <v>161</v>
      </c>
      <c r="E45" s="47">
        <v>5244.344444444444</v>
      </c>
      <c r="F45" s="47">
        <v>14414.666666666666</v>
      </c>
      <c r="G45" s="21">
        <f>(F45-E45)/E45</f>
        <v>1.7486117320033645</v>
      </c>
      <c r="H45" s="47">
        <v>12748</v>
      </c>
      <c r="I45" s="21">
        <f>(F45-H45)/H45</f>
        <v>0.13073946239933057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11" t="s">
        <v>161</v>
      </c>
      <c r="E46" s="50">
        <v>12680</v>
      </c>
      <c r="F46" s="50">
        <v>23862.5</v>
      </c>
      <c r="G46" s="31">
        <f>(F46-E46)/E46</f>
        <v>0.88190063091482651</v>
      </c>
      <c r="H46" s="50">
        <v>19908</v>
      </c>
      <c r="I46" s="31">
        <f>(F46-H46)/H46</f>
        <v>0.19863873819570022</v>
      </c>
    </row>
    <row r="47" spans="1:9" ht="15.75" customHeight="1" thickBot="1" x14ac:dyDescent="0.25">
      <c r="A47" s="173" t="s">
        <v>190</v>
      </c>
      <c r="B47" s="174"/>
      <c r="C47" s="174"/>
      <c r="D47" s="175"/>
      <c r="E47" s="86">
        <f>SUM(E41:E46)</f>
        <v>82667.737037037034</v>
      </c>
      <c r="F47" s="86">
        <f>SUM(F41:F46)</f>
        <v>197329.89166666666</v>
      </c>
      <c r="G47" s="109">
        <f t="shared" ref="G47" si="4">(F47-E47)/E47</f>
        <v>1.387024233870807</v>
      </c>
      <c r="H47" s="108">
        <f>SUM(H41:H46)</f>
        <v>190864.42738095237</v>
      </c>
      <c r="I47" s="110">
        <f t="shared" ref="I47" si="5">(F47-H47)/H47</f>
        <v>3.3874642721190076E-2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50</v>
      </c>
      <c r="C49" s="15" t="s">
        <v>159</v>
      </c>
      <c r="D49" s="20" t="s">
        <v>112</v>
      </c>
      <c r="E49" s="43">
        <v>28009.333333333332</v>
      </c>
      <c r="F49" s="43">
        <v>49628.333333333336</v>
      </c>
      <c r="G49" s="21">
        <f>(F49-E49)/E49</f>
        <v>0.77184985957061947</v>
      </c>
      <c r="H49" s="43">
        <v>50447.5</v>
      </c>
      <c r="I49" s="21">
        <f>(F49-H49)/H49</f>
        <v>-1.6238003204651654E-2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6024.2222222222226</v>
      </c>
      <c r="F50" s="47">
        <v>10115</v>
      </c>
      <c r="G50" s="21">
        <f>(F50-E50)/E50</f>
        <v>0.67905492640820375</v>
      </c>
      <c r="H50" s="47">
        <v>10170.333333333334</v>
      </c>
      <c r="I50" s="21">
        <f>(F50-H50)/H50</f>
        <v>-5.4406607453050312E-3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19083.333333333332</v>
      </c>
      <c r="F51" s="47">
        <v>39121.875</v>
      </c>
      <c r="G51" s="21">
        <f>(F51-E51)/E51</f>
        <v>1.0500545851528384</v>
      </c>
      <c r="H51" s="47">
        <v>38713.571428571428</v>
      </c>
      <c r="I51" s="21">
        <f>(F51-H51)/H51</f>
        <v>1.054678130592818E-2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2248.6507936507937</v>
      </c>
      <c r="F52" s="47">
        <v>6023.833333333333</v>
      </c>
      <c r="G52" s="21">
        <f>(F52-E52)/E52</f>
        <v>1.6788656337133376</v>
      </c>
      <c r="H52" s="47">
        <v>5898.6</v>
      </c>
      <c r="I52" s="21">
        <f>(F52-H52)/H52</f>
        <v>2.1231026571276686E-2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17787.736833333336</v>
      </c>
      <c r="F53" s="47">
        <v>60345</v>
      </c>
      <c r="G53" s="21">
        <f>(F53-E53)/E53</f>
        <v>2.3925057788642601</v>
      </c>
      <c r="H53" s="47">
        <v>57910.833333333336</v>
      </c>
      <c r="I53" s="21">
        <f>(F53-H53)/H53</f>
        <v>4.2033010519045039E-2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6220.7777777777774</v>
      </c>
      <c r="F54" s="50">
        <v>16176.875</v>
      </c>
      <c r="G54" s="31">
        <f>(F54-E54)/E54</f>
        <v>1.6004585886009255</v>
      </c>
      <c r="H54" s="50">
        <v>14729.285714285714</v>
      </c>
      <c r="I54" s="31">
        <f>(F54-H54)/H54</f>
        <v>9.827966635953643E-2</v>
      </c>
    </row>
    <row r="55" spans="1:9" ht="15.75" customHeight="1" thickBot="1" x14ac:dyDescent="0.25">
      <c r="A55" s="173" t="s">
        <v>191</v>
      </c>
      <c r="B55" s="174"/>
      <c r="C55" s="174"/>
      <c r="D55" s="175"/>
      <c r="E55" s="86">
        <f>SUM(E49:E54)</f>
        <v>79374.054293650799</v>
      </c>
      <c r="F55" s="86">
        <f>SUM(F49:F54)</f>
        <v>181410.91666666669</v>
      </c>
      <c r="G55" s="109">
        <f t="shared" ref="G55" si="6">(F55-E55)/E55</f>
        <v>1.2855190941302075</v>
      </c>
      <c r="H55" s="86">
        <f>SUM(H49:H54)</f>
        <v>177870.12380952382</v>
      </c>
      <c r="I55" s="110">
        <f t="shared" ref="I55" si="7">(F55-H55)/H55</f>
        <v>1.9906619399076828E-2</v>
      </c>
    </row>
    <row r="56" spans="1:9" ht="17.25" customHeight="1" thickBot="1" x14ac:dyDescent="0.3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38</v>
      </c>
      <c r="C57" s="19" t="s">
        <v>115</v>
      </c>
      <c r="D57" s="20" t="s">
        <v>114</v>
      </c>
      <c r="E57" s="43">
        <v>3833</v>
      </c>
      <c r="F57" s="66">
        <v>7683.333333333333</v>
      </c>
      <c r="G57" s="22">
        <f>(F57-E57)/E57</f>
        <v>1.0045221323593354</v>
      </c>
      <c r="H57" s="66">
        <v>9383.3333333333339</v>
      </c>
      <c r="I57" s="22">
        <f>(F57-H57)/H57</f>
        <v>-0.18117229129662532</v>
      </c>
    </row>
    <row r="58" spans="1:9" ht="16.5" x14ac:dyDescent="0.3">
      <c r="A58" s="117"/>
      <c r="B58" s="98" t="s">
        <v>42</v>
      </c>
      <c r="C58" s="15" t="s">
        <v>198</v>
      </c>
      <c r="D58" s="11" t="s">
        <v>114</v>
      </c>
      <c r="E58" s="47">
        <v>2142.2222222222222</v>
      </c>
      <c r="F58" s="70">
        <v>3758.3333333333335</v>
      </c>
      <c r="G58" s="21">
        <f>(F58-E58)/E58</f>
        <v>0.75440871369294615</v>
      </c>
      <c r="H58" s="70">
        <v>3758.3333333333335</v>
      </c>
      <c r="I58" s="21">
        <f>(F58-H58)/H58</f>
        <v>0</v>
      </c>
    </row>
    <row r="59" spans="1:9" ht="16.5" x14ac:dyDescent="0.3">
      <c r="A59" s="117"/>
      <c r="B59" s="98" t="s">
        <v>56</v>
      </c>
      <c r="C59" s="15" t="s">
        <v>123</v>
      </c>
      <c r="D59" s="11" t="s">
        <v>120</v>
      </c>
      <c r="E59" s="47">
        <v>21172.857142857141</v>
      </c>
      <c r="F59" s="70">
        <v>91610</v>
      </c>
      <c r="G59" s="21">
        <f>(F59-E59)/E59</f>
        <v>3.3267660751636194</v>
      </c>
      <c r="H59" s="70">
        <v>91610</v>
      </c>
      <c r="I59" s="21">
        <f>(F59-H59)/H59</f>
        <v>0</v>
      </c>
    </row>
    <row r="60" spans="1:9" ht="16.5" x14ac:dyDescent="0.3">
      <c r="A60" s="117"/>
      <c r="B60" s="98" t="s">
        <v>39</v>
      </c>
      <c r="C60" s="15" t="s">
        <v>116</v>
      </c>
      <c r="D60" s="11" t="s">
        <v>114</v>
      </c>
      <c r="E60" s="47">
        <v>3513.5833333333335</v>
      </c>
      <c r="F60" s="70">
        <v>16507.857142857141</v>
      </c>
      <c r="G60" s="21">
        <f>(F60-E60)/E60</f>
        <v>3.6982967463009198</v>
      </c>
      <c r="H60" s="70">
        <v>16372.142857142857</v>
      </c>
      <c r="I60" s="21">
        <f>(F60-H60)/H60</f>
        <v>8.2893416517603145E-3</v>
      </c>
    </row>
    <row r="61" spans="1:9" ht="16.5" x14ac:dyDescent="0.3">
      <c r="A61" s="117"/>
      <c r="B61" s="98" t="s">
        <v>54</v>
      </c>
      <c r="C61" s="15" t="s">
        <v>121</v>
      </c>
      <c r="D61" s="11" t="s">
        <v>120</v>
      </c>
      <c r="E61" s="47">
        <v>4791.25</v>
      </c>
      <c r="F61" s="104">
        <v>16628.75</v>
      </c>
      <c r="G61" s="21">
        <f>(F61-E61)/E61</f>
        <v>2.4706496217062353</v>
      </c>
      <c r="H61" s="104">
        <v>16386.875</v>
      </c>
      <c r="I61" s="21">
        <f>(F61-H61)/H61</f>
        <v>1.4760288340516419E-2</v>
      </c>
    </row>
    <row r="62" spans="1:9" ht="17.25" thickBot="1" x14ac:dyDescent="0.35">
      <c r="A62" s="117"/>
      <c r="B62" s="99" t="s">
        <v>55</v>
      </c>
      <c r="C62" s="16" t="s">
        <v>122</v>
      </c>
      <c r="D62" s="12" t="s">
        <v>120</v>
      </c>
      <c r="E62" s="50">
        <v>5008.333333333333</v>
      </c>
      <c r="F62" s="73">
        <v>17702.142857142859</v>
      </c>
      <c r="G62" s="29">
        <f>(F62-E62)/E62</f>
        <v>2.5345376753030671</v>
      </c>
      <c r="H62" s="73">
        <v>16832.857142857141</v>
      </c>
      <c r="I62" s="29">
        <f>(F62-H62)/H62</f>
        <v>5.1642196384622106E-2</v>
      </c>
    </row>
    <row r="63" spans="1:9" ht="16.5" x14ac:dyDescent="0.3">
      <c r="A63" s="117"/>
      <c r="B63" s="100" t="s">
        <v>43</v>
      </c>
      <c r="C63" s="14" t="s">
        <v>119</v>
      </c>
      <c r="D63" s="11" t="s">
        <v>114</v>
      </c>
      <c r="E63" s="43">
        <v>4668.4814814814818</v>
      </c>
      <c r="F63" s="57">
        <v>13210</v>
      </c>
      <c r="G63" s="21">
        <f>(F63-E63)/E63</f>
        <v>1.8296138803163848</v>
      </c>
      <c r="H63" s="57">
        <v>12245.428571428571</v>
      </c>
      <c r="I63" s="21">
        <f>(F63-H63)/H63</f>
        <v>7.8769919970134702E-2</v>
      </c>
    </row>
    <row r="64" spans="1:9" ht="16.5" x14ac:dyDescent="0.3">
      <c r="A64" s="117"/>
      <c r="B64" s="98" t="s">
        <v>40</v>
      </c>
      <c r="C64" s="15" t="s">
        <v>117</v>
      </c>
      <c r="D64" s="13" t="s">
        <v>114</v>
      </c>
      <c r="E64" s="47">
        <v>2807.8333333333335</v>
      </c>
      <c r="F64" s="70">
        <v>12666.6</v>
      </c>
      <c r="G64" s="21">
        <f>(F64-E64)/E64</f>
        <v>3.5111651926158958</v>
      </c>
      <c r="H64" s="70">
        <v>11167</v>
      </c>
      <c r="I64" s="21">
        <f>(F64-H64)/H64</f>
        <v>0.13428852870063585</v>
      </c>
    </row>
    <row r="65" spans="1:9" ht="16.5" customHeight="1" thickBot="1" x14ac:dyDescent="0.35">
      <c r="A65" s="118"/>
      <c r="B65" s="99" t="s">
        <v>41</v>
      </c>
      <c r="C65" s="16" t="s">
        <v>118</v>
      </c>
      <c r="D65" s="12" t="s">
        <v>114</v>
      </c>
      <c r="E65" s="50">
        <v>4950</v>
      </c>
      <c r="F65" s="73">
        <v>8093.75</v>
      </c>
      <c r="G65" s="29">
        <f>(F65-E65)/E65</f>
        <v>0.63510101010101006</v>
      </c>
      <c r="H65" s="73">
        <v>7006.25</v>
      </c>
      <c r="I65" s="29">
        <f>(F65-H65)/H65</f>
        <v>0.15521855486173058</v>
      </c>
    </row>
    <row r="66" spans="1:9" ht="15.75" customHeight="1" thickBot="1" x14ac:dyDescent="0.25">
      <c r="A66" s="173" t="s">
        <v>192</v>
      </c>
      <c r="B66" s="184"/>
      <c r="C66" s="184"/>
      <c r="D66" s="185"/>
      <c r="E66" s="105">
        <f>SUM(E57:E65)</f>
        <v>52887.560846560846</v>
      </c>
      <c r="F66" s="105">
        <f>SUM(F57:F65)</f>
        <v>187860.76666666669</v>
      </c>
      <c r="G66" s="107">
        <f t="shared" ref="G66" si="8">(F66-E66)/E66</f>
        <v>2.5520784785612372</v>
      </c>
      <c r="H66" s="105">
        <f>SUM(H57:H65)</f>
        <v>184762.22023809524</v>
      </c>
      <c r="I66" s="110">
        <f t="shared" ref="I66" si="9">(F66-H66)/H66</f>
        <v>1.6770454612303802E-2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3227.9166666666665</v>
      </c>
      <c r="F68" s="54">
        <v>12927</v>
      </c>
      <c r="G68" s="21">
        <f>(F68-E68)/E68</f>
        <v>3.0047502258938947</v>
      </c>
      <c r="H68" s="54">
        <v>12848.75</v>
      </c>
      <c r="I68" s="21">
        <f>(F68-H68)/H68</f>
        <v>6.0900865842980836E-3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47317.333333333336</v>
      </c>
      <c r="F69" s="46">
        <v>116602.16666666667</v>
      </c>
      <c r="G69" s="21">
        <f>(F69-E69)/E69</f>
        <v>1.4642590453110913</v>
      </c>
      <c r="H69" s="46">
        <v>114868.83333333333</v>
      </c>
      <c r="I69" s="21">
        <f>(F69-H69)/H69</f>
        <v>1.5089674744962818E-2</v>
      </c>
    </row>
    <row r="70" spans="1:9" ht="16.5" x14ac:dyDescent="0.3">
      <c r="A70" s="37"/>
      <c r="B70" s="34" t="s">
        <v>62</v>
      </c>
      <c r="C70" s="15" t="s">
        <v>131</v>
      </c>
      <c r="D70" s="13" t="s">
        <v>125</v>
      </c>
      <c r="E70" s="47">
        <v>7451.1111111111104</v>
      </c>
      <c r="F70" s="46">
        <v>20297</v>
      </c>
      <c r="G70" s="21">
        <f>(F70-E70)/E70</f>
        <v>1.7240232627497767</v>
      </c>
      <c r="H70" s="46">
        <v>19657</v>
      </c>
      <c r="I70" s="21">
        <f>(F70-H70)/H70</f>
        <v>3.2558376150989471E-2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3990.3703703703704</v>
      </c>
      <c r="F71" s="46">
        <v>14748</v>
      </c>
      <c r="G71" s="21">
        <f>(F71-E71)/E71</f>
        <v>2.6958975310933728</v>
      </c>
      <c r="H71" s="46">
        <v>14148</v>
      </c>
      <c r="I71" s="21">
        <f>(F71-H71)/H71</f>
        <v>4.2408821034775231E-2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10926.422619047618</v>
      </c>
      <c r="F72" s="46">
        <v>48711.666666666664</v>
      </c>
      <c r="G72" s="21">
        <f>(F72-E72)/E72</f>
        <v>3.4581532643401016</v>
      </c>
      <c r="H72" s="46">
        <v>42388</v>
      </c>
      <c r="I72" s="21">
        <f>(F72-H72)/H72</f>
        <v>0.14918530401686006</v>
      </c>
    </row>
    <row r="73" spans="1:9" ht="16.5" customHeight="1" thickBot="1" x14ac:dyDescent="0.35">
      <c r="A73" s="37"/>
      <c r="B73" s="34" t="s">
        <v>59</v>
      </c>
      <c r="C73" s="15" t="s">
        <v>128</v>
      </c>
      <c r="D73" s="12" t="s">
        <v>124</v>
      </c>
      <c r="E73" s="50">
        <v>6498.5</v>
      </c>
      <c r="F73" s="58">
        <v>32554.5</v>
      </c>
      <c r="G73" s="31">
        <f>(F73-E73)/E73</f>
        <v>4.0095406632299762</v>
      </c>
      <c r="H73" s="58">
        <v>20629.777777777777</v>
      </c>
      <c r="I73" s="31">
        <f>(F73-H73)/H73</f>
        <v>0.57803444858564756</v>
      </c>
    </row>
    <row r="74" spans="1:9" ht="15.75" customHeight="1" thickBot="1" x14ac:dyDescent="0.25">
      <c r="A74" s="173" t="s">
        <v>214</v>
      </c>
      <c r="B74" s="174"/>
      <c r="C74" s="174"/>
      <c r="D74" s="175"/>
      <c r="E74" s="86">
        <f>SUM(E68:E73)</f>
        <v>79411.654100529093</v>
      </c>
      <c r="F74" s="86">
        <f>SUM(F68:F73)</f>
        <v>245840.33333333334</v>
      </c>
      <c r="G74" s="109">
        <f t="shared" ref="G74" si="10">(F74-E74)/E74</f>
        <v>2.0957714723095711</v>
      </c>
      <c r="H74" s="86">
        <f>SUM(H68:H73)</f>
        <v>224540.36111111109</v>
      </c>
      <c r="I74" s="110">
        <f t="shared" ref="I74" si="11">(F74-H74)/H74</f>
        <v>9.486032763473741E-2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2323.4920634920636</v>
      </c>
      <c r="F76" s="43">
        <v>8726.25</v>
      </c>
      <c r="G76" s="21">
        <f>(F76-E76)/E76</f>
        <v>2.7556616341030193</v>
      </c>
      <c r="H76" s="43">
        <v>9932.5</v>
      </c>
      <c r="I76" s="21">
        <f>(F76-H76)/H76</f>
        <v>-0.12144475207651649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3987.2453703703704</v>
      </c>
      <c r="F77" s="47">
        <v>14631.875</v>
      </c>
      <c r="G77" s="21">
        <f>(F77-E77)/E77</f>
        <v>2.6696700706535306</v>
      </c>
      <c r="H77" s="47">
        <v>14638.125</v>
      </c>
      <c r="I77" s="21">
        <f>(F77-H77)/H77</f>
        <v>-4.2696725161180137E-4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1325.1851851851852</v>
      </c>
      <c r="F78" s="47">
        <v>2067.6666666666665</v>
      </c>
      <c r="G78" s="21">
        <f>(F78-E78)/E78</f>
        <v>0.56028507546115136</v>
      </c>
      <c r="H78" s="47">
        <v>2067.6666666666665</v>
      </c>
      <c r="I78" s="21">
        <f>(F78-H78)/H78</f>
        <v>0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1667.4166666666667</v>
      </c>
      <c r="F79" s="47">
        <v>7792.7777777777774</v>
      </c>
      <c r="G79" s="21">
        <f>(F79-E79)/E79</f>
        <v>3.6735635630632877</v>
      </c>
      <c r="H79" s="47">
        <v>7791.875</v>
      </c>
      <c r="I79" s="21">
        <f>(F79-H79)/H79</f>
        <v>1.1586142972999099E-4</v>
      </c>
    </row>
    <row r="80" spans="1:9" ht="16.5" customHeight="1" thickBot="1" x14ac:dyDescent="0.35">
      <c r="A80" s="38"/>
      <c r="B80" s="34" t="s">
        <v>67</v>
      </c>
      <c r="C80" s="15" t="s">
        <v>139</v>
      </c>
      <c r="D80" s="12" t="s">
        <v>135</v>
      </c>
      <c r="E80" s="50">
        <v>2842.4583333333335</v>
      </c>
      <c r="F80" s="50">
        <v>7535.4285714285716</v>
      </c>
      <c r="G80" s="21">
        <f>(F80-E80)/E80</f>
        <v>1.6510251647530119</v>
      </c>
      <c r="H80" s="50">
        <v>7369.125</v>
      </c>
      <c r="I80" s="21">
        <f>(F80-H80)/H80</f>
        <v>2.2567614395002333E-2</v>
      </c>
    </row>
    <row r="81" spans="1:11" ht="15.75" customHeight="1" thickBot="1" x14ac:dyDescent="0.25">
      <c r="A81" s="173" t="s">
        <v>193</v>
      </c>
      <c r="B81" s="174"/>
      <c r="C81" s="174"/>
      <c r="D81" s="175"/>
      <c r="E81" s="86">
        <f>SUM(E76:E80)</f>
        <v>12145.79761904762</v>
      </c>
      <c r="F81" s="86">
        <f>SUM(F76:F80)</f>
        <v>40753.998015873018</v>
      </c>
      <c r="G81" s="109">
        <f t="shared" ref="G81" si="12">(F81-E81)/E81</f>
        <v>2.355399068395529</v>
      </c>
      <c r="H81" s="86">
        <f>SUM(H76:H80)</f>
        <v>41799.291666666672</v>
      </c>
      <c r="I81" s="110">
        <f t="shared" ref="I81" si="13">(F81-H81)/H81</f>
        <v>-2.50074489091698E-2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80</v>
      </c>
      <c r="C83" s="15" t="s">
        <v>151</v>
      </c>
      <c r="D83" s="20" t="s">
        <v>150</v>
      </c>
      <c r="E83" s="43">
        <v>4069.9148148148147</v>
      </c>
      <c r="F83" s="43">
        <v>6616.875</v>
      </c>
      <c r="G83" s="22">
        <f>(F83-E83)/E83</f>
        <v>0.62580184133438055</v>
      </c>
      <c r="H83" s="43">
        <v>7064.2857142857147</v>
      </c>
      <c r="I83" s="22">
        <f>(F83-H83)/H83</f>
        <v>-6.3334175935288228E-2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1201.4814814814815</v>
      </c>
      <c r="F84" s="32">
        <v>3316.25</v>
      </c>
      <c r="G84" s="21">
        <f>(F84-E84)/E84</f>
        <v>1.7601340937114671</v>
      </c>
      <c r="H84" s="32">
        <v>3435</v>
      </c>
      <c r="I84" s="21">
        <f>(F84-H84)/H84</f>
        <v>-3.4570596797671035E-2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1460.8333333333333</v>
      </c>
      <c r="F85" s="47">
        <v>4526.666666666667</v>
      </c>
      <c r="G85" s="21">
        <f>(F85-E85)/E85</f>
        <v>2.0986879634911584</v>
      </c>
      <c r="H85" s="47">
        <v>4526.666666666667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1528.961111111111</v>
      </c>
      <c r="F86" s="47">
        <v>5404.4444444444443</v>
      </c>
      <c r="G86" s="21">
        <f>(F86-E86)/E86</f>
        <v>2.5347167466653104</v>
      </c>
      <c r="H86" s="47">
        <v>5404.4444444444443</v>
      </c>
      <c r="I86" s="21">
        <f>(F86-H86)/H86</f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8899.3333333333339</v>
      </c>
      <c r="F87" s="61">
        <v>29999</v>
      </c>
      <c r="G87" s="21">
        <f>(F87-E87)/E87</f>
        <v>2.370926661173121</v>
      </c>
      <c r="H87" s="61">
        <v>29999</v>
      </c>
      <c r="I87" s="21">
        <f>(F87-H87)/H87</f>
        <v>0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2015.9666666666665</v>
      </c>
      <c r="F88" s="61">
        <v>5648.333333333333</v>
      </c>
      <c r="G88" s="21">
        <f>(F88-E88)/E88</f>
        <v>1.8017989715438418</v>
      </c>
      <c r="H88" s="61">
        <v>5458.125</v>
      </c>
      <c r="I88" s="21">
        <f>(F88-H88)/H88</f>
        <v>3.4848658345738331E-2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933.13095238095229</v>
      </c>
      <c r="F89" s="50">
        <v>2283</v>
      </c>
      <c r="G89" s="23">
        <f>(F89-E89)/E89</f>
        <v>1.4466019417475731</v>
      </c>
      <c r="H89" s="50">
        <v>1944.6666666666667</v>
      </c>
      <c r="I89" s="23">
        <f>(F89-H89)/H89</f>
        <v>0.17398011655810761</v>
      </c>
    </row>
    <row r="90" spans="1:11" ht="15.75" customHeight="1" thickBot="1" x14ac:dyDescent="0.25">
      <c r="A90" s="173" t="s">
        <v>194</v>
      </c>
      <c r="B90" s="174"/>
      <c r="C90" s="174"/>
      <c r="D90" s="175"/>
      <c r="E90" s="86">
        <f>SUM(E83:E89)</f>
        <v>20109.621693121691</v>
      </c>
      <c r="F90" s="86">
        <f>SUM(F83:F89)</f>
        <v>57794.569444444445</v>
      </c>
      <c r="G90" s="119">
        <f t="shared" ref="G90:G91" si="14">(F90-E90)/E90</f>
        <v>1.873975966649464</v>
      </c>
      <c r="H90" s="86">
        <f>SUM(H83:H89)</f>
        <v>57832.188492063491</v>
      </c>
      <c r="I90" s="110">
        <f t="shared" ref="I90:I91" si="15">(F90-H90)/H90</f>
        <v>-6.5048632258155818E-4</v>
      </c>
    </row>
    <row r="91" spans="1:11" ht="15.75" customHeight="1" thickBot="1" x14ac:dyDescent="0.25">
      <c r="A91" s="173" t="s">
        <v>195</v>
      </c>
      <c r="B91" s="174"/>
      <c r="C91" s="174"/>
      <c r="D91" s="175"/>
      <c r="E91" s="105">
        <f>SUM(E90+E81+E74+E66+E55+E47+E39+E32)</f>
        <v>353865.89046560851</v>
      </c>
      <c r="F91" s="105">
        <f>SUM(F32,F39,F47,F55,F66,F74,F81,F90)</f>
        <v>978001.60634920653</v>
      </c>
      <c r="G91" s="107">
        <f t="shared" si="14"/>
        <v>1.7637634276148366</v>
      </c>
      <c r="H91" s="105">
        <f>SUM(H32,H39,H47,H55,H66,H74,H81,H90)</f>
        <v>942571.27896825387</v>
      </c>
      <c r="I91" s="120">
        <f t="shared" si="15"/>
        <v>3.758901652481389E-2</v>
      </c>
      <c r="J91" s="121"/>
    </row>
    <row r="92" spans="1:11" x14ac:dyDescent="0.25">
      <c r="E92" s="122"/>
      <c r="F92" s="122"/>
      <c r="K92" s="123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B12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205</v>
      </c>
      <c r="B9" s="26"/>
      <c r="C9" s="26"/>
      <c r="D9" s="26"/>
      <c r="E9" s="135"/>
      <c r="F9" s="135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67" t="s">
        <v>3</v>
      </c>
      <c r="B13" s="167"/>
      <c r="C13" s="169" t="s">
        <v>0</v>
      </c>
      <c r="D13" s="163" t="s">
        <v>207</v>
      </c>
      <c r="E13" s="163" t="s">
        <v>208</v>
      </c>
      <c r="F13" s="163" t="s">
        <v>209</v>
      </c>
      <c r="G13" s="163" t="s">
        <v>210</v>
      </c>
      <c r="H13" s="163" t="s">
        <v>211</v>
      </c>
      <c r="I13" s="163" t="s">
        <v>212</v>
      </c>
    </row>
    <row r="14" spans="1:9" ht="24.75" customHeight="1" thickBot="1" x14ac:dyDescent="0.25">
      <c r="A14" s="168"/>
      <c r="B14" s="168"/>
      <c r="C14" s="170"/>
      <c r="D14" s="183"/>
      <c r="E14" s="183"/>
      <c r="F14" s="183"/>
      <c r="G14" s="164"/>
      <c r="H14" s="183"/>
      <c r="I14" s="183"/>
    </row>
    <row r="15" spans="1:9" ht="17.25" customHeight="1" thickBot="1" x14ac:dyDescent="0.3">
      <c r="A15" s="89" t="s">
        <v>24</v>
      </c>
      <c r="B15" s="128"/>
      <c r="C15" s="112"/>
      <c r="D15" s="114"/>
      <c r="E15" s="114"/>
      <c r="F15" s="114"/>
      <c r="G15" s="114"/>
      <c r="H15" s="114"/>
      <c r="I15" s="149"/>
    </row>
    <row r="16" spans="1:9" ht="16.5" x14ac:dyDescent="0.3">
      <c r="A16" s="90"/>
      <c r="B16" s="150" t="s">
        <v>4</v>
      </c>
      <c r="C16" s="156" t="s">
        <v>163</v>
      </c>
      <c r="D16" s="133">
        <v>3500</v>
      </c>
      <c r="E16" s="42">
        <v>5000</v>
      </c>
      <c r="F16" s="133">
        <v>4000</v>
      </c>
      <c r="G16" s="42">
        <v>4500</v>
      </c>
      <c r="H16" s="133">
        <v>3833</v>
      </c>
      <c r="I16" s="138">
        <v>4166.6000000000004</v>
      </c>
    </row>
    <row r="17" spans="1:9" ht="16.5" x14ac:dyDescent="0.3">
      <c r="A17" s="91"/>
      <c r="B17" s="151" t="s">
        <v>5</v>
      </c>
      <c r="C17" s="157" t="s">
        <v>164</v>
      </c>
      <c r="D17" s="92">
        <v>3500</v>
      </c>
      <c r="E17" s="46">
        <v>3000</v>
      </c>
      <c r="F17" s="92">
        <v>5000</v>
      </c>
      <c r="G17" s="46">
        <v>4750</v>
      </c>
      <c r="H17" s="92">
        <v>3583</v>
      </c>
      <c r="I17" s="140">
        <v>3966.6</v>
      </c>
    </row>
    <row r="18" spans="1:9" ht="16.5" x14ac:dyDescent="0.3">
      <c r="A18" s="91"/>
      <c r="B18" s="151" t="s">
        <v>6</v>
      </c>
      <c r="C18" s="157" t="s">
        <v>165</v>
      </c>
      <c r="D18" s="92">
        <v>3000</v>
      </c>
      <c r="E18" s="46">
        <v>3000</v>
      </c>
      <c r="F18" s="92">
        <v>3000</v>
      </c>
      <c r="G18" s="46">
        <v>4000</v>
      </c>
      <c r="H18" s="92">
        <v>2833</v>
      </c>
      <c r="I18" s="140">
        <v>3166.6</v>
      </c>
    </row>
    <row r="19" spans="1:9" ht="16.5" x14ac:dyDescent="0.3">
      <c r="A19" s="91"/>
      <c r="B19" s="151" t="s">
        <v>7</v>
      </c>
      <c r="C19" s="157" t="s">
        <v>166</v>
      </c>
      <c r="D19" s="92">
        <v>3500</v>
      </c>
      <c r="E19" s="46">
        <v>4000</v>
      </c>
      <c r="F19" s="92">
        <v>4000</v>
      </c>
      <c r="G19" s="46">
        <v>3750</v>
      </c>
      <c r="H19" s="92">
        <v>3000</v>
      </c>
      <c r="I19" s="140">
        <v>3650</v>
      </c>
    </row>
    <row r="20" spans="1:9" ht="16.5" x14ac:dyDescent="0.3">
      <c r="A20" s="91"/>
      <c r="B20" s="151" t="s">
        <v>8</v>
      </c>
      <c r="C20" s="157" t="s">
        <v>167</v>
      </c>
      <c r="D20" s="92">
        <v>7000</v>
      </c>
      <c r="E20" s="46">
        <v>9000</v>
      </c>
      <c r="F20" s="92">
        <v>6000</v>
      </c>
      <c r="G20" s="46">
        <v>5500</v>
      </c>
      <c r="H20" s="92">
        <v>5916</v>
      </c>
      <c r="I20" s="140">
        <v>6683.2</v>
      </c>
    </row>
    <row r="21" spans="1:9" ht="16.5" x14ac:dyDescent="0.3">
      <c r="A21" s="91"/>
      <c r="B21" s="151" t="s">
        <v>9</v>
      </c>
      <c r="C21" s="157" t="s">
        <v>168</v>
      </c>
      <c r="D21" s="92">
        <v>4000</v>
      </c>
      <c r="E21" s="46">
        <v>5000</v>
      </c>
      <c r="F21" s="92">
        <v>3000</v>
      </c>
      <c r="G21" s="46">
        <v>4500</v>
      </c>
      <c r="H21" s="92">
        <v>3249</v>
      </c>
      <c r="I21" s="140">
        <v>3949.8</v>
      </c>
    </row>
    <row r="22" spans="1:9" ht="16.5" x14ac:dyDescent="0.3">
      <c r="A22" s="91"/>
      <c r="B22" s="151" t="s">
        <v>10</v>
      </c>
      <c r="C22" s="157" t="s">
        <v>169</v>
      </c>
      <c r="D22" s="92">
        <v>1500</v>
      </c>
      <c r="E22" s="46">
        <v>2500</v>
      </c>
      <c r="F22" s="92">
        <v>3500</v>
      </c>
      <c r="G22" s="46">
        <v>3750</v>
      </c>
      <c r="H22" s="92">
        <v>2916</v>
      </c>
      <c r="I22" s="140">
        <v>2833.2</v>
      </c>
    </row>
    <row r="23" spans="1:9" ht="16.5" x14ac:dyDescent="0.3">
      <c r="A23" s="91"/>
      <c r="B23" s="151" t="s">
        <v>11</v>
      </c>
      <c r="C23" s="157" t="s">
        <v>170</v>
      </c>
      <c r="D23" s="92">
        <v>750</v>
      </c>
      <c r="E23" s="46">
        <v>1000</v>
      </c>
      <c r="F23" s="92">
        <v>1000</v>
      </c>
      <c r="G23" s="46">
        <v>875</v>
      </c>
      <c r="H23" s="92">
        <v>874</v>
      </c>
      <c r="I23" s="140">
        <v>899.8</v>
      </c>
    </row>
    <row r="24" spans="1:9" ht="16.5" x14ac:dyDescent="0.3">
      <c r="A24" s="91"/>
      <c r="B24" s="151" t="s">
        <v>12</v>
      </c>
      <c r="C24" s="157" t="s">
        <v>171</v>
      </c>
      <c r="D24" s="92">
        <v>500</v>
      </c>
      <c r="E24" s="46">
        <v>1000</v>
      </c>
      <c r="F24" s="92">
        <v>1000</v>
      </c>
      <c r="G24" s="46">
        <v>625</v>
      </c>
      <c r="H24" s="92">
        <v>666</v>
      </c>
      <c r="I24" s="140">
        <v>758.2</v>
      </c>
    </row>
    <row r="25" spans="1:9" ht="16.5" x14ac:dyDescent="0.3">
      <c r="A25" s="91"/>
      <c r="B25" s="151" t="s">
        <v>13</v>
      </c>
      <c r="C25" s="157" t="s">
        <v>172</v>
      </c>
      <c r="D25" s="92">
        <v>750</v>
      </c>
      <c r="E25" s="46">
        <v>1000</v>
      </c>
      <c r="F25" s="92">
        <v>1000</v>
      </c>
      <c r="G25" s="46">
        <v>625</v>
      </c>
      <c r="H25" s="92">
        <v>666</v>
      </c>
      <c r="I25" s="140">
        <v>808.2</v>
      </c>
    </row>
    <row r="26" spans="1:9" ht="16.5" x14ac:dyDescent="0.3">
      <c r="A26" s="91"/>
      <c r="B26" s="151" t="s">
        <v>14</v>
      </c>
      <c r="C26" s="157" t="s">
        <v>173</v>
      </c>
      <c r="D26" s="92">
        <v>750</v>
      </c>
      <c r="E26" s="46">
        <v>1000</v>
      </c>
      <c r="F26" s="92">
        <v>1000</v>
      </c>
      <c r="G26" s="46">
        <v>875</v>
      </c>
      <c r="H26" s="92">
        <v>958</v>
      </c>
      <c r="I26" s="140">
        <v>916.6</v>
      </c>
    </row>
    <row r="27" spans="1:9" ht="16.5" x14ac:dyDescent="0.3">
      <c r="A27" s="91"/>
      <c r="B27" s="151" t="s">
        <v>15</v>
      </c>
      <c r="C27" s="157" t="s">
        <v>174</v>
      </c>
      <c r="D27" s="92">
        <v>3000</v>
      </c>
      <c r="E27" s="46"/>
      <c r="F27" s="92">
        <v>4000</v>
      </c>
      <c r="G27" s="46">
        <v>3000</v>
      </c>
      <c r="H27" s="92">
        <v>3499</v>
      </c>
      <c r="I27" s="140">
        <v>3374.75</v>
      </c>
    </row>
    <row r="28" spans="1:9" ht="16.5" x14ac:dyDescent="0.3">
      <c r="A28" s="91"/>
      <c r="B28" s="151" t="s">
        <v>16</v>
      </c>
      <c r="C28" s="157" t="s">
        <v>175</v>
      </c>
      <c r="D28" s="92">
        <v>750</v>
      </c>
      <c r="E28" s="46">
        <v>1000</v>
      </c>
      <c r="F28" s="92">
        <v>1000</v>
      </c>
      <c r="G28" s="46">
        <v>500</v>
      </c>
      <c r="H28" s="92">
        <v>666</v>
      </c>
      <c r="I28" s="140">
        <v>783.2</v>
      </c>
    </row>
    <row r="29" spans="1:9" ht="16.5" x14ac:dyDescent="0.3">
      <c r="A29" s="91"/>
      <c r="B29" s="153" t="s">
        <v>17</v>
      </c>
      <c r="C29" s="157" t="s">
        <v>176</v>
      </c>
      <c r="D29" s="92">
        <v>3000</v>
      </c>
      <c r="E29" s="46">
        <v>3000</v>
      </c>
      <c r="F29" s="92">
        <v>2375</v>
      </c>
      <c r="G29" s="46">
        <v>2500</v>
      </c>
      <c r="H29" s="92">
        <v>2083</v>
      </c>
      <c r="I29" s="140">
        <v>2591.6</v>
      </c>
    </row>
    <row r="30" spans="1:9" ht="16.5" x14ac:dyDescent="0.3">
      <c r="A30" s="91"/>
      <c r="B30" s="151" t="s">
        <v>18</v>
      </c>
      <c r="C30" s="157" t="s">
        <v>177</v>
      </c>
      <c r="D30" s="92">
        <v>3500</v>
      </c>
      <c r="E30" s="46">
        <v>4000</v>
      </c>
      <c r="F30" s="92">
        <v>3125</v>
      </c>
      <c r="G30" s="46">
        <v>3000</v>
      </c>
      <c r="H30" s="92">
        <v>2375</v>
      </c>
      <c r="I30" s="140">
        <v>3200</v>
      </c>
    </row>
    <row r="31" spans="1:9" ht="17.25" thickBot="1" x14ac:dyDescent="0.35">
      <c r="A31" s="93"/>
      <c r="B31" s="152" t="s">
        <v>19</v>
      </c>
      <c r="C31" s="158" t="s">
        <v>178</v>
      </c>
      <c r="D31" s="134">
        <v>3000</v>
      </c>
      <c r="E31" s="49">
        <v>3000</v>
      </c>
      <c r="F31" s="134">
        <v>2750</v>
      </c>
      <c r="G31" s="49">
        <v>2750</v>
      </c>
      <c r="H31" s="134">
        <v>2458</v>
      </c>
      <c r="I31" s="94">
        <v>2791.6</v>
      </c>
    </row>
    <row r="32" spans="1:9" ht="17.25" customHeight="1" thickBot="1" x14ac:dyDescent="0.3">
      <c r="A32" s="89" t="s">
        <v>20</v>
      </c>
      <c r="B32" s="143" t="s">
        <v>21</v>
      </c>
      <c r="C32" s="154"/>
      <c r="D32" s="155"/>
      <c r="E32" s="146"/>
      <c r="F32" s="155"/>
      <c r="G32" s="146"/>
      <c r="H32" s="155"/>
      <c r="I32" s="155"/>
    </row>
    <row r="33" spans="1:9" ht="16.5" x14ac:dyDescent="0.3">
      <c r="A33" s="90"/>
      <c r="B33" s="137" t="s">
        <v>26</v>
      </c>
      <c r="C33" s="147" t="s">
        <v>179</v>
      </c>
      <c r="D33" s="133">
        <v>3500</v>
      </c>
      <c r="E33" s="42">
        <v>6000</v>
      </c>
      <c r="F33" s="133">
        <v>4000</v>
      </c>
      <c r="G33" s="42">
        <v>4750</v>
      </c>
      <c r="H33" s="133">
        <v>3666</v>
      </c>
      <c r="I33" s="138">
        <v>4383.2</v>
      </c>
    </row>
    <row r="34" spans="1:9" ht="16.5" x14ac:dyDescent="0.3">
      <c r="A34" s="91"/>
      <c r="B34" s="139" t="s">
        <v>27</v>
      </c>
      <c r="C34" s="15" t="s">
        <v>180</v>
      </c>
      <c r="D34" s="92">
        <v>3000</v>
      </c>
      <c r="E34" s="46">
        <v>6000</v>
      </c>
      <c r="F34" s="92">
        <v>3500</v>
      </c>
      <c r="G34" s="46">
        <v>4750</v>
      </c>
      <c r="H34" s="92">
        <v>3249</v>
      </c>
      <c r="I34" s="140">
        <v>4099.8</v>
      </c>
    </row>
    <row r="35" spans="1:9" ht="16.5" x14ac:dyDescent="0.3">
      <c r="A35" s="91"/>
      <c r="B35" s="142" t="s">
        <v>28</v>
      </c>
      <c r="C35" s="15" t="s">
        <v>181</v>
      </c>
      <c r="D35" s="92">
        <v>4000</v>
      </c>
      <c r="E35" s="46">
        <v>4000</v>
      </c>
      <c r="F35" s="92">
        <v>4000</v>
      </c>
      <c r="G35" s="46">
        <v>4250</v>
      </c>
      <c r="H35" s="92">
        <v>3999</v>
      </c>
      <c r="I35" s="140">
        <v>4049.8</v>
      </c>
    </row>
    <row r="36" spans="1:9" ht="16.5" x14ac:dyDescent="0.3">
      <c r="A36" s="91"/>
      <c r="B36" s="139" t="s">
        <v>29</v>
      </c>
      <c r="C36" s="15" t="s">
        <v>182</v>
      </c>
      <c r="D36" s="92">
        <v>3000</v>
      </c>
      <c r="E36" s="46">
        <v>2500</v>
      </c>
      <c r="F36" s="92">
        <v>5000</v>
      </c>
      <c r="G36" s="46">
        <v>4000</v>
      </c>
      <c r="H36" s="92">
        <v>2916</v>
      </c>
      <c r="I36" s="140">
        <v>3483.2</v>
      </c>
    </row>
    <row r="37" spans="1:9" ht="16.5" customHeight="1" thickBot="1" x14ac:dyDescent="0.35">
      <c r="A37" s="93"/>
      <c r="B37" s="159" t="s">
        <v>30</v>
      </c>
      <c r="C37" s="16" t="s">
        <v>183</v>
      </c>
      <c r="D37" s="134">
        <v>7000</v>
      </c>
      <c r="E37" s="49">
        <v>6000</v>
      </c>
      <c r="F37" s="134">
        <v>5000</v>
      </c>
      <c r="G37" s="49">
        <v>4000</v>
      </c>
      <c r="H37" s="134">
        <v>3583</v>
      </c>
      <c r="I37" s="94">
        <v>5116.6000000000004</v>
      </c>
    </row>
    <row r="38" spans="1:9" ht="17.25" customHeight="1" thickBot="1" x14ac:dyDescent="0.3">
      <c r="A38" s="89" t="s">
        <v>25</v>
      </c>
      <c r="B38" s="143" t="s">
        <v>51</v>
      </c>
      <c r="C38" s="144"/>
      <c r="D38" s="145"/>
      <c r="E38" s="148"/>
      <c r="F38" s="145"/>
      <c r="G38" s="148"/>
      <c r="H38" s="145"/>
      <c r="I38" s="94"/>
    </row>
    <row r="39" spans="1:9" ht="16.5" x14ac:dyDescent="0.3">
      <c r="A39" s="90"/>
      <c r="B39" s="137" t="s">
        <v>31</v>
      </c>
      <c r="C39" s="147" t="s">
        <v>213</v>
      </c>
      <c r="D39" s="42">
        <v>65000</v>
      </c>
      <c r="E39" s="42">
        <v>85000</v>
      </c>
      <c r="F39" s="42">
        <v>75000</v>
      </c>
      <c r="G39" s="42">
        <v>82500</v>
      </c>
      <c r="H39" s="42">
        <v>78333</v>
      </c>
      <c r="I39" s="138">
        <v>77166.600000000006</v>
      </c>
    </row>
    <row r="40" spans="1:9" ht="17.25" thickBot="1" x14ac:dyDescent="0.35">
      <c r="A40" s="93"/>
      <c r="B40" s="141" t="s">
        <v>32</v>
      </c>
      <c r="C40" s="16" t="s">
        <v>185</v>
      </c>
      <c r="D40" s="49">
        <v>39000</v>
      </c>
      <c r="E40" s="49">
        <v>39000</v>
      </c>
      <c r="F40" s="49">
        <v>40000</v>
      </c>
      <c r="G40" s="49">
        <v>47500</v>
      </c>
      <c r="H40" s="49">
        <v>39333</v>
      </c>
      <c r="I40" s="94">
        <v>40966.6</v>
      </c>
    </row>
    <row r="41" spans="1:9" x14ac:dyDescent="0.25">
      <c r="D41" s="95"/>
      <c r="E41" s="95"/>
      <c r="F41" s="95"/>
      <c r="G41" s="96"/>
      <c r="H41" s="95"/>
      <c r="I41" s="95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19-10-2020</vt:lpstr>
      <vt:lpstr>By Order</vt:lpstr>
      <vt:lpstr>All Stores</vt:lpstr>
      <vt:lpstr>'19-10-2020'!Print_Titles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2020-10-22T10:09:25Z</cp:lastPrinted>
  <dcterms:created xsi:type="dcterms:W3CDTF">2010-10-20T06:23:14Z</dcterms:created>
  <dcterms:modified xsi:type="dcterms:W3CDTF">2020-10-22T10:09:43Z</dcterms:modified>
</cp:coreProperties>
</file>