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2-11-2020" sheetId="9" r:id="rId4"/>
    <sheet name="By Order" sheetId="11" r:id="rId5"/>
    <sheet name="All Stores" sheetId="12" r:id="rId6"/>
  </sheets>
  <definedNames>
    <definedName name="_xlnm.Print_Titles" localSheetId="3">'02-11-2020'!$12:$14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1" i="12" l="1"/>
  <c r="H41" i="12"/>
  <c r="G41" i="12"/>
  <c r="F41" i="12"/>
  <c r="E41" i="12"/>
  <c r="D41" i="12"/>
  <c r="G84" i="11" l="1"/>
  <c r="G88" i="11"/>
  <c r="G83" i="11"/>
  <c r="G87" i="11"/>
  <c r="G86" i="11"/>
  <c r="G89" i="11"/>
  <c r="G85" i="11"/>
  <c r="G77" i="11"/>
  <c r="G76" i="11"/>
  <c r="G79" i="11"/>
  <c r="G78" i="11"/>
  <c r="G80" i="11"/>
  <c r="G71" i="11"/>
  <c r="G73" i="11"/>
  <c r="G69" i="11"/>
  <c r="G72" i="11"/>
  <c r="G70" i="11"/>
  <c r="G68" i="11"/>
  <c r="G61" i="11"/>
  <c r="G59" i="11"/>
  <c r="G64" i="11"/>
  <c r="G57" i="11"/>
  <c r="G62" i="11"/>
  <c r="G63" i="11"/>
  <c r="G60" i="11"/>
  <c r="G58" i="11"/>
  <c r="G65" i="11"/>
  <c r="G52" i="11"/>
  <c r="G49" i="11"/>
  <c r="G50" i="11"/>
  <c r="G51" i="11"/>
  <c r="G53" i="11"/>
  <c r="G54" i="11"/>
  <c r="G45" i="11"/>
  <c r="G42" i="11"/>
  <c r="G46" i="11"/>
  <c r="G43" i="11"/>
  <c r="G44" i="11"/>
  <c r="G41" i="11"/>
  <c r="G34" i="11"/>
  <c r="G35" i="11"/>
  <c r="G36" i="11"/>
  <c r="G37" i="11"/>
  <c r="G38" i="11"/>
  <c r="G26" i="11"/>
  <c r="G29" i="11"/>
  <c r="G23" i="11"/>
  <c r="G19" i="11"/>
  <c r="G16" i="11"/>
  <c r="G20" i="11"/>
  <c r="G18" i="11"/>
  <c r="G21" i="11"/>
  <c r="G17" i="11"/>
  <c r="G30" i="11"/>
  <c r="G28" i="11"/>
  <c r="G25" i="11"/>
  <c r="G22" i="11"/>
  <c r="G24" i="11"/>
  <c r="G27" i="11"/>
  <c r="G31" i="11"/>
  <c r="I23" i="11"/>
  <c r="I18" i="11"/>
  <c r="I31" i="11"/>
  <c r="I30" i="11"/>
  <c r="I17" i="11"/>
  <c r="I21" i="11"/>
  <c r="I26" i="11"/>
  <c r="I28" i="11"/>
  <c r="I27" i="11"/>
  <c r="I25" i="11"/>
  <c r="I22" i="11"/>
  <c r="I19" i="11"/>
  <c r="I20" i="11"/>
  <c r="I16" i="11"/>
  <c r="I29" i="11"/>
  <c r="I24" i="11"/>
  <c r="H15" i="8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78" i="11" l="1"/>
  <c r="I80" i="11"/>
  <c r="I79" i="11"/>
  <c r="I76" i="11"/>
  <c r="I77" i="11"/>
  <c r="I86" i="11"/>
  <c r="I84" i="11"/>
  <c r="I88" i="11"/>
  <c r="I85" i="11"/>
  <c r="I89" i="11"/>
  <c r="I87" i="11"/>
  <c r="I83" i="11"/>
  <c r="I69" i="11"/>
  <c r="I68" i="11"/>
  <c r="I72" i="11"/>
  <c r="I71" i="11"/>
  <c r="I73" i="11"/>
  <c r="I70" i="11"/>
  <c r="I57" i="11"/>
  <c r="I59" i="11"/>
  <c r="I63" i="11"/>
  <c r="I58" i="11"/>
  <c r="I62" i="11"/>
  <c r="I61" i="11"/>
  <c r="I64" i="11"/>
  <c r="I60" i="11"/>
  <c r="I65" i="11"/>
  <c r="I51" i="11"/>
  <c r="I50" i="11"/>
  <c r="I52" i="11"/>
  <c r="I53" i="11"/>
  <c r="I49" i="11"/>
  <c r="I54" i="11"/>
  <c r="I46" i="11"/>
  <c r="I43" i="11"/>
  <c r="I42" i="11"/>
  <c r="I45" i="11"/>
  <c r="I41" i="11"/>
  <c r="I44" i="11"/>
  <c r="I35" i="11"/>
  <c r="I34" i="11"/>
  <c r="I38" i="11"/>
  <c r="I36" i="11"/>
  <c r="I37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<sst xmlns="http://schemas.openxmlformats.org/spreadsheetml/2006/main" count="850" uniqueCount="227">
  <si>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</si>
  <si>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</si>
  <si>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</si>
  <si>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</si>
  <si>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</si>
  <si>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</si>
  <si>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</si>
  <si>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</si>
  <si>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</si>
  <si>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</si>
  <si>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</si>
  <si>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</si>
  <si>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</si>
  <si>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</si>
  <si>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</si>
  <si>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</si>
  <si>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</si>
  <si>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</si>
  <si>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</si>
  <si>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</si>
  <si>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</si>
  <si>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</si>
  <si>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</si>
  <si>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</si>
  <si>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</si>
  <si>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</si>
  <si>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</si>
  <si>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</si>
  <si>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</si>
  <si>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</si>
  <si>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</si>
  <si>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</si>
  <si>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</si>
  <si>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</si>
  <si>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</si>
  <si>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</si>
  <si>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</si>
  <si>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</si>
  <si>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</si>
  <si>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</si>
  <si>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</si>
  <si>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</si>
  <si>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</si>
  <si>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</si>
  <si>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</si>
  <si>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</si>
  <si>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</si>
  <si>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</si>
  <si>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</si>
  <si>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</si>
  <si>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</si>
  <si>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</si>
  <si>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</si>
  <si>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</si>
  <si>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</si>
  <si>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</si>
  <si>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</si>
  <si>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</si>
  <si>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</si>
  <si>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</si>
  <si>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</si>
  <si>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</si>
  <si>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</si>
  <si>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</si>
  <si>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</si>
  <si>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</si>
  <si>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</si>
  <si>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</si>
  <si>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</si>
  <si>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</si>
  <si>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</si>
  <si>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</si>
  <si>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</si>
  <si>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</si>
  <si>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</si>
  <si>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</si>
  <si>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</si>
  <si>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</si>
  <si>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</si>
  <si>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</si>
  <si>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</si>
  <si>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</si>
  <si>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</si>
  <si>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</si>
  <si>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</si>
  <si>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</si>
  <si>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</si>
  <si>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</si>
  <si>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</si>
  <si>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</si>
  <si>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</si>
  <si>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</si>
  <si>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</si>
  <si>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</si>
  <si>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</si>
  <si>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</si>
  <si>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</si>
  <si>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</si>
  <si>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</si>
  <si>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</si>
  <si>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</si>
  <si>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</si>
  <si>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</si>
  <si>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</si>
  <si>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</si>
  <si>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</si>
  <si>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</si>
  <si>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</si>
  <si>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</si>
  <si>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</si>
  <si>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</si>
  <si>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</si>
  <si>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</si>
  <si>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</si>
  <si>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</si>
  <si>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</si>
  <si>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</si>
  <si>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</si>
  <si>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</si>
  <si>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</si>
  <si>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</si>
  <si>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</si>
  <si>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</si>
  <si>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</si>
  <si>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</si>
  <si>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</si>
  <si>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</si>
  <si>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</si>
  <si>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</si>
  <si>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</si>
  <si>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</si>
  <si>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</si>
  <si>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</si>
  <si>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</si>
  <si>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</si>
  <si>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</si>
  <si>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</si>
  <si>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</si>
  <si>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</si>
  <si>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</si>
  <si>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</si>
  <si>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</si>
  <si>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</si>
  <si>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</si>
  <si>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</si>
  <si>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</si>
  <si>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</si>
  <si>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</si>
  <si>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</si>
  <si>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</si>
  <si>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</si>
  <si>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</si>
  <si>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</si>
  <si>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</si>
  <si>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</si>
  <si>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</si>
  <si>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</si>
  <si>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</si>
  <si>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</si>
  <si>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</si>
  <si>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</si>
  <si>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</si>
  <si>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</si>
  <si>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</si>
  <si>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</si>
  <si>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</si>
  <si>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</si>
  <si>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</si>
  <si>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</si>
  <si>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</si>
  <si>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</si>
  <si>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</si>
  <si>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</si>
  <si>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</si>
  <si>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</si>
  <si>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</si>
  <si>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</si>
  <si>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</si>
  <si>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</si>
  <si>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</si>
  <si>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</si>
  <si>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</si>
  <si>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</si>
  <si>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</si>
  <si>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</si>
  <si>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</si>
  <si>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</si>
  <si>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</si>
  <si>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</si>
  <si>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</si>
  <si>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</si>
  <si>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</si>
  <si>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</si>
  <si>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</si>
  <si>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</si>
  <si>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</si>
  <si>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</si>
  <si>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</si>
  <si>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</si>
  <si>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</si>
  <si>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</si>
  <si>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</si>
  <si>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</si>
  <si>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</si>
  <si>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</si>
  <si>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</si>
  <si>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</si>
  <si>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</si>
  <si>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</si>
  <si>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</si>
  <si>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</si>
  <si>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</si>
  <si>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</si>
  <si>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</si>
  <si>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</si>
  <si>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</si>
  <si>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</si>
  <si>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19-10-2020 (ل.ل.)</t>
  </si>
  <si>
    <t>معدل أسعار المحلات والملاحم في 19-10-2020 (ل.ل.)</t>
  </si>
  <si>
    <t>المعدل العام للأسعار في 19-10-2020  (ل.ل.)</t>
  </si>
  <si>
    <t>معدل أسعار  السوبرماركات في 02-11-2020 (ل.ل.)</t>
  </si>
  <si>
    <t>معدل الأسعار في تشرين الثاني 2019 (ل.ل.)</t>
  </si>
  <si>
    <t xml:space="preserve"> التاريخ 2 تشرين الثاني 2020</t>
  </si>
  <si>
    <t>المعدل العام للأسعار في 02-11-2020  (ل.ل.)</t>
  </si>
  <si>
    <t>معدل أسعار المحلات والملاحم في 02-11-2020 (ل.ل.)</t>
  </si>
  <si>
    <t>المجموع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</si>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</sst>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6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0" t="s">
        <v>202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1" t="s">
        <v>3</v>
      </c>
      <c r="B12" s="167"/>
      <c r="C12" s="165" t="s">
        <v>0</v>
      </c>
      <c r="D12" s="163" t="s">
        <v>23</v>
      </c>
      <c r="E12" s="163" t="s">
        <v>221</v>
      </c>
      <c r="F12" s="163" t="s">
        <v>220</v>
      </c>
      <c r="G12" s="163" t="s">
        <v>197</v>
      </c>
      <c r="H12" s="163" t="s">
        <v>217</v>
      </c>
      <c r="I12" s="163" t="s">
        <v>187</v>
      </c>
    </row>
    <row r="13" spans="1:9" ht="38.25" customHeight="1" thickBot="1" x14ac:dyDescent="0.25">
      <c r="A13" s="162"/>
      <c r="B13" s="168"/>
      <c r="C13" s="166"/>
      <c r="D13" s="164"/>
      <c r="E13" s="164"/>
      <c r="F13" s="164"/>
      <c r="G13" s="164"/>
      <c r="H13" s="164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1639.0625</v>
      </c>
      <c r="F15" s="43">
        <v>5519</v>
      </c>
      <c r="G15" s="45">
        <f t="shared" ref="G15:G30" si="0">(F15-E15)/E15</f>
        <v>2.3671687321258341</v>
      </c>
      <c r="H15" s="43">
        <v>4734.8</v>
      </c>
      <c r="I15" s="45">
        <f>(F15-H15)/H15</f>
        <v>0.16562473599729657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1746.3722222222223</v>
      </c>
      <c r="F16" s="47">
        <v>4025.5555555555557</v>
      </c>
      <c r="G16" s="48">
        <f t="shared" si="0"/>
        <v>1.3050959608330921</v>
      </c>
      <c r="H16" s="47">
        <v>3717.25</v>
      </c>
      <c r="I16" s="44">
        <f t="shared" ref="I16:I30" si="1">(F16-H16)/H16</f>
        <v>8.2939150058660482E-2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1567.9</v>
      </c>
      <c r="F17" s="47">
        <v>3693.1111111111113</v>
      </c>
      <c r="G17" s="48">
        <f t="shared" si="0"/>
        <v>1.3554506735832075</v>
      </c>
      <c r="H17" s="47">
        <v>3639.8</v>
      </c>
      <c r="I17" s="44">
        <f>(F17-H17)/H17</f>
        <v>1.4646714410437696E-2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879.125</v>
      </c>
      <c r="F18" s="47">
        <v>3219.7777777777778</v>
      </c>
      <c r="G18" s="48">
        <f t="shared" si="0"/>
        <v>2.6624800543469673</v>
      </c>
      <c r="H18" s="47">
        <v>3373.8</v>
      </c>
      <c r="I18" s="44">
        <f t="shared" si="1"/>
        <v>-4.5652445972559824E-2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2485.6396666666665</v>
      </c>
      <c r="F19" s="47">
        <v>6622.25</v>
      </c>
      <c r="G19" s="48">
        <f>(F19-E19)/E19</f>
        <v>1.664203540362984</v>
      </c>
      <c r="H19" s="47">
        <v>5559.75</v>
      </c>
      <c r="I19" s="44">
        <f>(F19-H19)/H19</f>
        <v>0.1911057151850353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1441.9875</v>
      </c>
      <c r="F20" s="47">
        <v>4333.333333333333</v>
      </c>
      <c r="G20" s="48">
        <f t="shared" si="0"/>
        <v>2.00511157921503</v>
      </c>
      <c r="H20" s="47">
        <v>3948.8</v>
      </c>
      <c r="I20" s="44">
        <f t="shared" si="1"/>
        <v>9.7379794705564432E-2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1415.7750000000001</v>
      </c>
      <c r="F21" s="47">
        <v>3823.8</v>
      </c>
      <c r="G21" s="48">
        <f t="shared" si="0"/>
        <v>1.7008528897600255</v>
      </c>
      <c r="H21" s="47">
        <v>3710</v>
      </c>
      <c r="I21" s="44">
        <f t="shared" si="1"/>
        <v>3.0673854447439402E-2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402.78750000000002</v>
      </c>
      <c r="F22" s="47">
        <v>824.8</v>
      </c>
      <c r="G22" s="48">
        <f t="shared" si="0"/>
        <v>1.0477298823821493</v>
      </c>
      <c r="H22" s="47">
        <v>889.8</v>
      </c>
      <c r="I22" s="44">
        <f t="shared" si="1"/>
        <v>-7.305012362328614E-2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502.82499999999999</v>
      </c>
      <c r="F23" s="47">
        <v>780</v>
      </c>
      <c r="G23" s="48">
        <f t="shared" si="0"/>
        <v>0.55123551931586534</v>
      </c>
      <c r="H23" s="47">
        <v>829.8</v>
      </c>
      <c r="I23" s="44">
        <f t="shared" si="1"/>
        <v>-6.0014461315979706E-2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500.4375</v>
      </c>
      <c r="F24" s="47">
        <v>760.88888888888891</v>
      </c>
      <c r="G24" s="48">
        <f t="shared" si="0"/>
        <v>0.5204473863147524</v>
      </c>
      <c r="H24" s="47">
        <v>804.8</v>
      </c>
      <c r="I24" s="44">
        <f t="shared" si="1"/>
        <v>-5.45615197702672E-2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517.26250000000005</v>
      </c>
      <c r="F25" s="47">
        <v>865</v>
      </c>
      <c r="G25" s="48">
        <f t="shared" si="0"/>
        <v>0.67226504917715846</v>
      </c>
      <c r="H25" s="47">
        <v>889.8</v>
      </c>
      <c r="I25" s="44">
        <f t="shared" si="1"/>
        <v>-2.7871431782422965E-2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1351.6624999999999</v>
      </c>
      <c r="F26" s="47">
        <v>2149.8000000000002</v>
      </c>
      <c r="G26" s="48">
        <f t="shared" si="0"/>
        <v>0.59048579064670381</v>
      </c>
      <c r="H26" s="47">
        <v>3324.8</v>
      </c>
      <c r="I26" s="44">
        <f t="shared" si="1"/>
        <v>-0.35340471607314722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519.8125</v>
      </c>
      <c r="F27" s="47">
        <v>805.33333333333337</v>
      </c>
      <c r="G27" s="48">
        <f t="shared" si="0"/>
        <v>0.5492765821009179</v>
      </c>
      <c r="H27" s="47">
        <v>883.33333333333337</v>
      </c>
      <c r="I27" s="44">
        <f t="shared" si="1"/>
        <v>-8.8301886792452822E-2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1121.0875000000001</v>
      </c>
      <c r="F28" s="47">
        <v>2273.3333333333335</v>
      </c>
      <c r="G28" s="48">
        <f t="shared" si="0"/>
        <v>1.0277929540141455</v>
      </c>
      <c r="H28" s="47">
        <v>2330.8888888888887</v>
      </c>
      <c r="I28" s="44">
        <f t="shared" si="1"/>
        <v>-2.469253503670497E-2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1643.2854166666666</v>
      </c>
      <c r="F29" s="47">
        <v>3525</v>
      </c>
      <c r="G29" s="48">
        <f t="shared" si="0"/>
        <v>1.1450929730456136</v>
      </c>
      <c r="H29" s="47">
        <v>3505</v>
      </c>
      <c r="I29" s="44">
        <f t="shared" si="1"/>
        <v>5.7061340941512127E-3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1180.8375000000001</v>
      </c>
      <c r="F30" s="50">
        <v>2769</v>
      </c>
      <c r="G30" s="51">
        <f t="shared" si="0"/>
        <v>1.3449458541077834</v>
      </c>
      <c r="H30" s="50">
        <v>2834</v>
      </c>
      <c r="I30" s="56">
        <f t="shared" si="1"/>
        <v>-2.2935779816513763E-2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43">
        <v>6022.8</v>
      </c>
      <c r="G32" s="45">
        <f>(F32-E32)/E32</f>
        <v>1.5161967528160885</v>
      </c>
      <c r="H32" s="43">
        <v>5014.8</v>
      </c>
      <c r="I32" s="44">
        <f>(F32-H32)/H32</f>
        <v>0.20100502512562812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47">
        <v>5747.8</v>
      </c>
      <c r="G33" s="48">
        <f>(F33-E33)/E33</f>
        <v>1.5679740423654511</v>
      </c>
      <c r="H33" s="47">
        <v>4964.8</v>
      </c>
      <c r="I33" s="44">
        <f>(F33-H33)/H33</f>
        <v>0.15771028037383178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47">
        <v>3999.7</v>
      </c>
      <c r="G34" s="48">
        <f>(F34-E34)/E34</f>
        <v>1.7276106043815531</v>
      </c>
      <c r="H34" s="47">
        <v>4448.8</v>
      </c>
      <c r="I34" s="44">
        <f>(F34-H34)/H34</f>
        <v>-0.10094857040100709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47">
        <v>3220.8888888888887</v>
      </c>
      <c r="G35" s="48">
        <f>(F35-E35)/E35</f>
        <v>1.0364802759968907</v>
      </c>
      <c r="H35" s="47">
        <v>3470.8888888888887</v>
      </c>
      <c r="I35" s="44">
        <f>(F35-H35)/H35</f>
        <v>-7.2027658620910429E-2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50">
        <v>4218</v>
      </c>
      <c r="G36" s="51">
        <f>(F36-E36)/E36</f>
        <v>1.4111985251559518</v>
      </c>
      <c r="H36" s="50">
        <v>5474</v>
      </c>
      <c r="I36" s="56">
        <f>(F36-H36)/H36</f>
        <v>-0.22944830105955424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28513.055555555555</v>
      </c>
      <c r="F38" s="43">
        <v>76749.666666666672</v>
      </c>
      <c r="G38" s="45">
        <f t="shared" ref="G38:G43" si="2">(F38-E38)/E38</f>
        <v>1.6917377030015492</v>
      </c>
      <c r="H38" s="43">
        <v>83784</v>
      </c>
      <c r="I38" s="44">
        <f t="shared" ref="I38:I43" si="3">(F38-H38)/H38</f>
        <v>-8.3957955377319399E-2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16491.080555555556</v>
      </c>
      <c r="F39" s="57">
        <v>37424.75</v>
      </c>
      <c r="G39" s="48">
        <f t="shared" si="2"/>
        <v>1.269393438102651</v>
      </c>
      <c r="H39" s="57">
        <v>38062.25</v>
      </c>
      <c r="I39" s="44">
        <f>(F39-H39)/H39</f>
        <v>-1.6748878481960473E-2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12195.53125</v>
      </c>
      <c r="F40" s="57">
        <v>25056.666666666668</v>
      </c>
      <c r="G40" s="48">
        <f t="shared" si="2"/>
        <v>1.0545777099022782</v>
      </c>
      <c r="H40" s="57">
        <v>26563</v>
      </c>
      <c r="I40" s="44">
        <f t="shared" si="3"/>
        <v>-5.670795216403765E-2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5817.5375000000004</v>
      </c>
      <c r="F41" s="47">
        <v>14149.666666666666</v>
      </c>
      <c r="G41" s="48">
        <f t="shared" si="2"/>
        <v>1.4322433102780454</v>
      </c>
      <c r="H41" s="47">
        <v>14414.666666666666</v>
      </c>
      <c r="I41" s="44">
        <f t="shared" si="3"/>
        <v>-1.8384053279067617E-2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11221.416666666666</v>
      </c>
      <c r="F42" s="47">
        <v>11750</v>
      </c>
      <c r="G42" s="48">
        <f t="shared" si="2"/>
        <v>4.7104866438432522E-2</v>
      </c>
      <c r="H42" s="47">
        <v>12500</v>
      </c>
      <c r="I42" s="44">
        <f t="shared" si="3"/>
        <v>-0.06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12537.5</v>
      </c>
      <c r="F43" s="50">
        <v>23241.666666666668</v>
      </c>
      <c r="G43" s="51">
        <f t="shared" si="2"/>
        <v>0.85377201728148899</v>
      </c>
      <c r="H43" s="50">
        <v>23862.5</v>
      </c>
      <c r="I43" s="59">
        <f t="shared" si="3"/>
        <v>-2.6017111925964679E-2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6418.8888888888896</v>
      </c>
      <c r="F45" s="43">
        <v>16666.428571428572</v>
      </c>
      <c r="G45" s="45">
        <f t="shared" ref="G45:G50" si="4">(F45-E45)/E45</f>
        <v>1.5964662825490241</v>
      </c>
      <c r="H45" s="43">
        <v>16176.875</v>
      </c>
      <c r="I45" s="44">
        <f t="shared" ref="I45:I50" si="5">(F45-H45)/H45</f>
        <v>3.026255512443364E-2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6027</v>
      </c>
      <c r="F46" s="47">
        <v>10137</v>
      </c>
      <c r="G46" s="48">
        <f t="shared" si="4"/>
        <v>0.68193130910900945</v>
      </c>
      <c r="H46" s="47">
        <v>10115</v>
      </c>
      <c r="I46" s="87">
        <f t="shared" si="5"/>
        <v>2.1749876421156699E-3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19262.083333333336</v>
      </c>
      <c r="F47" s="47">
        <v>38680.625</v>
      </c>
      <c r="G47" s="48">
        <f t="shared" si="4"/>
        <v>1.0081226070215663</v>
      </c>
      <c r="H47" s="47">
        <v>39121.875</v>
      </c>
      <c r="I47" s="87">
        <f t="shared" si="5"/>
        <v>-1.1278856138669222E-2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19363.481</v>
      </c>
      <c r="F48" s="47">
        <v>58062.857142857145</v>
      </c>
      <c r="G48" s="48">
        <f t="shared" si="4"/>
        <v>1.9985753668391104</v>
      </c>
      <c r="H48" s="47">
        <v>60345</v>
      </c>
      <c r="I48" s="87">
        <f t="shared" si="5"/>
        <v>-3.7818259294769327E-2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2355.6845238095239</v>
      </c>
      <c r="F49" s="47">
        <v>5690.5</v>
      </c>
      <c r="G49" s="48">
        <f t="shared" si="4"/>
        <v>1.4156460436381093</v>
      </c>
      <c r="H49" s="47">
        <v>6023.833333333333</v>
      </c>
      <c r="I49" s="44">
        <f t="shared" si="5"/>
        <v>-5.5335749661068488E-2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28249.5</v>
      </c>
      <c r="F50" s="50">
        <v>49628.333333333336</v>
      </c>
      <c r="G50" s="56">
        <f t="shared" si="4"/>
        <v>0.75678625580393766</v>
      </c>
      <c r="H50" s="50">
        <v>49628.333333333336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3512.25</v>
      </c>
      <c r="F52" s="66">
        <v>9116.6666666666661</v>
      </c>
      <c r="G52" s="45">
        <f t="shared" ref="G52:G60" si="6">(F52-E52)/E52</f>
        <v>1.5956770351389185</v>
      </c>
      <c r="H52" s="66">
        <v>7683.333333333333</v>
      </c>
      <c r="I52" s="123">
        <f t="shared" ref="I52:I60" si="7">(F52-H52)/H52</f>
        <v>0.18655097613882859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4132.4107142857138</v>
      </c>
      <c r="F53" s="70">
        <v>15682.5</v>
      </c>
      <c r="G53" s="48">
        <f t="shared" si="6"/>
        <v>2.7950003240930799</v>
      </c>
      <c r="H53" s="70">
        <v>16507.857142857141</v>
      </c>
      <c r="I53" s="87">
        <f t="shared" si="7"/>
        <v>-4.9997836528060141E-2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3040.4375</v>
      </c>
      <c r="F54" s="70">
        <v>12414</v>
      </c>
      <c r="G54" s="48">
        <f t="shared" si="6"/>
        <v>3.0829650338150349</v>
      </c>
      <c r="H54" s="70">
        <v>12666.6</v>
      </c>
      <c r="I54" s="87">
        <f t="shared" si="7"/>
        <v>-1.9942210222159092E-2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5016.666666666667</v>
      </c>
      <c r="F55" s="70">
        <v>8615</v>
      </c>
      <c r="G55" s="48">
        <f t="shared" si="6"/>
        <v>0.71727574750830558</v>
      </c>
      <c r="H55" s="70">
        <v>8093.75</v>
      </c>
      <c r="I55" s="87">
        <f t="shared" si="7"/>
        <v>6.44015444015444E-2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2565.7916666666665</v>
      </c>
      <c r="F56" s="103">
        <v>3926.6666666666665</v>
      </c>
      <c r="G56" s="55">
        <f t="shared" si="6"/>
        <v>0.5303918543659365</v>
      </c>
      <c r="H56" s="103">
        <v>3758.3333333333335</v>
      </c>
      <c r="I56" s="88">
        <f t="shared" si="7"/>
        <v>4.4789356984478855E-2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5169.5</v>
      </c>
      <c r="F57" s="50">
        <v>12246.333333333334</v>
      </c>
      <c r="G57" s="51">
        <f t="shared" si="6"/>
        <v>1.3689589579907793</v>
      </c>
      <c r="H57" s="50">
        <v>13210</v>
      </c>
      <c r="I57" s="124">
        <f t="shared" si="7"/>
        <v>-7.2949785516023172E-2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4948.3928571428569</v>
      </c>
      <c r="F58" s="68">
        <v>17842.857142857141</v>
      </c>
      <c r="G58" s="44">
        <f t="shared" si="6"/>
        <v>2.6057883151095234</v>
      </c>
      <c r="H58" s="68">
        <v>16628.75</v>
      </c>
      <c r="I58" s="44">
        <f t="shared" si="7"/>
        <v>7.3012532081914841E-2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5282.25</v>
      </c>
      <c r="F59" s="70">
        <v>17268.75</v>
      </c>
      <c r="G59" s="48">
        <f t="shared" si="6"/>
        <v>2.2692034644327701</v>
      </c>
      <c r="H59" s="70">
        <v>17702.142857142859</v>
      </c>
      <c r="I59" s="44">
        <f t="shared" si="7"/>
        <v>-2.4482508170923702E-2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22089.977678571428</v>
      </c>
      <c r="F60" s="73">
        <v>90102.5</v>
      </c>
      <c r="G60" s="51">
        <f t="shared" si="6"/>
        <v>3.0788859686085019</v>
      </c>
      <c r="H60" s="73">
        <v>91610</v>
      </c>
      <c r="I60" s="51">
        <f t="shared" si="7"/>
        <v>-1.6455627114943784E-2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6906.875</v>
      </c>
      <c r="F62" s="54">
        <v>29903.333333333332</v>
      </c>
      <c r="G62" s="45">
        <f t="shared" ref="G62:G67" si="8">(F62-E62)/E62</f>
        <v>3.3295026091153135</v>
      </c>
      <c r="H62" s="54">
        <v>32554.5</v>
      </c>
      <c r="I62" s="44">
        <f t="shared" ref="I62:I67" si="9">(F62-H62)/H62</f>
        <v>-8.1437794058169158E-2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48438.869047619053</v>
      </c>
      <c r="F63" s="46">
        <v>116535.5</v>
      </c>
      <c r="G63" s="48">
        <f t="shared" si="8"/>
        <v>1.4058261947742181</v>
      </c>
      <c r="H63" s="46">
        <v>116602.16666666667</v>
      </c>
      <c r="I63" s="44">
        <f t="shared" si="9"/>
        <v>-5.717446645503001E-4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11557.471726190477</v>
      </c>
      <c r="F64" s="46">
        <v>49211.666666666664</v>
      </c>
      <c r="G64" s="48">
        <f t="shared" si="8"/>
        <v>3.2579958517352647</v>
      </c>
      <c r="H64" s="46">
        <v>48711.666666666664</v>
      </c>
      <c r="I64" s="87">
        <f t="shared" si="9"/>
        <v>1.0264481472610942E-2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7914.9027777777774</v>
      </c>
      <c r="F65" s="46">
        <v>19657</v>
      </c>
      <c r="G65" s="48">
        <f t="shared" si="8"/>
        <v>1.4835428244538698</v>
      </c>
      <c r="H65" s="46">
        <v>20297</v>
      </c>
      <c r="I65" s="87">
        <f t="shared" si="9"/>
        <v>-3.1531753461102624E-2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4339.7867063492067</v>
      </c>
      <c r="F66" s="46">
        <v>15267.142857142857</v>
      </c>
      <c r="G66" s="48">
        <f t="shared" si="8"/>
        <v>2.5179477449448564</v>
      </c>
      <c r="H66" s="46">
        <v>14748</v>
      </c>
      <c r="I66" s="87">
        <f t="shared" si="9"/>
        <v>3.52008989112325E-2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3368.6875</v>
      </c>
      <c r="F67" s="58">
        <v>12927</v>
      </c>
      <c r="G67" s="51">
        <f t="shared" si="8"/>
        <v>2.8373995806972299</v>
      </c>
      <c r="H67" s="58">
        <v>12927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4285.8784722222226</v>
      </c>
      <c r="F69" s="43">
        <v>14825.625</v>
      </c>
      <c r="G69" s="45">
        <f>(F69-E69)/E69</f>
        <v>2.459179978174447</v>
      </c>
      <c r="H69" s="43">
        <v>14631.875</v>
      </c>
      <c r="I69" s="44">
        <f>(F69-H69)/H69</f>
        <v>1.3241638545982658E-2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2909.625</v>
      </c>
      <c r="F70" s="47">
        <v>7242.5714285714284</v>
      </c>
      <c r="G70" s="48">
        <f>(F70-E70)/E70</f>
        <v>1.4891769312442078</v>
      </c>
      <c r="H70" s="47">
        <v>7535.4285714285716</v>
      </c>
      <c r="I70" s="44">
        <f>(F70-H70)/H70</f>
        <v>-3.8864032759535941E-2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1345.0347222222222</v>
      </c>
      <c r="F71" s="47">
        <v>2067.6666666666665</v>
      </c>
      <c r="G71" s="48">
        <f>(F71-E71)/E71</f>
        <v>0.53725895139014379</v>
      </c>
      <c r="H71" s="47">
        <v>2067.6666666666665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2492.9166666666665</v>
      </c>
      <c r="F72" s="47">
        <v>7751</v>
      </c>
      <c r="G72" s="48">
        <f>(F72-E72)/E72</f>
        <v>2.1092094267090093</v>
      </c>
      <c r="H72" s="47">
        <v>8726.25</v>
      </c>
      <c r="I72" s="44">
        <f>(F72-H72)/H72</f>
        <v>-0.11176049276607936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1956.2777777777778</v>
      </c>
      <c r="F73" s="50">
        <v>6930.625</v>
      </c>
      <c r="G73" s="48">
        <f>(F73-E73)/E73</f>
        <v>2.5427611961491494</v>
      </c>
      <c r="H73" s="50">
        <v>7792.7777777777774</v>
      </c>
      <c r="I73" s="59">
        <f>(F73-H73)/H73</f>
        <v>-0.11063484708063016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1481.2083333333333</v>
      </c>
      <c r="F75" s="43">
        <v>4526.666666666667</v>
      </c>
      <c r="G75" s="44">
        <f t="shared" ref="G75:G81" si="10">(F75-E75)/E75</f>
        <v>2.0560634617007514</v>
      </c>
      <c r="H75" s="43">
        <v>4526.666666666667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1336.2222222222222</v>
      </c>
      <c r="F76" s="32">
        <v>3879.7142857142858</v>
      </c>
      <c r="G76" s="48">
        <f t="shared" si="10"/>
        <v>1.9034948088665038</v>
      </c>
      <c r="H76" s="32">
        <v>3316.25</v>
      </c>
      <c r="I76" s="44">
        <f t="shared" si="11"/>
        <v>0.16991007484788112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947.78571428571422</v>
      </c>
      <c r="F77" s="47">
        <v>2283</v>
      </c>
      <c r="G77" s="48">
        <f t="shared" si="10"/>
        <v>1.4087723264752432</v>
      </c>
      <c r="H77" s="47">
        <v>2283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1572.7847222222224</v>
      </c>
      <c r="F78" s="47">
        <v>5404.4444444444443</v>
      </c>
      <c r="G78" s="48">
        <f t="shared" si="10"/>
        <v>2.4362264384208823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2044.1750000000002</v>
      </c>
      <c r="F79" s="61">
        <v>5002.7777777777774</v>
      </c>
      <c r="G79" s="48">
        <f t="shared" si="10"/>
        <v>1.4473334121480681</v>
      </c>
      <c r="H79" s="61">
        <v>5648.333333333333</v>
      </c>
      <c r="I79" s="44">
        <f t="shared" si="11"/>
        <v>-0.11429133471033739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8920.1666666666661</v>
      </c>
      <c r="F80" s="61">
        <v>29999</v>
      </c>
      <c r="G80" s="48">
        <f t="shared" si="10"/>
        <v>2.363053754600998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4140.1736111111113</v>
      </c>
      <c r="F81" s="50">
        <v>6492.2222222222226</v>
      </c>
      <c r="G81" s="51">
        <f t="shared" si="10"/>
        <v>0.56810386037890925</v>
      </c>
      <c r="H81" s="50">
        <v>6616.875</v>
      </c>
      <c r="I81" s="56">
        <f t="shared" si="11"/>
        <v>-1.8838617591805402E-2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3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0" t="s">
        <v>203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1" t="s">
        <v>3</v>
      </c>
      <c r="B12" s="167"/>
      <c r="C12" s="169" t="s">
        <v>0</v>
      </c>
      <c r="D12" s="163" t="s">
        <v>23</v>
      </c>
      <c r="E12" s="163" t="s">
        <v>221</v>
      </c>
      <c r="F12" s="171" t="s">
        <v>224</v>
      </c>
      <c r="G12" s="163" t="s">
        <v>197</v>
      </c>
      <c r="H12" s="171" t="s">
        <v>218</v>
      </c>
      <c r="I12" s="163" t="s">
        <v>187</v>
      </c>
    </row>
    <row r="13" spans="1:9" ht="30.75" customHeight="1" thickBot="1" x14ac:dyDescent="0.25">
      <c r="A13" s="162"/>
      <c r="B13" s="168"/>
      <c r="C13" s="170"/>
      <c r="D13" s="164"/>
      <c r="E13" s="164"/>
      <c r="F13" s="172"/>
      <c r="G13" s="164"/>
      <c r="H13" s="172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1639.0625</v>
      </c>
      <c r="F15" s="83">
        <v>4233.2</v>
      </c>
      <c r="G15" s="44">
        <f>(F15-E15)/E15</f>
        <v>1.5826959008579597</v>
      </c>
      <c r="H15" s="83">
        <v>4166.6000000000004</v>
      </c>
      <c r="I15" s="125">
        <f>(F15-H15)/H15</f>
        <v>1.5984255748091838E-2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1746.3722222222223</v>
      </c>
      <c r="F16" s="83">
        <v>3333.2</v>
      </c>
      <c r="G16" s="48">
        <f t="shared" ref="G16:G39" si="0">(F16-E16)/E16</f>
        <v>0.90864236019430744</v>
      </c>
      <c r="H16" s="83">
        <v>3966.6</v>
      </c>
      <c r="I16" s="48">
        <f>(F16-H16)/H16</f>
        <v>-0.15968335602279032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1567.9</v>
      </c>
      <c r="F17" s="83">
        <v>2716.6</v>
      </c>
      <c r="G17" s="48">
        <f t="shared" si="0"/>
        <v>0.73263600994961398</v>
      </c>
      <c r="H17" s="83">
        <v>3166.6</v>
      </c>
      <c r="I17" s="48">
        <f t="shared" ref="I17:I29" si="1">(F17-H17)/H17</f>
        <v>-0.1421082549106297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879.125</v>
      </c>
      <c r="F18" s="83">
        <v>3050</v>
      </c>
      <c r="G18" s="48">
        <f t="shared" si="0"/>
        <v>2.4693587373809187</v>
      </c>
      <c r="H18" s="83">
        <v>3650</v>
      </c>
      <c r="I18" s="48">
        <f t="shared" si="1"/>
        <v>-0.16438356164383561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2485.6396666666665</v>
      </c>
      <c r="F19" s="83">
        <v>4933.2</v>
      </c>
      <c r="G19" s="48">
        <f t="shared" si="0"/>
        <v>0.98468026808390985</v>
      </c>
      <c r="H19" s="83">
        <v>6683.2</v>
      </c>
      <c r="I19" s="48">
        <f t="shared" si="1"/>
        <v>-0.26185061048599473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1441.9875</v>
      </c>
      <c r="F20" s="83">
        <v>3333.2</v>
      </c>
      <c r="G20" s="48">
        <f t="shared" si="0"/>
        <v>1.3115318267322011</v>
      </c>
      <c r="H20" s="83">
        <v>3949.8</v>
      </c>
      <c r="I20" s="48">
        <f t="shared" si="1"/>
        <v>-0.15610917008456132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1415.7750000000001</v>
      </c>
      <c r="F21" s="83">
        <v>2716.6</v>
      </c>
      <c r="G21" s="48">
        <f t="shared" si="0"/>
        <v>0.91880772015327272</v>
      </c>
      <c r="H21" s="83">
        <v>2833.2</v>
      </c>
      <c r="I21" s="48">
        <f t="shared" si="1"/>
        <v>-4.1154877876605926E-2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402.78750000000002</v>
      </c>
      <c r="F22" s="83">
        <v>578.20000000000005</v>
      </c>
      <c r="G22" s="48">
        <f t="shared" si="0"/>
        <v>0.43549638457002765</v>
      </c>
      <c r="H22" s="83">
        <v>899.8</v>
      </c>
      <c r="I22" s="48">
        <f t="shared" si="1"/>
        <v>-0.35741275839075343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502.82499999999999</v>
      </c>
      <c r="F23" s="83">
        <v>594.79999999999995</v>
      </c>
      <c r="G23" s="48">
        <f t="shared" si="0"/>
        <v>0.18291652165266239</v>
      </c>
      <c r="H23" s="83">
        <v>758.2</v>
      </c>
      <c r="I23" s="48">
        <f t="shared" si="1"/>
        <v>-0.21551041941440263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500.4375</v>
      </c>
      <c r="F24" s="83">
        <v>544.79999999999995</v>
      </c>
      <c r="G24" s="48">
        <f t="shared" si="0"/>
        <v>8.864743349569118E-2</v>
      </c>
      <c r="H24" s="83">
        <v>808.2</v>
      </c>
      <c r="I24" s="48">
        <f t="shared" si="1"/>
        <v>-0.32590942835931708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517.26250000000005</v>
      </c>
      <c r="F25" s="83">
        <v>645</v>
      </c>
      <c r="G25" s="48">
        <f t="shared" si="0"/>
        <v>0.24694908291244763</v>
      </c>
      <c r="H25" s="83">
        <v>916.6</v>
      </c>
      <c r="I25" s="48">
        <f t="shared" si="1"/>
        <v>-0.29631245908793369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1351.6624999999999</v>
      </c>
      <c r="F26" s="83">
        <v>2116.6</v>
      </c>
      <c r="G26" s="48">
        <f t="shared" si="0"/>
        <v>0.56592344612652945</v>
      </c>
      <c r="H26" s="83">
        <v>3374.75</v>
      </c>
      <c r="I26" s="48">
        <f t="shared" si="1"/>
        <v>-0.37281280094821839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519.8125</v>
      </c>
      <c r="F27" s="83">
        <v>561.6</v>
      </c>
      <c r="G27" s="48">
        <f t="shared" si="0"/>
        <v>8.0389563544547363E-2</v>
      </c>
      <c r="H27" s="83">
        <v>783.2</v>
      </c>
      <c r="I27" s="48">
        <f t="shared" si="1"/>
        <v>-0.28294177732379983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1121.0875000000001</v>
      </c>
      <c r="F28" s="83">
        <v>2166.6</v>
      </c>
      <c r="G28" s="48">
        <f t="shared" si="0"/>
        <v>0.93258777749283595</v>
      </c>
      <c r="H28" s="83">
        <v>2591.6</v>
      </c>
      <c r="I28" s="48">
        <f t="shared" si="1"/>
        <v>-0.16399135669084736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1643.2854166666666</v>
      </c>
      <c r="F29" s="83">
        <v>3016.6</v>
      </c>
      <c r="G29" s="48">
        <f t="shared" si="0"/>
        <v>0.83571275531614131</v>
      </c>
      <c r="H29" s="83">
        <v>3200</v>
      </c>
      <c r="I29" s="48">
        <f t="shared" si="1"/>
        <v>-5.731250000000003E-2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1180.8375000000001</v>
      </c>
      <c r="F30" s="94">
        <v>2575</v>
      </c>
      <c r="G30" s="51">
        <f t="shared" si="0"/>
        <v>1.1806556787026155</v>
      </c>
      <c r="H30" s="94">
        <v>2791.6</v>
      </c>
      <c r="I30" s="51">
        <f>(F30-H30)/H30</f>
        <v>-7.7589912594927604E-2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83">
        <v>4533.2</v>
      </c>
      <c r="G32" s="44">
        <f t="shared" si="0"/>
        <v>0.89387379953939894</v>
      </c>
      <c r="H32" s="83">
        <v>4383.2</v>
      </c>
      <c r="I32" s="45">
        <f>(F32-H32)/H32</f>
        <v>3.4221573279795588E-2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83">
        <v>4199.8</v>
      </c>
      <c r="G33" s="48">
        <f t="shared" si="0"/>
        <v>0.87636615455068412</v>
      </c>
      <c r="H33" s="83">
        <v>4099.8</v>
      </c>
      <c r="I33" s="48">
        <f>(F33-H33)/H33</f>
        <v>2.4391433728474559E-2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83">
        <v>3666.6</v>
      </c>
      <c r="G34" s="48">
        <f>(F34-E34)/E34</f>
        <v>1.5004517943909299</v>
      </c>
      <c r="H34" s="83">
        <v>4049.8</v>
      </c>
      <c r="I34" s="48">
        <f>(F34-H34)/H34</f>
        <v>-9.4621956639834123E-2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83">
        <v>3016.6</v>
      </c>
      <c r="G35" s="48">
        <f t="shared" si="0"/>
        <v>0.90731397837553429</v>
      </c>
      <c r="H35" s="83">
        <v>3483.2</v>
      </c>
      <c r="I35" s="48">
        <f>(F35-H35)/H35</f>
        <v>-0.1339572806614607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83">
        <v>3966.6</v>
      </c>
      <c r="G36" s="55">
        <f t="shared" si="0"/>
        <v>1.2674869772128019</v>
      </c>
      <c r="H36" s="83">
        <v>5116.6000000000004</v>
      </c>
      <c r="I36" s="48">
        <f>(F36-H36)/H36</f>
        <v>-0.22475862877692224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28513.055555555555</v>
      </c>
      <c r="F38" s="84">
        <v>60000</v>
      </c>
      <c r="G38" s="45">
        <f t="shared" si="0"/>
        <v>1.1042992001714615</v>
      </c>
      <c r="H38" s="84">
        <v>77166.600000000006</v>
      </c>
      <c r="I38" s="45">
        <f>(F38-H38)/H38</f>
        <v>-0.22246153128426036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16491.080555555556</v>
      </c>
      <c r="F39" s="85">
        <v>37166.6</v>
      </c>
      <c r="G39" s="51">
        <f t="shared" si="0"/>
        <v>1.253739521482067</v>
      </c>
      <c r="H39" s="85">
        <v>40966.6</v>
      </c>
      <c r="I39" s="51">
        <f>(F39-H39)/H39</f>
        <v>-9.2758491063451687E-2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4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0" t="s">
        <v>204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1" t="s">
        <v>3</v>
      </c>
      <c r="B12" s="167"/>
      <c r="C12" s="169" t="s">
        <v>0</v>
      </c>
      <c r="D12" s="163" t="s">
        <v>220</v>
      </c>
      <c r="E12" s="171" t="s">
        <v>224</v>
      </c>
      <c r="F12" s="178" t="s">
        <v>186</v>
      </c>
      <c r="G12" s="163" t="s">
        <v>221</v>
      </c>
      <c r="H12" s="180" t="s">
        <v>223</v>
      </c>
      <c r="I12" s="176" t="s">
        <v>196</v>
      </c>
    </row>
    <row r="13" spans="1:9" ht="39.75" customHeight="1" thickBot="1" x14ac:dyDescent="0.25">
      <c r="A13" s="162"/>
      <c r="B13" s="168"/>
      <c r="C13" s="170"/>
      <c r="D13" s="164"/>
      <c r="E13" s="172"/>
      <c r="F13" s="179"/>
      <c r="G13" s="164"/>
      <c r="H13" s="181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5519</v>
      </c>
      <c r="E15" s="83">
        <v>4233.2</v>
      </c>
      <c r="F15" s="67">
        <f t="shared" ref="F15:F30" si="0">D15-E15</f>
        <v>1285.8000000000002</v>
      </c>
      <c r="G15" s="42">
        <v>1639.0625</v>
      </c>
      <c r="H15" s="66">
        <f>AVERAGE(D15:E15)</f>
        <v>4876.1000000000004</v>
      </c>
      <c r="I15" s="69">
        <f>(H15-G15)/G15</f>
        <v>1.9749323164918973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4025.5555555555557</v>
      </c>
      <c r="E16" s="83">
        <v>3333.2</v>
      </c>
      <c r="F16" s="71">
        <f t="shared" si="0"/>
        <v>692.35555555555584</v>
      </c>
      <c r="G16" s="46">
        <v>1746.3722222222223</v>
      </c>
      <c r="H16" s="68">
        <f t="shared" ref="H16:H30" si="1">AVERAGE(D16:E16)</f>
        <v>3679.3777777777777</v>
      </c>
      <c r="I16" s="72">
        <f t="shared" ref="I16:I39" si="2">(H16-G16)/G16</f>
        <v>1.1068691605136998</v>
      </c>
    </row>
    <row r="17" spans="1:9" ht="16.5" x14ac:dyDescent="0.3">
      <c r="A17" s="37"/>
      <c r="B17" s="34" t="s">
        <v>6</v>
      </c>
      <c r="C17" s="15" t="s">
        <v>165</v>
      </c>
      <c r="D17" s="47">
        <v>3693.1111111111113</v>
      </c>
      <c r="E17" s="83">
        <v>2716.6</v>
      </c>
      <c r="F17" s="71">
        <f t="shared" si="0"/>
        <v>976.5111111111114</v>
      </c>
      <c r="G17" s="46">
        <v>1567.9</v>
      </c>
      <c r="H17" s="68">
        <f t="shared" si="1"/>
        <v>3204.8555555555558</v>
      </c>
      <c r="I17" s="72">
        <f t="shared" si="2"/>
        <v>1.044043341766411</v>
      </c>
    </row>
    <row r="18" spans="1:9" ht="16.5" x14ac:dyDescent="0.3">
      <c r="A18" s="37"/>
      <c r="B18" s="34" t="s">
        <v>7</v>
      </c>
      <c r="C18" s="15" t="s">
        <v>166</v>
      </c>
      <c r="D18" s="47">
        <v>3219.7777777777778</v>
      </c>
      <c r="E18" s="83">
        <v>3050</v>
      </c>
      <c r="F18" s="71">
        <f t="shared" si="0"/>
        <v>169.77777777777783</v>
      </c>
      <c r="G18" s="46">
        <v>879.125</v>
      </c>
      <c r="H18" s="68">
        <f t="shared" si="1"/>
        <v>3134.8888888888887</v>
      </c>
      <c r="I18" s="72">
        <f t="shared" si="2"/>
        <v>2.5659193958639426</v>
      </c>
    </row>
    <row r="19" spans="1:9" ht="16.5" x14ac:dyDescent="0.3">
      <c r="A19" s="37"/>
      <c r="B19" s="34" t="s">
        <v>8</v>
      </c>
      <c r="C19" s="15" t="s">
        <v>167</v>
      </c>
      <c r="D19" s="47">
        <v>6622.25</v>
      </c>
      <c r="E19" s="83">
        <v>4933.2</v>
      </c>
      <c r="F19" s="71">
        <f t="shared" si="0"/>
        <v>1689.0500000000002</v>
      </c>
      <c r="G19" s="46">
        <v>2485.6396666666665</v>
      </c>
      <c r="H19" s="68">
        <f t="shared" si="1"/>
        <v>5777.7250000000004</v>
      </c>
      <c r="I19" s="72">
        <f t="shared" si="2"/>
        <v>1.324441904223447</v>
      </c>
    </row>
    <row r="20" spans="1:9" ht="16.5" x14ac:dyDescent="0.3">
      <c r="A20" s="37"/>
      <c r="B20" s="34" t="s">
        <v>9</v>
      </c>
      <c r="C20" s="15" t="s">
        <v>168</v>
      </c>
      <c r="D20" s="47">
        <v>4333.333333333333</v>
      </c>
      <c r="E20" s="83">
        <v>3333.2</v>
      </c>
      <c r="F20" s="71">
        <f t="shared" si="0"/>
        <v>1000.1333333333332</v>
      </c>
      <c r="G20" s="46">
        <v>1441.9875</v>
      </c>
      <c r="H20" s="68">
        <f t="shared" si="1"/>
        <v>3833.2666666666664</v>
      </c>
      <c r="I20" s="72">
        <f t="shared" si="2"/>
        <v>1.6583217029736155</v>
      </c>
    </row>
    <row r="21" spans="1:9" ht="16.5" x14ac:dyDescent="0.3">
      <c r="A21" s="37"/>
      <c r="B21" s="34" t="s">
        <v>10</v>
      </c>
      <c r="C21" s="15" t="s">
        <v>169</v>
      </c>
      <c r="D21" s="47">
        <v>3823.8</v>
      </c>
      <c r="E21" s="83">
        <v>2716.6</v>
      </c>
      <c r="F21" s="71">
        <f t="shared" si="0"/>
        <v>1107.2000000000003</v>
      </c>
      <c r="G21" s="46">
        <v>1415.7750000000001</v>
      </c>
      <c r="H21" s="68">
        <f t="shared" si="1"/>
        <v>3270.2</v>
      </c>
      <c r="I21" s="72">
        <f t="shared" si="2"/>
        <v>1.3098303049566489</v>
      </c>
    </row>
    <row r="22" spans="1:9" ht="16.5" x14ac:dyDescent="0.3">
      <c r="A22" s="37"/>
      <c r="B22" s="34" t="s">
        <v>11</v>
      </c>
      <c r="C22" s="15" t="s">
        <v>170</v>
      </c>
      <c r="D22" s="47">
        <v>824.8</v>
      </c>
      <c r="E22" s="83">
        <v>578.20000000000005</v>
      </c>
      <c r="F22" s="71">
        <f t="shared" si="0"/>
        <v>246.59999999999991</v>
      </c>
      <c r="G22" s="46">
        <v>402.78750000000002</v>
      </c>
      <c r="H22" s="68">
        <f t="shared" si="1"/>
        <v>701.5</v>
      </c>
      <c r="I22" s="72">
        <f t="shared" si="2"/>
        <v>0.74161313347608837</v>
      </c>
    </row>
    <row r="23" spans="1:9" ht="16.5" x14ac:dyDescent="0.3">
      <c r="A23" s="37"/>
      <c r="B23" s="34" t="s">
        <v>12</v>
      </c>
      <c r="C23" s="15" t="s">
        <v>171</v>
      </c>
      <c r="D23" s="47">
        <v>780</v>
      </c>
      <c r="E23" s="83">
        <v>594.79999999999995</v>
      </c>
      <c r="F23" s="71">
        <f t="shared" si="0"/>
        <v>185.20000000000005</v>
      </c>
      <c r="G23" s="46">
        <v>502.82499999999999</v>
      </c>
      <c r="H23" s="68">
        <f t="shared" si="1"/>
        <v>687.4</v>
      </c>
      <c r="I23" s="72">
        <f t="shared" si="2"/>
        <v>0.36707602048426391</v>
      </c>
    </row>
    <row r="24" spans="1:9" ht="16.5" x14ac:dyDescent="0.3">
      <c r="A24" s="37"/>
      <c r="B24" s="34" t="s">
        <v>13</v>
      </c>
      <c r="C24" s="15" t="s">
        <v>172</v>
      </c>
      <c r="D24" s="47">
        <v>760.88888888888891</v>
      </c>
      <c r="E24" s="83">
        <v>544.79999999999995</v>
      </c>
      <c r="F24" s="71">
        <f t="shared" si="0"/>
        <v>216.08888888888896</v>
      </c>
      <c r="G24" s="46">
        <v>500.4375</v>
      </c>
      <c r="H24" s="68">
        <f t="shared" si="1"/>
        <v>652.84444444444443</v>
      </c>
      <c r="I24" s="72">
        <f t="shared" si="2"/>
        <v>0.30454740990522178</v>
      </c>
    </row>
    <row r="25" spans="1:9" ht="16.5" x14ac:dyDescent="0.3">
      <c r="A25" s="37"/>
      <c r="B25" s="34" t="s">
        <v>14</v>
      </c>
      <c r="C25" s="15" t="s">
        <v>173</v>
      </c>
      <c r="D25" s="47">
        <v>865</v>
      </c>
      <c r="E25" s="83">
        <v>645</v>
      </c>
      <c r="F25" s="71">
        <f t="shared" si="0"/>
        <v>220</v>
      </c>
      <c r="G25" s="46">
        <v>517.26250000000005</v>
      </c>
      <c r="H25" s="68">
        <f t="shared" si="1"/>
        <v>755</v>
      </c>
      <c r="I25" s="72">
        <f t="shared" si="2"/>
        <v>0.45960706604480306</v>
      </c>
    </row>
    <row r="26" spans="1:9" ht="16.5" x14ac:dyDescent="0.3">
      <c r="A26" s="37"/>
      <c r="B26" s="34" t="s">
        <v>15</v>
      </c>
      <c r="C26" s="15" t="s">
        <v>174</v>
      </c>
      <c r="D26" s="47">
        <v>2149.8000000000002</v>
      </c>
      <c r="E26" s="83">
        <v>2116.6</v>
      </c>
      <c r="F26" s="71">
        <f t="shared" si="0"/>
        <v>33.200000000000273</v>
      </c>
      <c r="G26" s="46">
        <v>1351.6624999999999</v>
      </c>
      <c r="H26" s="68">
        <f t="shared" si="1"/>
        <v>2133.1999999999998</v>
      </c>
      <c r="I26" s="72">
        <f t="shared" si="2"/>
        <v>0.57820461838661641</v>
      </c>
    </row>
    <row r="27" spans="1:9" ht="16.5" x14ac:dyDescent="0.3">
      <c r="A27" s="37"/>
      <c r="B27" s="34" t="s">
        <v>16</v>
      </c>
      <c r="C27" s="15" t="s">
        <v>175</v>
      </c>
      <c r="D27" s="47">
        <v>805.33333333333337</v>
      </c>
      <c r="E27" s="83">
        <v>561.6</v>
      </c>
      <c r="F27" s="71">
        <f t="shared" si="0"/>
        <v>243.73333333333335</v>
      </c>
      <c r="G27" s="46">
        <v>519.8125</v>
      </c>
      <c r="H27" s="68">
        <f t="shared" si="1"/>
        <v>683.4666666666667</v>
      </c>
      <c r="I27" s="72">
        <f t="shared" si="2"/>
        <v>0.3148330728227326</v>
      </c>
    </row>
    <row r="28" spans="1:9" ht="16.5" x14ac:dyDescent="0.3">
      <c r="A28" s="37"/>
      <c r="B28" s="34" t="s">
        <v>17</v>
      </c>
      <c r="C28" s="15" t="s">
        <v>176</v>
      </c>
      <c r="D28" s="47">
        <v>2273.3333333333335</v>
      </c>
      <c r="E28" s="83">
        <v>2166.6</v>
      </c>
      <c r="F28" s="71">
        <f t="shared" si="0"/>
        <v>106.73333333333358</v>
      </c>
      <c r="G28" s="46">
        <v>1121.0875000000001</v>
      </c>
      <c r="H28" s="68">
        <f t="shared" si="1"/>
        <v>2219.9666666666667</v>
      </c>
      <c r="I28" s="72">
        <f t="shared" si="2"/>
        <v>0.98019036575349072</v>
      </c>
    </row>
    <row r="29" spans="1:9" ht="16.5" x14ac:dyDescent="0.3">
      <c r="A29" s="37"/>
      <c r="B29" s="34" t="s">
        <v>18</v>
      </c>
      <c r="C29" s="15" t="s">
        <v>177</v>
      </c>
      <c r="D29" s="47">
        <v>3525</v>
      </c>
      <c r="E29" s="83">
        <v>3016.6</v>
      </c>
      <c r="F29" s="71">
        <f t="shared" si="0"/>
        <v>508.40000000000009</v>
      </c>
      <c r="G29" s="46">
        <v>1643.2854166666666</v>
      </c>
      <c r="H29" s="68">
        <f t="shared" si="1"/>
        <v>3270.8</v>
      </c>
      <c r="I29" s="72">
        <f t="shared" si="2"/>
        <v>0.99040286418087764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2769</v>
      </c>
      <c r="E30" s="94">
        <v>2575</v>
      </c>
      <c r="F30" s="74">
        <f t="shared" si="0"/>
        <v>194</v>
      </c>
      <c r="G30" s="49">
        <v>1180.8375000000001</v>
      </c>
      <c r="H30" s="105">
        <f t="shared" si="1"/>
        <v>2672</v>
      </c>
      <c r="I30" s="75">
        <f t="shared" si="2"/>
        <v>1.2628007664051994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6022.8</v>
      </c>
      <c r="E32" s="83">
        <v>4533.2</v>
      </c>
      <c r="F32" s="67">
        <f>D32-E32</f>
        <v>1489.6000000000004</v>
      </c>
      <c r="G32" s="54">
        <v>2393.6125000000002</v>
      </c>
      <c r="H32" s="68">
        <f>AVERAGE(D32:E32)</f>
        <v>5278</v>
      </c>
      <c r="I32" s="78">
        <f t="shared" si="2"/>
        <v>1.2050352761777436</v>
      </c>
    </row>
    <row r="33" spans="1:9" ht="16.5" x14ac:dyDescent="0.3">
      <c r="A33" s="37"/>
      <c r="B33" s="34" t="s">
        <v>27</v>
      </c>
      <c r="C33" s="15" t="s">
        <v>180</v>
      </c>
      <c r="D33" s="47">
        <v>5747.8</v>
      </c>
      <c r="E33" s="83">
        <v>4199.8</v>
      </c>
      <c r="F33" s="79">
        <f>D33-E33</f>
        <v>1548</v>
      </c>
      <c r="G33" s="46">
        <v>2238.2624999999998</v>
      </c>
      <c r="H33" s="68">
        <f>AVERAGE(D33:E33)</f>
        <v>4973.8</v>
      </c>
      <c r="I33" s="72">
        <f t="shared" si="2"/>
        <v>1.2221700984580677</v>
      </c>
    </row>
    <row r="34" spans="1:9" ht="16.5" x14ac:dyDescent="0.3">
      <c r="A34" s="37"/>
      <c r="B34" s="39" t="s">
        <v>28</v>
      </c>
      <c r="C34" s="15" t="s">
        <v>181</v>
      </c>
      <c r="D34" s="47">
        <v>3999.7</v>
      </c>
      <c r="E34" s="83">
        <v>3666.6</v>
      </c>
      <c r="F34" s="71">
        <f>D34-E34</f>
        <v>333.09999999999991</v>
      </c>
      <c r="G34" s="46">
        <v>1466.375</v>
      </c>
      <c r="H34" s="68">
        <f>AVERAGE(D34:E34)</f>
        <v>3833.1499999999996</v>
      </c>
      <c r="I34" s="72">
        <f t="shared" si="2"/>
        <v>1.6140311993862413</v>
      </c>
    </row>
    <row r="35" spans="1:9" ht="16.5" x14ac:dyDescent="0.3">
      <c r="A35" s="37"/>
      <c r="B35" s="34" t="s">
        <v>29</v>
      </c>
      <c r="C35" s="15" t="s">
        <v>182</v>
      </c>
      <c r="D35" s="47">
        <v>3220.8888888888887</v>
      </c>
      <c r="E35" s="83">
        <v>3016.6</v>
      </c>
      <c r="F35" s="79">
        <f>D35-E35</f>
        <v>204.28888888888878</v>
      </c>
      <c r="G35" s="46">
        <v>1581.5959166666667</v>
      </c>
      <c r="H35" s="68">
        <f>AVERAGE(D35:E35)</f>
        <v>3118.7444444444445</v>
      </c>
      <c r="I35" s="72">
        <f t="shared" si="2"/>
        <v>0.97189712718621268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4218</v>
      </c>
      <c r="E36" s="83">
        <v>3966.6</v>
      </c>
      <c r="F36" s="71">
        <f>D36-E36</f>
        <v>251.40000000000009</v>
      </c>
      <c r="G36" s="49">
        <v>1749.3375000000001</v>
      </c>
      <c r="H36" s="68">
        <f>AVERAGE(D36:E36)</f>
        <v>4092.3</v>
      </c>
      <c r="I36" s="80">
        <f t="shared" si="2"/>
        <v>1.339342751184377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76749.666666666672</v>
      </c>
      <c r="E38" s="84">
        <v>60000</v>
      </c>
      <c r="F38" s="67">
        <f>D38-E38</f>
        <v>16749.666666666672</v>
      </c>
      <c r="G38" s="46">
        <v>28513.055555555555</v>
      </c>
      <c r="H38" s="67">
        <f>AVERAGE(D38:E38)</f>
        <v>68374.833333333343</v>
      </c>
      <c r="I38" s="78">
        <f t="shared" si="2"/>
        <v>1.3980184515865055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37424.75</v>
      </c>
      <c r="E39" s="85">
        <v>37166.6</v>
      </c>
      <c r="F39" s="74">
        <f>D39-E39</f>
        <v>258.15000000000146</v>
      </c>
      <c r="G39" s="46">
        <v>16491.080555555556</v>
      </c>
      <c r="H39" s="81">
        <f>AVERAGE(D39:E39)</f>
        <v>37295.675000000003</v>
      </c>
      <c r="I39" s="75">
        <f t="shared" si="2"/>
        <v>1.2615664797923591</v>
      </c>
    </row>
    <row r="40" spans="1:9" ht="15.75" customHeight="1" thickBot="1" x14ac:dyDescent="0.25">
      <c r="A40" s="173"/>
      <c r="B40" s="174"/>
      <c r="C40" s="175"/>
      <c r="D40" s="86">
        <f>SUM(D15:D39)</f>
        <v>183373.58888888889</v>
      </c>
      <c r="E40" s="86">
        <f>SUM(E15:E39)</f>
        <v>153664.6</v>
      </c>
      <c r="F40" s="86">
        <f>SUM(F15:F39)</f>
        <v>29708.988888888896</v>
      </c>
      <c r="G40" s="86">
        <f>SUM(G15:G39)</f>
        <v>73349.179333333333</v>
      </c>
      <c r="H40" s="86">
        <f>AVERAGE(D40:E40)</f>
        <v>168519.09444444446</v>
      </c>
      <c r="I40" s="75">
        <f>(H40-G40)/G40</f>
        <v>1.2974912054382239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2" zoomScaleNormal="100" workbookViewId="0">
      <selection activeCell="J4" sqref="J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0" t="s">
        <v>201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1" t="s">
        <v>3</v>
      </c>
      <c r="B13" s="167"/>
      <c r="C13" s="169" t="s">
        <v>0</v>
      </c>
      <c r="D13" s="163" t="s">
        <v>23</v>
      </c>
      <c r="E13" s="163" t="s">
        <v>221</v>
      </c>
      <c r="F13" s="180" t="s">
        <v>223</v>
      </c>
      <c r="G13" s="163" t="s">
        <v>197</v>
      </c>
      <c r="H13" s="180" t="s">
        <v>219</v>
      </c>
      <c r="I13" s="163" t="s">
        <v>187</v>
      </c>
    </row>
    <row r="14" spans="1:9" ht="33.75" customHeight="1" thickBot="1" x14ac:dyDescent="0.25">
      <c r="A14" s="162"/>
      <c r="B14" s="168"/>
      <c r="C14" s="170"/>
      <c r="D14" s="183"/>
      <c r="E14" s="164"/>
      <c r="F14" s="181"/>
      <c r="G14" s="182"/>
      <c r="H14" s="181"/>
      <c r="I14" s="18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1639.0625</v>
      </c>
      <c r="F16" s="42">
        <v>4876.1000000000004</v>
      </c>
      <c r="G16" s="21">
        <f>(F16-E16)/E16</f>
        <v>1.9749323164918973</v>
      </c>
      <c r="H16" s="42">
        <v>4450.7000000000007</v>
      </c>
      <c r="I16" s="21">
        <f>(F16-H16)/H16</f>
        <v>9.5580470487788338E-2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1746.3722222222223</v>
      </c>
      <c r="F17" s="46">
        <v>3679.3777777777777</v>
      </c>
      <c r="G17" s="21">
        <f t="shared" ref="G17:G80" si="0">(F17-E17)/E17</f>
        <v>1.1068691605136998</v>
      </c>
      <c r="H17" s="46">
        <v>3841.9250000000002</v>
      </c>
      <c r="I17" s="21">
        <f>(F17-H17)/H17</f>
        <v>-4.2308796299308921E-2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1567.9</v>
      </c>
      <c r="F18" s="46">
        <v>3204.8555555555558</v>
      </c>
      <c r="G18" s="21">
        <f t="shared" si="0"/>
        <v>1.044043341766411</v>
      </c>
      <c r="H18" s="46">
        <v>3403.2</v>
      </c>
      <c r="I18" s="21">
        <f t="shared" ref="I18:I31" si="1">(F18-H18)/H18</f>
        <v>-5.8281747897403618E-2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879.125</v>
      </c>
      <c r="F19" s="46">
        <v>3134.8888888888887</v>
      </c>
      <c r="G19" s="21">
        <f t="shared" si="0"/>
        <v>2.5659193958639426</v>
      </c>
      <c r="H19" s="46">
        <v>3511.9</v>
      </c>
      <c r="I19" s="21">
        <f t="shared" si="1"/>
        <v>-0.10735246194684114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2485.6396666666665</v>
      </c>
      <c r="F20" s="46">
        <v>5777.7250000000004</v>
      </c>
      <c r="G20" s="21">
        <f>(F20-E20)/E20</f>
        <v>1.324441904223447</v>
      </c>
      <c r="H20" s="46">
        <v>6121.4750000000004</v>
      </c>
      <c r="I20" s="21">
        <f t="shared" si="1"/>
        <v>-5.6154766620789921E-2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1441.9875</v>
      </c>
      <c r="F21" s="46">
        <v>3833.2666666666664</v>
      </c>
      <c r="G21" s="21">
        <f t="shared" si="0"/>
        <v>1.6583217029736155</v>
      </c>
      <c r="H21" s="46">
        <v>3949.3</v>
      </c>
      <c r="I21" s="21">
        <f t="shared" si="1"/>
        <v>-2.9380734138539425E-2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1415.7750000000001</v>
      </c>
      <c r="F22" s="46">
        <v>3270.2</v>
      </c>
      <c r="G22" s="21">
        <f t="shared" si="0"/>
        <v>1.3098303049566489</v>
      </c>
      <c r="H22" s="46">
        <v>3271.6</v>
      </c>
      <c r="I22" s="21">
        <f t="shared" si="1"/>
        <v>-4.2792517422670588E-4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402.78750000000002</v>
      </c>
      <c r="F23" s="46">
        <v>701.5</v>
      </c>
      <c r="G23" s="21">
        <f t="shared" si="0"/>
        <v>0.74161313347608837</v>
      </c>
      <c r="H23" s="46">
        <v>894.8</v>
      </c>
      <c r="I23" s="21">
        <f t="shared" si="1"/>
        <v>-0.21602592758158243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502.82499999999999</v>
      </c>
      <c r="F24" s="46">
        <v>687.4</v>
      </c>
      <c r="G24" s="21">
        <f t="shared" si="0"/>
        <v>0.36707602048426391</v>
      </c>
      <c r="H24" s="46">
        <v>794</v>
      </c>
      <c r="I24" s="21">
        <f t="shared" si="1"/>
        <v>-0.13425692695214109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500.4375</v>
      </c>
      <c r="F25" s="46">
        <v>652.84444444444443</v>
      </c>
      <c r="G25" s="21">
        <f t="shared" si="0"/>
        <v>0.30454740990522178</v>
      </c>
      <c r="H25" s="46">
        <v>806.5</v>
      </c>
      <c r="I25" s="21">
        <f t="shared" si="1"/>
        <v>-0.19052145760143283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517.26250000000005</v>
      </c>
      <c r="F26" s="46">
        <v>755</v>
      </c>
      <c r="G26" s="21">
        <f t="shared" si="0"/>
        <v>0.45960706604480306</v>
      </c>
      <c r="H26" s="46">
        <v>903.2</v>
      </c>
      <c r="I26" s="21">
        <f t="shared" si="1"/>
        <v>-0.16408325952170066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1351.6624999999999</v>
      </c>
      <c r="F27" s="46">
        <v>2133.1999999999998</v>
      </c>
      <c r="G27" s="21">
        <f t="shared" si="0"/>
        <v>0.57820461838661641</v>
      </c>
      <c r="H27" s="46">
        <v>3349.7750000000001</v>
      </c>
      <c r="I27" s="21">
        <f t="shared" si="1"/>
        <v>-0.36318110917897478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519.8125</v>
      </c>
      <c r="F28" s="46">
        <v>683.4666666666667</v>
      </c>
      <c r="G28" s="21">
        <f t="shared" si="0"/>
        <v>0.3148330728227326</v>
      </c>
      <c r="H28" s="46">
        <v>833.26666666666665</v>
      </c>
      <c r="I28" s="21">
        <f t="shared" si="1"/>
        <v>-0.17977438195055601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1121.0875000000001</v>
      </c>
      <c r="F29" s="46">
        <v>2219.9666666666667</v>
      </c>
      <c r="G29" s="21">
        <f t="shared" si="0"/>
        <v>0.98019036575349072</v>
      </c>
      <c r="H29" s="46">
        <v>2461.2444444444445</v>
      </c>
      <c r="I29" s="21">
        <f t="shared" si="1"/>
        <v>-9.8030806457437988E-2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1643.2854166666666</v>
      </c>
      <c r="F30" s="46">
        <v>3270.8</v>
      </c>
      <c r="G30" s="21">
        <f t="shared" si="0"/>
        <v>0.99040286418087764</v>
      </c>
      <c r="H30" s="46">
        <v>3352.5</v>
      </c>
      <c r="I30" s="21">
        <f t="shared" si="1"/>
        <v>-2.4369873228933577E-2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1180.8375000000001</v>
      </c>
      <c r="F31" s="49">
        <v>2672</v>
      </c>
      <c r="G31" s="23">
        <f t="shared" si="0"/>
        <v>1.2628007664051994</v>
      </c>
      <c r="H31" s="49">
        <v>2812.8</v>
      </c>
      <c r="I31" s="23">
        <f t="shared" si="1"/>
        <v>-5.0056882821388003E-2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2393.6125000000002</v>
      </c>
      <c r="F33" s="54">
        <v>5278</v>
      </c>
      <c r="G33" s="21">
        <f t="shared" si="0"/>
        <v>1.2050352761777436</v>
      </c>
      <c r="H33" s="54">
        <v>4699</v>
      </c>
      <c r="I33" s="21">
        <f>(F33-H33)/H33</f>
        <v>0.12321770589487124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2238.2624999999998</v>
      </c>
      <c r="F34" s="46">
        <v>4973.8</v>
      </c>
      <c r="G34" s="21">
        <f t="shared" si="0"/>
        <v>1.2221700984580677</v>
      </c>
      <c r="H34" s="46">
        <v>4532.3</v>
      </c>
      <c r="I34" s="21">
        <f>(F34-H34)/H34</f>
        <v>9.7411910067736029E-2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1466.375</v>
      </c>
      <c r="F35" s="46">
        <v>3833.1499999999996</v>
      </c>
      <c r="G35" s="21">
        <f t="shared" si="0"/>
        <v>1.6140311993862413</v>
      </c>
      <c r="H35" s="46">
        <v>4249.3</v>
      </c>
      <c r="I35" s="21">
        <f>(F35-H35)/H35</f>
        <v>-9.793377732803063E-2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1581.5959166666667</v>
      </c>
      <c r="F36" s="46">
        <v>3118.7444444444445</v>
      </c>
      <c r="G36" s="21">
        <f t="shared" si="0"/>
        <v>0.97189712718621268</v>
      </c>
      <c r="H36" s="46">
        <v>3477.0444444444443</v>
      </c>
      <c r="I36" s="21">
        <f>(F36-H36)/H36</f>
        <v>-0.10304728792652756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1749.3375000000001</v>
      </c>
      <c r="F37" s="49">
        <v>4092.3</v>
      </c>
      <c r="G37" s="23">
        <f t="shared" si="0"/>
        <v>1.339342751184377</v>
      </c>
      <c r="H37" s="49">
        <v>5295.3</v>
      </c>
      <c r="I37" s="23">
        <f>(F37-H37)/H37</f>
        <v>-0.22718259588691858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28513.055555555555</v>
      </c>
      <c r="F39" s="46">
        <v>68374.833333333343</v>
      </c>
      <c r="G39" s="21">
        <f t="shared" si="0"/>
        <v>1.3980184515865055</v>
      </c>
      <c r="H39" s="46">
        <v>80475.3</v>
      </c>
      <c r="I39" s="21">
        <f t="shared" ref="I39:I44" si="2">(F39-H39)/H39</f>
        <v>-0.15036249217668848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16491.080555555556</v>
      </c>
      <c r="F40" s="46">
        <v>37295.675000000003</v>
      </c>
      <c r="G40" s="21">
        <f t="shared" si="0"/>
        <v>1.2615664797923591</v>
      </c>
      <c r="H40" s="46">
        <v>39514.425000000003</v>
      </c>
      <c r="I40" s="21">
        <f t="shared" si="2"/>
        <v>-5.6150380525592868E-2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12195.53125</v>
      </c>
      <c r="F41" s="57">
        <v>25056.666666666668</v>
      </c>
      <c r="G41" s="21">
        <f t="shared" si="0"/>
        <v>1.0545777099022782</v>
      </c>
      <c r="H41" s="57">
        <v>26563</v>
      </c>
      <c r="I41" s="21">
        <f t="shared" si="2"/>
        <v>-5.670795216403765E-2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5817.5375000000004</v>
      </c>
      <c r="F42" s="47">
        <v>14149.666666666666</v>
      </c>
      <c r="G42" s="21">
        <f t="shared" si="0"/>
        <v>1.4322433102780454</v>
      </c>
      <c r="H42" s="47">
        <v>14414.666666666666</v>
      </c>
      <c r="I42" s="21">
        <f t="shared" si="2"/>
        <v>-1.8384053279067617E-2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11221.416666666666</v>
      </c>
      <c r="F43" s="47">
        <v>11750</v>
      </c>
      <c r="G43" s="21">
        <f t="shared" si="0"/>
        <v>4.7104866438432522E-2</v>
      </c>
      <c r="H43" s="47">
        <v>12500</v>
      </c>
      <c r="I43" s="21">
        <f t="shared" si="2"/>
        <v>-0.06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12537.5</v>
      </c>
      <c r="F44" s="50">
        <v>23241.666666666668</v>
      </c>
      <c r="G44" s="31">
        <f t="shared" si="0"/>
        <v>0.85377201728148899</v>
      </c>
      <c r="H44" s="50">
        <v>23862.5</v>
      </c>
      <c r="I44" s="31">
        <f t="shared" si="2"/>
        <v>-2.6017111925964679E-2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6418.8888888888896</v>
      </c>
      <c r="F46" s="43">
        <v>16666.428571428572</v>
      </c>
      <c r="G46" s="21">
        <f t="shared" si="0"/>
        <v>1.5964662825490241</v>
      </c>
      <c r="H46" s="43">
        <v>16176.875</v>
      </c>
      <c r="I46" s="21">
        <f t="shared" ref="I46:I51" si="3">(F46-H46)/H46</f>
        <v>3.026255512443364E-2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6027</v>
      </c>
      <c r="F47" s="47">
        <v>10137</v>
      </c>
      <c r="G47" s="21">
        <f t="shared" si="0"/>
        <v>0.68193130910900945</v>
      </c>
      <c r="H47" s="47">
        <v>10115</v>
      </c>
      <c r="I47" s="21">
        <f t="shared" si="3"/>
        <v>2.1749876421156699E-3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19262.083333333336</v>
      </c>
      <c r="F48" s="47">
        <v>38680.625</v>
      </c>
      <c r="G48" s="21">
        <f t="shared" si="0"/>
        <v>1.0081226070215663</v>
      </c>
      <c r="H48" s="47">
        <v>39121.875</v>
      </c>
      <c r="I48" s="21">
        <f t="shared" si="3"/>
        <v>-1.1278856138669222E-2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19363.481</v>
      </c>
      <c r="F49" s="47">
        <v>58062.857142857145</v>
      </c>
      <c r="G49" s="21">
        <f t="shared" si="0"/>
        <v>1.9985753668391104</v>
      </c>
      <c r="H49" s="47">
        <v>60345</v>
      </c>
      <c r="I49" s="21">
        <f t="shared" si="3"/>
        <v>-3.7818259294769327E-2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2355.6845238095239</v>
      </c>
      <c r="F50" s="47">
        <v>5690.5</v>
      </c>
      <c r="G50" s="21">
        <f t="shared" si="0"/>
        <v>1.4156460436381093</v>
      </c>
      <c r="H50" s="47">
        <v>6023.833333333333</v>
      </c>
      <c r="I50" s="21">
        <f t="shared" si="3"/>
        <v>-5.5335749661068488E-2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28249.5</v>
      </c>
      <c r="F51" s="50">
        <v>49628.333333333336</v>
      </c>
      <c r="G51" s="31">
        <f t="shared" si="0"/>
        <v>0.75678625580393766</v>
      </c>
      <c r="H51" s="50">
        <v>49628.333333333336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3512.25</v>
      </c>
      <c r="F53" s="66">
        <v>9116.6666666666661</v>
      </c>
      <c r="G53" s="22">
        <f t="shared" si="0"/>
        <v>1.5956770351389185</v>
      </c>
      <c r="H53" s="66">
        <v>7683.333333333333</v>
      </c>
      <c r="I53" s="22">
        <f t="shared" ref="I53:I61" si="4">(F53-H53)/H53</f>
        <v>0.18655097613882859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4132.4107142857138</v>
      </c>
      <c r="F54" s="70">
        <v>15682.5</v>
      </c>
      <c r="G54" s="21">
        <f t="shared" si="0"/>
        <v>2.7950003240930799</v>
      </c>
      <c r="H54" s="70">
        <v>16507.857142857141</v>
      </c>
      <c r="I54" s="21">
        <f t="shared" si="4"/>
        <v>-4.9997836528060141E-2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3040.4375</v>
      </c>
      <c r="F55" s="70">
        <v>12414</v>
      </c>
      <c r="G55" s="21">
        <f t="shared" si="0"/>
        <v>3.0829650338150349</v>
      </c>
      <c r="H55" s="70">
        <v>12666.6</v>
      </c>
      <c r="I55" s="21">
        <f t="shared" si="4"/>
        <v>-1.9942210222159092E-2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5016.666666666667</v>
      </c>
      <c r="F56" s="70">
        <v>8615</v>
      </c>
      <c r="G56" s="21">
        <f t="shared" si="0"/>
        <v>0.71727574750830558</v>
      </c>
      <c r="H56" s="70">
        <v>8093.75</v>
      </c>
      <c r="I56" s="21">
        <f t="shared" si="4"/>
        <v>6.44015444015444E-2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2565.7916666666665</v>
      </c>
      <c r="F57" s="103">
        <v>3926.6666666666665</v>
      </c>
      <c r="G57" s="21">
        <f t="shared" si="0"/>
        <v>0.5303918543659365</v>
      </c>
      <c r="H57" s="103">
        <v>3758.3333333333335</v>
      </c>
      <c r="I57" s="21">
        <f t="shared" si="4"/>
        <v>4.4789356984478855E-2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5169.5</v>
      </c>
      <c r="F58" s="50">
        <v>12246.333333333334</v>
      </c>
      <c r="G58" s="29">
        <f t="shared" si="0"/>
        <v>1.3689589579907793</v>
      </c>
      <c r="H58" s="50">
        <v>13210</v>
      </c>
      <c r="I58" s="29">
        <f t="shared" si="4"/>
        <v>-7.2949785516023172E-2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4948.3928571428569</v>
      </c>
      <c r="F59" s="68">
        <v>17842.857142857141</v>
      </c>
      <c r="G59" s="21">
        <f t="shared" si="0"/>
        <v>2.6057883151095234</v>
      </c>
      <c r="H59" s="68">
        <v>16628.75</v>
      </c>
      <c r="I59" s="21">
        <f t="shared" si="4"/>
        <v>7.3012532081914841E-2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5282.25</v>
      </c>
      <c r="F60" s="70">
        <v>17268.75</v>
      </c>
      <c r="G60" s="21">
        <f t="shared" si="0"/>
        <v>2.2692034644327701</v>
      </c>
      <c r="H60" s="70">
        <v>17702.142857142859</v>
      </c>
      <c r="I60" s="21">
        <f t="shared" si="4"/>
        <v>-2.4482508170923702E-2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22089.977678571428</v>
      </c>
      <c r="F61" s="73">
        <v>90102.5</v>
      </c>
      <c r="G61" s="29">
        <f t="shared" si="0"/>
        <v>3.0788859686085019</v>
      </c>
      <c r="H61" s="73">
        <v>91610</v>
      </c>
      <c r="I61" s="29">
        <f t="shared" si="4"/>
        <v>-1.6455627114943784E-2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6906.875</v>
      </c>
      <c r="F63" s="54">
        <v>29903.333333333332</v>
      </c>
      <c r="G63" s="21">
        <f t="shared" si="0"/>
        <v>3.3295026091153135</v>
      </c>
      <c r="H63" s="54">
        <v>32554.5</v>
      </c>
      <c r="I63" s="21">
        <f t="shared" ref="I63:I74" si="5">(F63-H63)/H63</f>
        <v>-8.1437794058169158E-2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48438.869047619053</v>
      </c>
      <c r="F64" s="46">
        <v>116535.5</v>
      </c>
      <c r="G64" s="21">
        <f t="shared" si="0"/>
        <v>1.4058261947742181</v>
      </c>
      <c r="H64" s="46">
        <v>116602.16666666667</v>
      </c>
      <c r="I64" s="21">
        <f t="shared" si="5"/>
        <v>-5.717446645503001E-4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11557.471726190477</v>
      </c>
      <c r="F65" s="46">
        <v>49211.666666666664</v>
      </c>
      <c r="G65" s="21">
        <f t="shared" si="0"/>
        <v>3.2579958517352647</v>
      </c>
      <c r="H65" s="46">
        <v>48711.666666666664</v>
      </c>
      <c r="I65" s="21">
        <f t="shared" si="5"/>
        <v>1.0264481472610942E-2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7914.9027777777774</v>
      </c>
      <c r="F66" s="46">
        <v>19657</v>
      </c>
      <c r="G66" s="21">
        <f t="shared" si="0"/>
        <v>1.4835428244538698</v>
      </c>
      <c r="H66" s="46">
        <v>20297</v>
      </c>
      <c r="I66" s="21">
        <f t="shared" si="5"/>
        <v>-3.1531753461102624E-2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4339.7867063492067</v>
      </c>
      <c r="F67" s="46">
        <v>15267.142857142857</v>
      </c>
      <c r="G67" s="21">
        <f t="shared" si="0"/>
        <v>2.5179477449448564</v>
      </c>
      <c r="H67" s="46">
        <v>14748</v>
      </c>
      <c r="I67" s="21">
        <f t="shared" si="5"/>
        <v>3.52008989112325E-2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3368.6875</v>
      </c>
      <c r="F68" s="58">
        <v>12927</v>
      </c>
      <c r="G68" s="31">
        <f t="shared" si="0"/>
        <v>2.8373995806972299</v>
      </c>
      <c r="H68" s="58">
        <v>12927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4285.8784722222226</v>
      </c>
      <c r="F70" s="43">
        <v>14825.625</v>
      </c>
      <c r="G70" s="21">
        <f t="shared" si="0"/>
        <v>2.459179978174447</v>
      </c>
      <c r="H70" s="43">
        <v>14631.875</v>
      </c>
      <c r="I70" s="21">
        <f t="shared" si="5"/>
        <v>1.3241638545982658E-2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2909.625</v>
      </c>
      <c r="F71" s="47">
        <v>7242.5714285714284</v>
      </c>
      <c r="G71" s="21">
        <f t="shared" si="0"/>
        <v>1.4891769312442078</v>
      </c>
      <c r="H71" s="47">
        <v>7535.4285714285716</v>
      </c>
      <c r="I71" s="21">
        <f t="shared" si="5"/>
        <v>-3.8864032759535941E-2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1345.0347222222222</v>
      </c>
      <c r="F72" s="47">
        <v>2067.6666666666665</v>
      </c>
      <c r="G72" s="21">
        <f t="shared" si="0"/>
        <v>0.53725895139014379</v>
      </c>
      <c r="H72" s="47">
        <v>2067.6666666666665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2492.9166666666665</v>
      </c>
      <c r="F73" s="47">
        <v>7751</v>
      </c>
      <c r="G73" s="21">
        <f t="shared" si="0"/>
        <v>2.1092094267090093</v>
      </c>
      <c r="H73" s="47">
        <v>8726.25</v>
      </c>
      <c r="I73" s="21">
        <f t="shared" si="5"/>
        <v>-0.11176049276607936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1956.2777777777778</v>
      </c>
      <c r="F74" s="50">
        <v>6930.625</v>
      </c>
      <c r="G74" s="21">
        <f t="shared" si="0"/>
        <v>2.5427611961491494</v>
      </c>
      <c r="H74" s="50">
        <v>7792.7777777777774</v>
      </c>
      <c r="I74" s="21">
        <f t="shared" si="5"/>
        <v>-0.11063484708063016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1481.2083333333333</v>
      </c>
      <c r="F76" s="43">
        <v>4526.666666666667</v>
      </c>
      <c r="G76" s="22">
        <f t="shared" si="0"/>
        <v>2.0560634617007514</v>
      </c>
      <c r="H76" s="43">
        <v>4526.666666666667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1336.2222222222222</v>
      </c>
      <c r="F77" s="32">
        <v>3879.7142857142858</v>
      </c>
      <c r="G77" s="21">
        <f t="shared" si="0"/>
        <v>1.9034948088665038</v>
      </c>
      <c r="H77" s="32">
        <v>3316.25</v>
      </c>
      <c r="I77" s="21">
        <f t="shared" si="6"/>
        <v>0.16991007484788112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947.78571428571422</v>
      </c>
      <c r="F78" s="47">
        <v>2283</v>
      </c>
      <c r="G78" s="21">
        <f t="shared" si="0"/>
        <v>1.4087723264752432</v>
      </c>
      <c r="H78" s="47">
        <v>2283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1572.7847222222224</v>
      </c>
      <c r="F79" s="47">
        <v>5404.4444444444443</v>
      </c>
      <c r="G79" s="21">
        <f t="shared" si="0"/>
        <v>2.4362264384208823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2044.1750000000002</v>
      </c>
      <c r="F80" s="61">
        <v>5002.7777777777774</v>
      </c>
      <c r="G80" s="21">
        <f t="shared" si="0"/>
        <v>1.4473334121480681</v>
      </c>
      <c r="H80" s="61">
        <v>5648.333333333333</v>
      </c>
      <c r="I80" s="21">
        <f t="shared" si="6"/>
        <v>-0.11429133471033739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8920.1666666666661</v>
      </c>
      <c r="F81" s="61">
        <v>29999</v>
      </c>
      <c r="G81" s="21">
        <f>(F81-E81)/E81</f>
        <v>2.363053754600998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4140.1736111111113</v>
      </c>
      <c r="F82" s="50">
        <v>6492.2222222222226</v>
      </c>
      <c r="G82" s="23">
        <f>(F82-E82)/E82</f>
        <v>0.56810386037890925</v>
      </c>
      <c r="H82" s="50">
        <v>6616.875</v>
      </c>
      <c r="I82" s="23">
        <f t="shared" si="6"/>
        <v>-1.8838617591805402E-2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7" zoomScaleNormal="100" workbookViewId="0">
      <selection activeCell="E11" sqref="E1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0" t="s">
        <v>201</v>
      </c>
      <c r="B9" s="160"/>
      <c r="C9" s="160"/>
      <c r="D9" s="160"/>
      <c r="E9" s="160"/>
      <c r="F9" s="160"/>
      <c r="G9" s="160"/>
      <c r="H9" s="160"/>
      <c r="I9" s="16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1" t="s">
        <v>3</v>
      </c>
      <c r="B13" s="167"/>
      <c r="C13" s="186" t="s">
        <v>0</v>
      </c>
      <c r="D13" s="188" t="s">
        <v>23</v>
      </c>
      <c r="E13" s="163" t="s">
        <v>221</v>
      </c>
      <c r="F13" s="180" t="s">
        <v>223</v>
      </c>
      <c r="G13" s="163" t="s">
        <v>197</v>
      </c>
      <c r="H13" s="180" t="s">
        <v>219</v>
      </c>
      <c r="I13" s="163" t="s">
        <v>187</v>
      </c>
    </row>
    <row r="14" spans="1:9" ht="38.25" customHeight="1" thickBot="1" x14ac:dyDescent="0.25">
      <c r="A14" s="162"/>
      <c r="B14" s="168"/>
      <c r="C14" s="187"/>
      <c r="D14" s="189"/>
      <c r="E14" s="164"/>
      <c r="F14" s="181"/>
      <c r="G14" s="182"/>
      <c r="H14" s="181"/>
      <c r="I14" s="182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9" t="s">
        <v>95</v>
      </c>
      <c r="D16" s="20" t="s">
        <v>82</v>
      </c>
      <c r="E16" s="42">
        <v>1351.6624999999999</v>
      </c>
      <c r="F16" s="42">
        <v>2133.1999999999998</v>
      </c>
      <c r="G16" s="22">
        <f t="shared" ref="G16:G31" si="0">(F16-E16)/E16</f>
        <v>0.57820461838661641</v>
      </c>
      <c r="H16" s="42">
        <v>3349.7750000000001</v>
      </c>
      <c r="I16" s="22">
        <f t="shared" ref="I16:I31" si="1">(F16-H16)/H16</f>
        <v>-0.36318110917897478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402.78750000000002</v>
      </c>
      <c r="F17" s="46">
        <v>701.5</v>
      </c>
      <c r="G17" s="21">
        <f t="shared" si="0"/>
        <v>0.74161313347608837</v>
      </c>
      <c r="H17" s="46">
        <v>894.8</v>
      </c>
      <c r="I17" s="21">
        <f t="shared" si="1"/>
        <v>-0.21602592758158243</v>
      </c>
    </row>
    <row r="18" spans="1:9" ht="16.5" x14ac:dyDescent="0.3">
      <c r="A18" s="37"/>
      <c r="B18" s="34" t="s">
        <v>13</v>
      </c>
      <c r="C18" s="15" t="s">
        <v>93</v>
      </c>
      <c r="D18" s="11" t="s">
        <v>81</v>
      </c>
      <c r="E18" s="46">
        <v>500.4375</v>
      </c>
      <c r="F18" s="46">
        <v>652.84444444444443</v>
      </c>
      <c r="G18" s="21">
        <f t="shared" si="0"/>
        <v>0.30454740990522178</v>
      </c>
      <c r="H18" s="46">
        <v>806.5</v>
      </c>
      <c r="I18" s="21">
        <f t="shared" si="1"/>
        <v>-0.19052145760143283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519.8125</v>
      </c>
      <c r="F19" s="46">
        <v>683.4666666666667</v>
      </c>
      <c r="G19" s="21">
        <f t="shared" si="0"/>
        <v>0.3148330728227326</v>
      </c>
      <c r="H19" s="46">
        <v>833.26666666666665</v>
      </c>
      <c r="I19" s="21">
        <f t="shared" si="1"/>
        <v>-0.17977438195055601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517.26250000000005</v>
      </c>
      <c r="F20" s="46">
        <v>755</v>
      </c>
      <c r="G20" s="21">
        <f t="shared" si="0"/>
        <v>0.45960706604480306</v>
      </c>
      <c r="H20" s="46">
        <v>903.2</v>
      </c>
      <c r="I20" s="21">
        <f t="shared" si="1"/>
        <v>-0.16408325952170066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502.82499999999999</v>
      </c>
      <c r="F21" s="46">
        <v>687.4</v>
      </c>
      <c r="G21" s="21">
        <f t="shared" si="0"/>
        <v>0.36707602048426391</v>
      </c>
      <c r="H21" s="46">
        <v>794</v>
      </c>
      <c r="I21" s="21">
        <f t="shared" si="1"/>
        <v>-0.13425692695214109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879.125</v>
      </c>
      <c r="F22" s="46">
        <v>3134.8888888888887</v>
      </c>
      <c r="G22" s="21">
        <f t="shared" si="0"/>
        <v>2.5659193958639426</v>
      </c>
      <c r="H22" s="46">
        <v>3511.9</v>
      </c>
      <c r="I22" s="21">
        <f t="shared" si="1"/>
        <v>-0.10735246194684114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1121.0875000000001</v>
      </c>
      <c r="F23" s="46">
        <v>2219.9666666666667</v>
      </c>
      <c r="G23" s="21">
        <f t="shared" si="0"/>
        <v>0.98019036575349072</v>
      </c>
      <c r="H23" s="46">
        <v>2461.2444444444445</v>
      </c>
      <c r="I23" s="21">
        <f t="shared" si="1"/>
        <v>-9.8030806457437988E-2</v>
      </c>
    </row>
    <row r="24" spans="1:9" ht="16.5" x14ac:dyDescent="0.3">
      <c r="A24" s="37"/>
      <c r="B24" s="34" t="s">
        <v>6</v>
      </c>
      <c r="C24" s="15" t="s">
        <v>86</v>
      </c>
      <c r="D24" s="13" t="s">
        <v>161</v>
      </c>
      <c r="E24" s="46">
        <v>1567.9</v>
      </c>
      <c r="F24" s="46">
        <v>3204.8555555555558</v>
      </c>
      <c r="G24" s="21">
        <f t="shared" si="0"/>
        <v>1.044043341766411</v>
      </c>
      <c r="H24" s="46">
        <v>3403.2</v>
      </c>
      <c r="I24" s="21">
        <f t="shared" si="1"/>
        <v>-5.8281747897403618E-2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2485.6396666666665</v>
      </c>
      <c r="F25" s="46">
        <v>5777.7250000000004</v>
      </c>
      <c r="G25" s="21">
        <f t="shared" si="0"/>
        <v>1.324441904223447</v>
      </c>
      <c r="H25" s="46">
        <v>6121.4750000000004</v>
      </c>
      <c r="I25" s="21">
        <f t="shared" si="1"/>
        <v>-5.6154766620789921E-2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1180.8375000000001</v>
      </c>
      <c r="F26" s="46">
        <v>2672</v>
      </c>
      <c r="G26" s="21">
        <f t="shared" si="0"/>
        <v>1.2628007664051994</v>
      </c>
      <c r="H26" s="46">
        <v>2812.8</v>
      </c>
      <c r="I26" s="21">
        <f t="shared" si="1"/>
        <v>-5.0056882821388003E-2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1746.3722222222223</v>
      </c>
      <c r="F27" s="46">
        <v>3679.3777777777777</v>
      </c>
      <c r="G27" s="21">
        <f t="shared" si="0"/>
        <v>1.1068691605136998</v>
      </c>
      <c r="H27" s="46">
        <v>3841.9250000000002</v>
      </c>
      <c r="I27" s="21">
        <f t="shared" si="1"/>
        <v>-4.2308796299308921E-2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1441.9875</v>
      </c>
      <c r="F28" s="46">
        <v>3833.2666666666664</v>
      </c>
      <c r="G28" s="21">
        <f t="shared" si="0"/>
        <v>1.6583217029736155</v>
      </c>
      <c r="H28" s="46">
        <v>3949.3</v>
      </c>
      <c r="I28" s="21">
        <f t="shared" si="1"/>
        <v>-2.9380734138539425E-2</v>
      </c>
    </row>
    <row r="29" spans="1:9" ht="17.25" thickBot="1" x14ac:dyDescent="0.35">
      <c r="A29" s="38"/>
      <c r="B29" s="36" t="s">
        <v>18</v>
      </c>
      <c r="C29" s="16" t="s">
        <v>98</v>
      </c>
      <c r="D29" s="12" t="s">
        <v>83</v>
      </c>
      <c r="E29" s="49">
        <v>1643.2854166666666</v>
      </c>
      <c r="F29" s="49">
        <v>3270.8</v>
      </c>
      <c r="G29" s="23">
        <f t="shared" si="0"/>
        <v>0.99040286418087764</v>
      </c>
      <c r="H29" s="49">
        <v>3352.5</v>
      </c>
      <c r="I29" s="23">
        <f t="shared" si="1"/>
        <v>-2.4369873228933577E-2</v>
      </c>
    </row>
    <row r="30" spans="1:9" ht="16.5" x14ac:dyDescent="0.3">
      <c r="A30" s="37"/>
      <c r="B30" s="39" t="s">
        <v>10</v>
      </c>
      <c r="C30" s="14" t="s">
        <v>90</v>
      </c>
      <c r="D30" s="11" t="s">
        <v>161</v>
      </c>
      <c r="E30" s="54">
        <v>1415.7750000000001</v>
      </c>
      <c r="F30" s="54">
        <v>3270.2</v>
      </c>
      <c r="G30" s="21">
        <f t="shared" si="0"/>
        <v>1.3098303049566489</v>
      </c>
      <c r="H30" s="54">
        <v>3271.6</v>
      </c>
      <c r="I30" s="21">
        <f t="shared" si="1"/>
        <v>-4.2792517422670588E-4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1639.0625</v>
      </c>
      <c r="F31" s="49">
        <v>4876.1000000000004</v>
      </c>
      <c r="G31" s="23">
        <f t="shared" si="0"/>
        <v>1.9749323164918973</v>
      </c>
      <c r="H31" s="49">
        <v>4450.7000000000007</v>
      </c>
      <c r="I31" s="23">
        <f t="shared" si="1"/>
        <v>9.5580470487788338E-2</v>
      </c>
    </row>
    <row r="32" spans="1:9" ht="15.75" customHeight="1" thickBot="1" x14ac:dyDescent="0.25">
      <c r="A32" s="173" t="s">
        <v>188</v>
      </c>
      <c r="B32" s="174"/>
      <c r="C32" s="174"/>
      <c r="D32" s="175"/>
      <c r="E32" s="104">
        <f>SUM(E16:E31)</f>
        <v>18915.859805555556</v>
      </c>
      <c r="F32" s="105">
        <f>SUM(F16:F31)</f>
        <v>41552.59166666666</v>
      </c>
      <c r="G32" s="106">
        <f t="shared" ref="G32" si="2">(F32-E32)/E32</f>
        <v>1.1967064724418572</v>
      </c>
      <c r="H32" s="105">
        <f>SUM(H16:H31)</f>
        <v>44758.186111111107</v>
      </c>
      <c r="I32" s="109">
        <f t="shared" ref="I32" si="3">(F32-H32)/H32</f>
        <v>-7.1620293916438801E-2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1749.3375000000001</v>
      </c>
      <c r="F34" s="54">
        <v>4092.3</v>
      </c>
      <c r="G34" s="21">
        <f>(F34-E34)/E34</f>
        <v>1.339342751184377</v>
      </c>
      <c r="H34" s="54">
        <v>5295.3</v>
      </c>
      <c r="I34" s="21">
        <f>(F34-H34)/H34</f>
        <v>-0.22718259588691858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46">
        <v>3118.7444444444445</v>
      </c>
      <c r="G35" s="21">
        <f>(F35-E35)/E35</f>
        <v>0.97189712718621268</v>
      </c>
      <c r="H35" s="46">
        <v>3477.0444444444443</v>
      </c>
      <c r="I35" s="21">
        <f>(F35-H35)/H35</f>
        <v>-0.10304728792652756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1466.375</v>
      </c>
      <c r="F36" s="46">
        <v>3833.1499999999996</v>
      </c>
      <c r="G36" s="21">
        <f>(F36-E36)/E36</f>
        <v>1.6140311993862413</v>
      </c>
      <c r="H36" s="46">
        <v>4249.3</v>
      </c>
      <c r="I36" s="21">
        <f>(F36-H36)/H36</f>
        <v>-9.793377732803063E-2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2238.2624999999998</v>
      </c>
      <c r="F37" s="46">
        <v>4973.8</v>
      </c>
      <c r="G37" s="21">
        <f>(F37-E37)/E37</f>
        <v>1.2221700984580677</v>
      </c>
      <c r="H37" s="46">
        <v>4532.3</v>
      </c>
      <c r="I37" s="21">
        <f>(F37-H37)/H37</f>
        <v>9.7411910067736029E-2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2393.6125000000002</v>
      </c>
      <c r="F38" s="49">
        <v>5278</v>
      </c>
      <c r="G38" s="23">
        <f>(F38-E38)/E38</f>
        <v>1.2050352761777436</v>
      </c>
      <c r="H38" s="49">
        <v>4699</v>
      </c>
      <c r="I38" s="23">
        <f>(F38-H38)/H38</f>
        <v>0.12321770589487124</v>
      </c>
    </row>
    <row r="39" spans="1:9" ht="15.75" customHeight="1" thickBot="1" x14ac:dyDescent="0.25">
      <c r="A39" s="173" t="s">
        <v>189</v>
      </c>
      <c r="B39" s="174"/>
      <c r="C39" s="174"/>
      <c r="D39" s="175"/>
      <c r="E39" s="86">
        <f>SUM(E34:E38)</f>
        <v>9429.1834166666667</v>
      </c>
      <c r="F39" s="107">
        <f>SUM(F34:F38)</f>
        <v>21295.994444444445</v>
      </c>
      <c r="G39" s="108">
        <f t="shared" ref="G39" si="4">(F39-E39)/E39</f>
        <v>1.2585194818463763</v>
      </c>
      <c r="H39" s="107">
        <f>SUM(H34:H38)</f>
        <v>22252.944444444445</v>
      </c>
      <c r="I39" s="109">
        <f t="shared" ref="I39" si="5">(F39-H39)/H39</f>
        <v>-4.3003297940597159E-2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28513.055555555555</v>
      </c>
      <c r="F41" s="46">
        <v>68374.833333333343</v>
      </c>
      <c r="G41" s="21">
        <f t="shared" ref="G41:G46" si="6">(F41-E41)/E41</f>
        <v>1.3980184515865055</v>
      </c>
      <c r="H41" s="46">
        <v>80475.3</v>
      </c>
      <c r="I41" s="21">
        <f t="shared" ref="I41:I46" si="7">(F41-H41)/H41</f>
        <v>-0.15036249217668848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11221.416666666666</v>
      </c>
      <c r="F42" s="46">
        <v>11750</v>
      </c>
      <c r="G42" s="21">
        <f t="shared" si="6"/>
        <v>4.7104866438432522E-2</v>
      </c>
      <c r="H42" s="46">
        <v>12500</v>
      </c>
      <c r="I42" s="21">
        <f t="shared" si="7"/>
        <v>-0.06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12195.53125</v>
      </c>
      <c r="F43" s="57">
        <v>25056.666666666668</v>
      </c>
      <c r="G43" s="21">
        <f t="shared" si="6"/>
        <v>1.0545777099022782</v>
      </c>
      <c r="H43" s="57">
        <v>26563</v>
      </c>
      <c r="I43" s="21">
        <f t="shared" si="7"/>
        <v>-5.670795216403765E-2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16491.080555555556</v>
      </c>
      <c r="F44" s="47">
        <v>37295.675000000003</v>
      </c>
      <c r="G44" s="21">
        <f t="shared" si="6"/>
        <v>1.2615664797923591</v>
      </c>
      <c r="H44" s="47">
        <v>39514.425000000003</v>
      </c>
      <c r="I44" s="21">
        <f t="shared" si="7"/>
        <v>-5.6150380525592868E-2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12537.5</v>
      </c>
      <c r="F45" s="47">
        <v>23241.666666666668</v>
      </c>
      <c r="G45" s="21">
        <f t="shared" si="6"/>
        <v>0.85377201728148899</v>
      </c>
      <c r="H45" s="47">
        <v>23862.5</v>
      </c>
      <c r="I45" s="21">
        <f t="shared" si="7"/>
        <v>-2.6017111925964679E-2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11" t="s">
        <v>161</v>
      </c>
      <c r="E46" s="50">
        <v>5817.5375000000004</v>
      </c>
      <c r="F46" s="50">
        <v>14149.666666666666</v>
      </c>
      <c r="G46" s="31">
        <f t="shared" si="6"/>
        <v>1.4322433102780454</v>
      </c>
      <c r="H46" s="50">
        <v>14414.666666666666</v>
      </c>
      <c r="I46" s="31">
        <f t="shared" si="7"/>
        <v>-1.8384053279067617E-2</v>
      </c>
    </row>
    <row r="47" spans="1:9" ht="15.75" customHeight="1" thickBot="1" x14ac:dyDescent="0.25">
      <c r="A47" s="173" t="s">
        <v>190</v>
      </c>
      <c r="B47" s="174"/>
      <c r="C47" s="174"/>
      <c r="D47" s="175"/>
      <c r="E47" s="86">
        <f>SUM(E41:E46)</f>
        <v>86776.121527777781</v>
      </c>
      <c r="F47" s="86">
        <f>SUM(F41:F46)</f>
        <v>179868.50833333333</v>
      </c>
      <c r="G47" s="108">
        <f t="shared" ref="G47" si="8">(F47-E47)/E47</f>
        <v>1.0727880569743589</v>
      </c>
      <c r="H47" s="107">
        <f>SUM(H41:H46)</f>
        <v>197329.89166666666</v>
      </c>
      <c r="I47" s="109">
        <f t="shared" ref="I47" si="9">(F47-H47)/H47</f>
        <v>-8.848828317824968E-2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2355.6845238095239</v>
      </c>
      <c r="F49" s="43">
        <v>5690.5</v>
      </c>
      <c r="G49" s="21">
        <f t="shared" ref="G49:G54" si="10">(F49-E49)/E49</f>
        <v>1.4156460436381093</v>
      </c>
      <c r="H49" s="43">
        <v>6023.833333333333</v>
      </c>
      <c r="I49" s="21">
        <f t="shared" ref="I49:I54" si="11">(F49-H49)/H49</f>
        <v>-5.5335749661068488E-2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19363.481</v>
      </c>
      <c r="F50" s="47">
        <v>58062.857142857145</v>
      </c>
      <c r="G50" s="21">
        <f t="shared" si="10"/>
        <v>1.9985753668391104</v>
      </c>
      <c r="H50" s="47">
        <v>60345</v>
      </c>
      <c r="I50" s="21">
        <f t="shared" si="11"/>
        <v>-3.7818259294769327E-2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19262.083333333336</v>
      </c>
      <c r="F51" s="47">
        <v>38680.625</v>
      </c>
      <c r="G51" s="21">
        <f t="shared" si="10"/>
        <v>1.0081226070215663</v>
      </c>
      <c r="H51" s="47">
        <v>39121.875</v>
      </c>
      <c r="I51" s="21">
        <f t="shared" si="11"/>
        <v>-1.1278856138669222E-2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28249.5</v>
      </c>
      <c r="F52" s="47">
        <v>49628.333333333336</v>
      </c>
      <c r="G52" s="21">
        <f t="shared" si="10"/>
        <v>0.75678625580393766</v>
      </c>
      <c r="H52" s="47">
        <v>49628.333333333336</v>
      </c>
      <c r="I52" s="21">
        <f t="shared" si="11"/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6027</v>
      </c>
      <c r="F53" s="47">
        <v>10137</v>
      </c>
      <c r="G53" s="21">
        <f t="shared" si="10"/>
        <v>0.68193130910900945</v>
      </c>
      <c r="H53" s="47">
        <v>10115</v>
      </c>
      <c r="I53" s="21">
        <f t="shared" si="11"/>
        <v>2.1749876421156699E-3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6418.8888888888896</v>
      </c>
      <c r="F54" s="50">
        <v>16666.428571428572</v>
      </c>
      <c r="G54" s="31">
        <f t="shared" si="10"/>
        <v>1.5964662825490241</v>
      </c>
      <c r="H54" s="50">
        <v>16176.875</v>
      </c>
      <c r="I54" s="31">
        <f t="shared" si="11"/>
        <v>3.026255512443364E-2</v>
      </c>
    </row>
    <row r="55" spans="1:9" ht="15.75" customHeight="1" thickBot="1" x14ac:dyDescent="0.25">
      <c r="A55" s="173" t="s">
        <v>191</v>
      </c>
      <c r="B55" s="174"/>
      <c r="C55" s="174"/>
      <c r="D55" s="175"/>
      <c r="E55" s="86">
        <f>SUM(E49:E54)</f>
        <v>81676.637746031745</v>
      </c>
      <c r="F55" s="86">
        <f>SUM(F49:F54)</f>
        <v>178865.74404761905</v>
      </c>
      <c r="G55" s="108">
        <f t="shared" ref="G55" si="12">(F55-E55)/E55</f>
        <v>1.1899254056440298</v>
      </c>
      <c r="H55" s="86">
        <f>SUM(H49:H54)</f>
        <v>181410.91666666666</v>
      </c>
      <c r="I55" s="109">
        <f t="shared" ref="I55" si="13">(F55-H55)/H55</f>
        <v>-1.40298757418454E-2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43</v>
      </c>
      <c r="C57" s="19" t="s">
        <v>119</v>
      </c>
      <c r="D57" s="20" t="s">
        <v>114</v>
      </c>
      <c r="E57" s="43">
        <v>5169.5</v>
      </c>
      <c r="F57" s="43">
        <v>12246.333333333334</v>
      </c>
      <c r="G57" s="22">
        <f t="shared" ref="G57:G65" si="14">(F57-E57)/E57</f>
        <v>1.3689589579907793</v>
      </c>
      <c r="H57" s="43">
        <v>13210</v>
      </c>
      <c r="I57" s="22">
        <f t="shared" ref="I57:I65" si="15">(F57-H57)/H57</f>
        <v>-7.2949785516023172E-2</v>
      </c>
    </row>
    <row r="58" spans="1:9" ht="16.5" x14ac:dyDescent="0.3">
      <c r="A58" s="116"/>
      <c r="B58" s="97" t="s">
        <v>39</v>
      </c>
      <c r="C58" s="15" t="s">
        <v>116</v>
      </c>
      <c r="D58" s="11" t="s">
        <v>114</v>
      </c>
      <c r="E58" s="47">
        <v>4132.4107142857138</v>
      </c>
      <c r="F58" s="70">
        <v>15682.5</v>
      </c>
      <c r="G58" s="21">
        <f t="shared" si="14"/>
        <v>2.7950003240930799</v>
      </c>
      <c r="H58" s="70">
        <v>16507.857142857141</v>
      </c>
      <c r="I58" s="21">
        <f t="shared" si="15"/>
        <v>-4.9997836528060141E-2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5282.25</v>
      </c>
      <c r="F59" s="70">
        <v>17268.75</v>
      </c>
      <c r="G59" s="21">
        <f t="shared" si="14"/>
        <v>2.2692034644327701</v>
      </c>
      <c r="H59" s="70">
        <v>17702.142857142859</v>
      </c>
      <c r="I59" s="21">
        <f t="shared" si="15"/>
        <v>-2.4482508170923702E-2</v>
      </c>
    </row>
    <row r="60" spans="1:9" ht="16.5" x14ac:dyDescent="0.3">
      <c r="A60" s="116"/>
      <c r="B60" s="97" t="s">
        <v>40</v>
      </c>
      <c r="C60" s="15" t="s">
        <v>117</v>
      </c>
      <c r="D60" s="11" t="s">
        <v>114</v>
      </c>
      <c r="E60" s="47">
        <v>3040.4375</v>
      </c>
      <c r="F60" s="70">
        <v>12414</v>
      </c>
      <c r="G60" s="21">
        <f t="shared" si="14"/>
        <v>3.0829650338150349</v>
      </c>
      <c r="H60" s="70">
        <v>12666.6</v>
      </c>
      <c r="I60" s="21">
        <f t="shared" si="15"/>
        <v>-1.9942210222159092E-2</v>
      </c>
    </row>
    <row r="61" spans="1:9" ht="16.5" x14ac:dyDescent="0.3">
      <c r="A61" s="116"/>
      <c r="B61" s="97" t="s">
        <v>56</v>
      </c>
      <c r="C61" s="15" t="s">
        <v>123</v>
      </c>
      <c r="D61" s="11" t="s">
        <v>120</v>
      </c>
      <c r="E61" s="47">
        <v>22089.977678571428</v>
      </c>
      <c r="F61" s="103">
        <v>90102.5</v>
      </c>
      <c r="G61" s="21">
        <f t="shared" si="14"/>
        <v>3.0788859686085019</v>
      </c>
      <c r="H61" s="103">
        <v>91610</v>
      </c>
      <c r="I61" s="21">
        <f t="shared" si="15"/>
        <v>-1.6455627114943784E-2</v>
      </c>
    </row>
    <row r="62" spans="1:9" ht="16.5" x14ac:dyDescent="0.3">
      <c r="A62" s="116"/>
      <c r="B62" s="97" t="s">
        <v>42</v>
      </c>
      <c r="C62" s="15" t="s">
        <v>198</v>
      </c>
      <c r="D62" s="11" t="s">
        <v>114</v>
      </c>
      <c r="E62" s="47">
        <v>2565.7916666666665</v>
      </c>
      <c r="F62" s="70">
        <v>3926.6666666666665</v>
      </c>
      <c r="G62" s="21">
        <f t="shared" si="14"/>
        <v>0.5303918543659365</v>
      </c>
      <c r="H62" s="70">
        <v>3758.3333333333335</v>
      </c>
      <c r="I62" s="21">
        <f t="shared" si="15"/>
        <v>4.4789356984478855E-2</v>
      </c>
    </row>
    <row r="63" spans="1:9" ht="16.5" x14ac:dyDescent="0.3">
      <c r="A63" s="116"/>
      <c r="B63" s="97" t="s">
        <v>41</v>
      </c>
      <c r="C63" s="15" t="s">
        <v>118</v>
      </c>
      <c r="D63" s="11" t="s">
        <v>114</v>
      </c>
      <c r="E63" s="47">
        <v>5016.666666666667</v>
      </c>
      <c r="F63" s="70">
        <v>8615</v>
      </c>
      <c r="G63" s="21">
        <f t="shared" si="14"/>
        <v>0.71727574750830558</v>
      </c>
      <c r="H63" s="70">
        <v>8093.75</v>
      </c>
      <c r="I63" s="21">
        <f t="shared" si="15"/>
        <v>6.44015444015444E-2</v>
      </c>
    </row>
    <row r="64" spans="1:9" ht="16.5" x14ac:dyDescent="0.3">
      <c r="A64" s="116"/>
      <c r="B64" s="97" t="s">
        <v>54</v>
      </c>
      <c r="C64" s="15" t="s">
        <v>121</v>
      </c>
      <c r="D64" s="11" t="s">
        <v>120</v>
      </c>
      <c r="E64" s="47">
        <v>4948.3928571428569</v>
      </c>
      <c r="F64" s="70">
        <v>17842.857142857141</v>
      </c>
      <c r="G64" s="21">
        <f t="shared" si="14"/>
        <v>2.6057883151095234</v>
      </c>
      <c r="H64" s="70">
        <v>16628.75</v>
      </c>
      <c r="I64" s="21">
        <f t="shared" si="15"/>
        <v>7.3012532081914841E-2</v>
      </c>
    </row>
    <row r="65" spans="1:9" ht="16.5" customHeight="1" thickBot="1" x14ac:dyDescent="0.35">
      <c r="A65" s="117"/>
      <c r="B65" s="98" t="s">
        <v>38</v>
      </c>
      <c r="C65" s="16" t="s">
        <v>115</v>
      </c>
      <c r="D65" s="12" t="s">
        <v>114</v>
      </c>
      <c r="E65" s="50">
        <v>3512.25</v>
      </c>
      <c r="F65" s="73">
        <v>9116.6666666666661</v>
      </c>
      <c r="G65" s="29">
        <f t="shared" si="14"/>
        <v>1.5956770351389185</v>
      </c>
      <c r="H65" s="73">
        <v>7683.333333333333</v>
      </c>
      <c r="I65" s="29">
        <f t="shared" si="15"/>
        <v>0.18655097613882859</v>
      </c>
    </row>
    <row r="66" spans="1:9" ht="15.75" customHeight="1" thickBot="1" x14ac:dyDescent="0.25">
      <c r="A66" s="173" t="s">
        <v>192</v>
      </c>
      <c r="B66" s="184"/>
      <c r="C66" s="184"/>
      <c r="D66" s="185"/>
      <c r="E66" s="104">
        <f>SUM(E57:E65)</f>
        <v>55757.677083333328</v>
      </c>
      <c r="F66" s="104">
        <f>SUM(F57:F65)</f>
        <v>187215.27380952379</v>
      </c>
      <c r="G66" s="106">
        <f t="shared" ref="G66" si="16">(F66-E66)/E66</f>
        <v>2.3576591350769309</v>
      </c>
      <c r="H66" s="104">
        <f>SUM(H57:H65)</f>
        <v>187860.76666666669</v>
      </c>
      <c r="I66" s="109">
        <f t="shared" ref="I66" si="17">(F66-H66)/H66</f>
        <v>-3.4360173685878946E-3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6906.875</v>
      </c>
      <c r="F68" s="54">
        <v>29903.333333333332</v>
      </c>
      <c r="G68" s="21">
        <f t="shared" ref="G68:G73" si="18">(F68-E68)/E68</f>
        <v>3.3295026091153135</v>
      </c>
      <c r="H68" s="54">
        <v>32554.5</v>
      </c>
      <c r="I68" s="21">
        <f t="shared" ref="I68:I73" si="19">(F68-H68)/H68</f>
        <v>-8.1437794058169158E-2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7914.9027777777774</v>
      </c>
      <c r="F69" s="46">
        <v>19657</v>
      </c>
      <c r="G69" s="21">
        <f t="shared" si="18"/>
        <v>1.4835428244538698</v>
      </c>
      <c r="H69" s="46">
        <v>20297</v>
      </c>
      <c r="I69" s="21">
        <f t="shared" si="19"/>
        <v>-3.1531753461102624E-2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48438.869047619053</v>
      </c>
      <c r="F70" s="46">
        <v>116535.5</v>
      </c>
      <c r="G70" s="21">
        <f t="shared" si="18"/>
        <v>1.4058261947742181</v>
      </c>
      <c r="H70" s="46">
        <v>116602.16666666667</v>
      </c>
      <c r="I70" s="21">
        <f t="shared" si="19"/>
        <v>-5.717446645503001E-4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3368.6875</v>
      </c>
      <c r="F71" s="46">
        <v>12927</v>
      </c>
      <c r="G71" s="21">
        <f t="shared" si="18"/>
        <v>2.8373995806972299</v>
      </c>
      <c r="H71" s="46">
        <v>12927</v>
      </c>
      <c r="I71" s="21">
        <f t="shared" si="19"/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11557.471726190477</v>
      </c>
      <c r="F72" s="46">
        <v>49211.666666666664</v>
      </c>
      <c r="G72" s="21">
        <f t="shared" si="18"/>
        <v>3.2579958517352647</v>
      </c>
      <c r="H72" s="46">
        <v>48711.666666666664</v>
      </c>
      <c r="I72" s="21">
        <f t="shared" si="19"/>
        <v>1.0264481472610942E-2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4339.7867063492067</v>
      </c>
      <c r="F73" s="58">
        <v>15267.142857142857</v>
      </c>
      <c r="G73" s="31">
        <f t="shared" si="18"/>
        <v>2.5179477449448564</v>
      </c>
      <c r="H73" s="58">
        <v>14748</v>
      </c>
      <c r="I73" s="31">
        <f t="shared" si="19"/>
        <v>3.52008989112325E-2</v>
      </c>
    </row>
    <row r="74" spans="1:9" ht="15.75" customHeight="1" thickBot="1" x14ac:dyDescent="0.25">
      <c r="A74" s="173" t="s">
        <v>214</v>
      </c>
      <c r="B74" s="174"/>
      <c r="C74" s="174"/>
      <c r="D74" s="175"/>
      <c r="E74" s="86">
        <f>SUM(E68:E73)</f>
        <v>82526.592757936509</v>
      </c>
      <c r="F74" s="86">
        <f>SUM(F68:F73)</f>
        <v>243501.64285714284</v>
      </c>
      <c r="G74" s="108">
        <f t="shared" ref="G74" si="20">(F74-E74)/E74</f>
        <v>1.9505839841391672</v>
      </c>
      <c r="H74" s="86">
        <f>SUM(H68:H73)</f>
        <v>245840.33333333334</v>
      </c>
      <c r="I74" s="109">
        <f t="shared" ref="I74" si="21">(F74-H74)/H74</f>
        <v>-9.5130463113206366E-3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2492.9166666666665</v>
      </c>
      <c r="F76" s="43">
        <v>7751</v>
      </c>
      <c r="G76" s="21">
        <f>(F76-E76)/E76</f>
        <v>2.1092094267090093</v>
      </c>
      <c r="H76" s="43">
        <v>8726.25</v>
      </c>
      <c r="I76" s="21">
        <f>(F76-H76)/H76</f>
        <v>-0.11176049276607936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1956.2777777777778</v>
      </c>
      <c r="F77" s="47">
        <v>6930.625</v>
      </c>
      <c r="G77" s="21">
        <f>(F77-E77)/E77</f>
        <v>2.5427611961491494</v>
      </c>
      <c r="H77" s="47">
        <v>7792.7777777777774</v>
      </c>
      <c r="I77" s="21">
        <f>(F77-H77)/H77</f>
        <v>-0.11063484708063016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2909.625</v>
      </c>
      <c r="F78" s="47">
        <v>7242.5714285714284</v>
      </c>
      <c r="G78" s="21">
        <f>(F78-E78)/E78</f>
        <v>1.4891769312442078</v>
      </c>
      <c r="H78" s="47">
        <v>7535.4285714285716</v>
      </c>
      <c r="I78" s="21">
        <f>(F78-H78)/H78</f>
        <v>-3.8864032759535941E-2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1345.0347222222222</v>
      </c>
      <c r="F79" s="47">
        <v>2067.6666666666665</v>
      </c>
      <c r="G79" s="21">
        <f>(F79-E79)/E79</f>
        <v>0.53725895139014379</v>
      </c>
      <c r="H79" s="47">
        <v>2067.6666666666665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4285.8784722222226</v>
      </c>
      <c r="F80" s="50">
        <v>14825.625</v>
      </c>
      <c r="G80" s="21">
        <f>(F80-E80)/E80</f>
        <v>2.459179978174447</v>
      </c>
      <c r="H80" s="50">
        <v>14631.875</v>
      </c>
      <c r="I80" s="21">
        <f>(F80-H80)/H80</f>
        <v>1.3241638545982658E-2</v>
      </c>
    </row>
    <row r="81" spans="1:11" ht="15.75" customHeight="1" thickBot="1" x14ac:dyDescent="0.25">
      <c r="A81" s="173" t="s">
        <v>193</v>
      </c>
      <c r="B81" s="174"/>
      <c r="C81" s="174"/>
      <c r="D81" s="175"/>
      <c r="E81" s="86">
        <f>SUM(E76:E80)</f>
        <v>12989.732638888889</v>
      </c>
      <c r="F81" s="86">
        <f>SUM(F76:F80)</f>
        <v>38817.488095238092</v>
      </c>
      <c r="G81" s="108">
        <f t="shared" ref="G81" si="22">(F81-E81)/E81</f>
        <v>1.9883207895307726</v>
      </c>
      <c r="H81" s="86">
        <f>SUM(H76:H80)</f>
        <v>40753.998015873018</v>
      </c>
      <c r="I81" s="109">
        <f t="shared" ref="I81" si="23">(F81-H81)/H81</f>
        <v>-4.7517053906728043E-2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2044.1750000000002</v>
      </c>
      <c r="F83" s="43">
        <v>5002.7777777777774</v>
      </c>
      <c r="G83" s="22">
        <f t="shared" ref="G83:G89" si="24">(F83-E83)/E83</f>
        <v>1.4473334121480681</v>
      </c>
      <c r="H83" s="43">
        <v>5648.333333333333</v>
      </c>
      <c r="I83" s="22">
        <f t="shared" ref="I83:I89" si="25">(F83-H83)/H83</f>
        <v>-0.11429133471033739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4140.1736111111113</v>
      </c>
      <c r="F84" s="47">
        <v>6492.2222222222226</v>
      </c>
      <c r="G84" s="21">
        <f t="shared" si="24"/>
        <v>0.56810386037890925</v>
      </c>
      <c r="H84" s="47">
        <v>6616.875</v>
      </c>
      <c r="I84" s="21">
        <f t="shared" si="25"/>
        <v>-1.8838617591805402E-2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1481.2083333333333</v>
      </c>
      <c r="F85" s="47">
        <v>4526.666666666667</v>
      </c>
      <c r="G85" s="21">
        <f t="shared" si="24"/>
        <v>2.0560634617007514</v>
      </c>
      <c r="H85" s="47">
        <v>4526.666666666667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947.78571428571422</v>
      </c>
      <c r="F86" s="47">
        <v>2283</v>
      </c>
      <c r="G86" s="21">
        <f t="shared" si="24"/>
        <v>1.4087723264752432</v>
      </c>
      <c r="H86" s="47">
        <v>2283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1572.7847222222224</v>
      </c>
      <c r="F87" s="61">
        <v>5404.4444444444443</v>
      </c>
      <c r="G87" s="21">
        <f t="shared" si="24"/>
        <v>2.4362264384208823</v>
      </c>
      <c r="H87" s="61">
        <v>5404.4444444444443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8920.1666666666661</v>
      </c>
      <c r="F88" s="61">
        <v>29999</v>
      </c>
      <c r="G88" s="21">
        <f t="shared" si="24"/>
        <v>2.363053754600998</v>
      </c>
      <c r="H88" s="61">
        <v>29999</v>
      </c>
      <c r="I88" s="21">
        <f t="shared" si="25"/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1336.2222222222222</v>
      </c>
      <c r="F89" s="159">
        <v>3879.7142857142858</v>
      </c>
      <c r="G89" s="23">
        <f t="shared" si="24"/>
        <v>1.9034948088665038</v>
      </c>
      <c r="H89" s="159">
        <v>3316.25</v>
      </c>
      <c r="I89" s="23">
        <f t="shared" si="25"/>
        <v>0.16991007484788112</v>
      </c>
    </row>
    <row r="90" spans="1:11" ht="15.75" customHeight="1" thickBot="1" x14ac:dyDescent="0.25">
      <c r="A90" s="173" t="s">
        <v>194</v>
      </c>
      <c r="B90" s="174"/>
      <c r="C90" s="174"/>
      <c r="D90" s="175"/>
      <c r="E90" s="86">
        <f>SUM(E83:E89)</f>
        <v>20442.516269841271</v>
      </c>
      <c r="F90" s="86">
        <f>SUM(F83:F89)</f>
        <v>57587.825396825392</v>
      </c>
      <c r="G90" s="118">
        <f t="shared" ref="G90:G91" si="26">(F90-E90)/E90</f>
        <v>1.8170614926590221</v>
      </c>
      <c r="H90" s="86">
        <f>SUM(H83:H89)</f>
        <v>57794.569444444445</v>
      </c>
      <c r="I90" s="109">
        <f t="shared" ref="I90:I91" si="27">(F90-H90)/H90</f>
        <v>-3.5772227322808893E-3</v>
      </c>
    </row>
    <row r="91" spans="1:11" ht="15.75" customHeight="1" thickBot="1" x14ac:dyDescent="0.25">
      <c r="A91" s="173" t="s">
        <v>195</v>
      </c>
      <c r="B91" s="174"/>
      <c r="C91" s="174"/>
      <c r="D91" s="175"/>
      <c r="E91" s="104">
        <f>SUM(E90+E81+E74+E66+E55+E47+E39+E32)</f>
        <v>368514.32124603179</v>
      </c>
      <c r="F91" s="104">
        <f>SUM(F32,F39,F47,F55,F66,F74,F81,F90)</f>
        <v>948705.06865079363</v>
      </c>
      <c r="G91" s="106">
        <f t="shared" si="26"/>
        <v>1.5744048845727441</v>
      </c>
      <c r="H91" s="104">
        <f>SUM(H32,H39,H47,H55,H66,H74,H81,H90)</f>
        <v>978001.60634920641</v>
      </c>
      <c r="I91" s="119">
        <f t="shared" si="27"/>
        <v>-2.9955510817384203E-2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C21" zoomScaleNormal="100" workbookViewId="0">
      <selection activeCell="G41" sqref="G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7" t="s">
        <v>3</v>
      </c>
      <c r="B13" s="167"/>
      <c r="C13" s="169" t="s">
        <v>0</v>
      </c>
      <c r="D13" s="163" t="s">
        <v>207</v>
      </c>
      <c r="E13" s="163" t="s">
        <v>208</v>
      </c>
      <c r="F13" s="163" t="s">
        <v>209</v>
      </c>
      <c r="G13" s="163" t="s">
        <v>210</v>
      </c>
      <c r="H13" s="163" t="s">
        <v>211</v>
      </c>
      <c r="I13" s="163" t="s">
        <v>212</v>
      </c>
    </row>
    <row r="14" spans="1:9" ht="24.75" customHeight="1" thickBot="1" x14ac:dyDescent="0.25">
      <c r="A14" s="168"/>
      <c r="B14" s="168"/>
      <c r="C14" s="170"/>
      <c r="D14" s="183"/>
      <c r="E14" s="183"/>
      <c r="F14" s="183"/>
      <c r="G14" s="164"/>
      <c r="H14" s="183"/>
      <c r="I14" s="183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4500</v>
      </c>
      <c r="E16" s="42">
        <v>4000</v>
      </c>
      <c r="F16" s="132">
        <v>3000</v>
      </c>
      <c r="G16" s="42">
        <v>5500</v>
      </c>
      <c r="H16" s="132">
        <v>4166</v>
      </c>
      <c r="I16" s="137">
        <f>AVERAGE(D16:H16)</f>
        <v>4233.2</v>
      </c>
    </row>
    <row r="17" spans="1:9" ht="16.5" x14ac:dyDescent="0.3">
      <c r="A17" s="91"/>
      <c r="B17" s="150" t="s">
        <v>5</v>
      </c>
      <c r="C17" s="156" t="s">
        <v>164</v>
      </c>
      <c r="D17" s="92">
        <v>3750</v>
      </c>
      <c r="E17" s="46">
        <v>2000</v>
      </c>
      <c r="F17" s="92">
        <v>3000</v>
      </c>
      <c r="G17" s="46">
        <v>4500</v>
      </c>
      <c r="H17" s="92">
        <v>3416</v>
      </c>
      <c r="I17" s="139">
        <f t="shared" ref="I17:I31" si="0">AVERAGE(D17:H17)</f>
        <v>3333.2</v>
      </c>
    </row>
    <row r="18" spans="1:9" ht="16.5" x14ac:dyDescent="0.3">
      <c r="A18" s="91"/>
      <c r="B18" s="150" t="s">
        <v>6</v>
      </c>
      <c r="C18" s="156" t="s">
        <v>165</v>
      </c>
      <c r="D18" s="92">
        <v>2750</v>
      </c>
      <c r="E18" s="46">
        <v>2000</v>
      </c>
      <c r="F18" s="92">
        <v>2500</v>
      </c>
      <c r="G18" s="46">
        <v>3500</v>
      </c>
      <c r="H18" s="92">
        <v>2833</v>
      </c>
      <c r="I18" s="139">
        <f t="shared" si="0"/>
        <v>2716.6</v>
      </c>
    </row>
    <row r="19" spans="1:9" ht="16.5" x14ac:dyDescent="0.3">
      <c r="A19" s="91"/>
      <c r="B19" s="150" t="s">
        <v>7</v>
      </c>
      <c r="C19" s="156" t="s">
        <v>166</v>
      </c>
      <c r="D19" s="92">
        <v>2750</v>
      </c>
      <c r="E19" s="46">
        <v>3000</v>
      </c>
      <c r="F19" s="92">
        <v>2500</v>
      </c>
      <c r="G19" s="46">
        <v>4000</v>
      </c>
      <c r="H19" s="92">
        <v>3000</v>
      </c>
      <c r="I19" s="139">
        <f t="shared" si="0"/>
        <v>3050</v>
      </c>
    </row>
    <row r="20" spans="1:9" ht="16.5" x14ac:dyDescent="0.3">
      <c r="A20" s="91"/>
      <c r="B20" s="150" t="s">
        <v>8</v>
      </c>
      <c r="C20" s="156" t="s">
        <v>167</v>
      </c>
      <c r="D20" s="92">
        <v>3500</v>
      </c>
      <c r="E20" s="46">
        <v>5500</v>
      </c>
      <c r="F20" s="92">
        <v>5500</v>
      </c>
      <c r="G20" s="46">
        <v>5000</v>
      </c>
      <c r="H20" s="92">
        <v>5166</v>
      </c>
      <c r="I20" s="139">
        <f>AVERAGE(D20:H20)</f>
        <v>4933.2</v>
      </c>
    </row>
    <row r="21" spans="1:9" ht="16.5" x14ac:dyDescent="0.3">
      <c r="A21" s="91"/>
      <c r="B21" s="150" t="s">
        <v>9</v>
      </c>
      <c r="C21" s="156" t="s">
        <v>168</v>
      </c>
      <c r="D21" s="92">
        <v>3500</v>
      </c>
      <c r="E21" s="46">
        <v>3750</v>
      </c>
      <c r="F21" s="92">
        <v>3000</v>
      </c>
      <c r="G21" s="46">
        <v>3250</v>
      </c>
      <c r="H21" s="92">
        <v>3166</v>
      </c>
      <c r="I21" s="139">
        <f>AVERAGE(D21:H21)</f>
        <v>3333.2</v>
      </c>
    </row>
    <row r="22" spans="1:9" ht="16.5" x14ac:dyDescent="0.3">
      <c r="A22" s="91"/>
      <c r="B22" s="150" t="s">
        <v>10</v>
      </c>
      <c r="C22" s="156" t="s">
        <v>169</v>
      </c>
      <c r="D22" s="92">
        <v>3000</v>
      </c>
      <c r="E22" s="46">
        <v>1750</v>
      </c>
      <c r="F22" s="92">
        <v>2500</v>
      </c>
      <c r="G22" s="46">
        <v>3000</v>
      </c>
      <c r="H22" s="92">
        <v>3333</v>
      </c>
      <c r="I22" s="139">
        <f t="shared" si="0"/>
        <v>2716.6</v>
      </c>
    </row>
    <row r="23" spans="1:9" ht="16.5" x14ac:dyDescent="0.3">
      <c r="A23" s="91"/>
      <c r="B23" s="150" t="s">
        <v>11</v>
      </c>
      <c r="C23" s="156" t="s">
        <v>170</v>
      </c>
      <c r="D23" s="92">
        <v>350</v>
      </c>
      <c r="E23" s="46">
        <v>750</v>
      </c>
      <c r="F23" s="92">
        <v>500</v>
      </c>
      <c r="G23" s="46">
        <v>625</v>
      </c>
      <c r="H23" s="92">
        <v>666</v>
      </c>
      <c r="I23" s="139">
        <f t="shared" si="0"/>
        <v>578.20000000000005</v>
      </c>
    </row>
    <row r="24" spans="1:9" ht="16.5" x14ac:dyDescent="0.3">
      <c r="A24" s="91"/>
      <c r="B24" s="150" t="s">
        <v>12</v>
      </c>
      <c r="C24" s="156" t="s">
        <v>171</v>
      </c>
      <c r="D24" s="92">
        <v>350</v>
      </c>
      <c r="E24" s="46">
        <v>750</v>
      </c>
      <c r="F24" s="92">
        <v>500</v>
      </c>
      <c r="G24" s="46">
        <v>625</v>
      </c>
      <c r="H24" s="92">
        <v>749</v>
      </c>
      <c r="I24" s="139">
        <f t="shared" si="0"/>
        <v>594.79999999999995</v>
      </c>
    </row>
    <row r="25" spans="1:9" ht="16.5" x14ac:dyDescent="0.3">
      <c r="A25" s="91"/>
      <c r="B25" s="150" t="s">
        <v>13</v>
      </c>
      <c r="C25" s="156" t="s">
        <v>172</v>
      </c>
      <c r="D25" s="92">
        <v>350</v>
      </c>
      <c r="E25" s="46">
        <v>750</v>
      </c>
      <c r="F25" s="92">
        <v>500</v>
      </c>
      <c r="G25" s="46">
        <v>500</v>
      </c>
      <c r="H25" s="92">
        <v>624</v>
      </c>
      <c r="I25" s="139">
        <f t="shared" si="0"/>
        <v>544.79999999999995</v>
      </c>
    </row>
    <row r="26" spans="1:9" ht="16.5" x14ac:dyDescent="0.3">
      <c r="A26" s="91"/>
      <c r="B26" s="150" t="s">
        <v>14</v>
      </c>
      <c r="C26" s="156" t="s">
        <v>173</v>
      </c>
      <c r="D26" s="92">
        <v>350</v>
      </c>
      <c r="E26" s="46">
        <v>1000</v>
      </c>
      <c r="F26" s="92">
        <v>500</v>
      </c>
      <c r="G26" s="46">
        <v>625</v>
      </c>
      <c r="H26" s="92">
        <v>750</v>
      </c>
      <c r="I26" s="139">
        <f t="shared" si="0"/>
        <v>645</v>
      </c>
    </row>
    <row r="27" spans="1:9" ht="16.5" x14ac:dyDescent="0.3">
      <c r="A27" s="91"/>
      <c r="B27" s="150" t="s">
        <v>15</v>
      </c>
      <c r="C27" s="156" t="s">
        <v>174</v>
      </c>
      <c r="D27" s="92">
        <v>1500</v>
      </c>
      <c r="E27" s="46">
        <v>2500</v>
      </c>
      <c r="F27" s="92">
        <v>2250</v>
      </c>
      <c r="G27" s="46">
        <v>2000</v>
      </c>
      <c r="H27" s="92">
        <v>2333</v>
      </c>
      <c r="I27" s="139">
        <f t="shared" si="0"/>
        <v>2116.6</v>
      </c>
    </row>
    <row r="28" spans="1:9" ht="16.5" x14ac:dyDescent="0.3">
      <c r="A28" s="91"/>
      <c r="B28" s="150" t="s">
        <v>16</v>
      </c>
      <c r="C28" s="156" t="s">
        <v>175</v>
      </c>
      <c r="D28" s="92">
        <v>350</v>
      </c>
      <c r="E28" s="46">
        <v>750</v>
      </c>
      <c r="F28" s="92">
        <v>500</v>
      </c>
      <c r="G28" s="46">
        <v>500</v>
      </c>
      <c r="H28" s="92">
        <v>708</v>
      </c>
      <c r="I28" s="139">
        <f>AVERAGE(D28:H28)</f>
        <v>561.6</v>
      </c>
    </row>
    <row r="29" spans="1:9" ht="16.5" x14ac:dyDescent="0.3">
      <c r="A29" s="91"/>
      <c r="B29" s="152" t="s">
        <v>17</v>
      </c>
      <c r="C29" s="156" t="s">
        <v>176</v>
      </c>
      <c r="D29" s="92">
        <v>2000</v>
      </c>
      <c r="E29" s="46">
        <v>2000</v>
      </c>
      <c r="F29" s="92">
        <v>2000</v>
      </c>
      <c r="G29" s="46">
        <v>2500</v>
      </c>
      <c r="H29" s="92">
        <v>2333</v>
      </c>
      <c r="I29" s="139">
        <f>AVERAGE(D29:H29)</f>
        <v>2166.6</v>
      </c>
    </row>
    <row r="30" spans="1:9" ht="16.5" x14ac:dyDescent="0.3">
      <c r="A30" s="91"/>
      <c r="B30" s="150" t="s">
        <v>18</v>
      </c>
      <c r="C30" s="156" t="s">
        <v>177</v>
      </c>
      <c r="D30" s="92">
        <v>3000</v>
      </c>
      <c r="E30" s="46">
        <v>4000</v>
      </c>
      <c r="F30" s="92">
        <v>2750</v>
      </c>
      <c r="G30" s="46">
        <v>2750</v>
      </c>
      <c r="H30" s="92">
        <v>2583</v>
      </c>
      <c r="I30" s="139">
        <f>AVERAGE(D30:H30)</f>
        <v>3016.6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2500</v>
      </c>
      <c r="E31" s="49">
        <v>2750</v>
      </c>
      <c r="F31" s="133">
        <v>2375</v>
      </c>
      <c r="G31" s="49">
        <v>2750</v>
      </c>
      <c r="H31" s="133">
        <v>2500</v>
      </c>
      <c r="I31" s="94">
        <f t="shared" si="0"/>
        <v>2575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3000</v>
      </c>
      <c r="E33" s="42">
        <v>5000</v>
      </c>
      <c r="F33" s="132">
        <v>4000</v>
      </c>
      <c r="G33" s="42">
        <v>5500</v>
      </c>
      <c r="H33" s="132">
        <v>5166</v>
      </c>
      <c r="I33" s="137">
        <f>AVERAGE(D33:H33)</f>
        <v>4533.2</v>
      </c>
    </row>
    <row r="34" spans="1:9" ht="16.5" x14ac:dyDescent="0.3">
      <c r="A34" s="91"/>
      <c r="B34" s="138" t="s">
        <v>27</v>
      </c>
      <c r="C34" s="15" t="s">
        <v>180</v>
      </c>
      <c r="D34" s="92">
        <v>3000</v>
      </c>
      <c r="E34" s="46">
        <v>5000</v>
      </c>
      <c r="F34" s="92">
        <v>3000</v>
      </c>
      <c r="G34" s="46">
        <v>5500</v>
      </c>
      <c r="H34" s="92">
        <v>4499</v>
      </c>
      <c r="I34" s="139">
        <f>AVERAGE(D34:H34)</f>
        <v>4199.8</v>
      </c>
    </row>
    <row r="35" spans="1:9" ht="16.5" x14ac:dyDescent="0.3">
      <c r="A35" s="91"/>
      <c r="B35" s="141" t="s">
        <v>28</v>
      </c>
      <c r="C35" s="15" t="s">
        <v>181</v>
      </c>
      <c r="D35" s="92">
        <v>3500</v>
      </c>
      <c r="E35" s="46">
        <v>4000</v>
      </c>
      <c r="F35" s="92">
        <v>3500</v>
      </c>
      <c r="G35" s="46">
        <v>3500</v>
      </c>
      <c r="H35" s="92">
        <v>3833</v>
      </c>
      <c r="I35" s="139">
        <f>AVERAGE(D35:H35)</f>
        <v>3666.6</v>
      </c>
    </row>
    <row r="36" spans="1:9" ht="16.5" x14ac:dyDescent="0.3">
      <c r="A36" s="91"/>
      <c r="B36" s="138" t="s">
        <v>29</v>
      </c>
      <c r="C36" s="15" t="s">
        <v>182</v>
      </c>
      <c r="D36" s="92">
        <v>2000</v>
      </c>
      <c r="E36" s="46">
        <v>2500</v>
      </c>
      <c r="F36" s="92">
        <v>4500</v>
      </c>
      <c r="G36" s="46">
        <v>3500</v>
      </c>
      <c r="H36" s="92">
        <v>2583</v>
      </c>
      <c r="I36" s="139">
        <f>AVERAGE(D36:H36)</f>
        <v>3016.6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3500</v>
      </c>
      <c r="E37" s="49">
        <v>5000</v>
      </c>
      <c r="F37" s="133">
        <v>4000</v>
      </c>
      <c r="G37" s="49">
        <v>4000</v>
      </c>
      <c r="H37" s="133">
        <v>3333</v>
      </c>
      <c r="I37" s="94">
        <f>AVERAGE(D37:H37)</f>
        <v>3966.6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55000</v>
      </c>
      <c r="E39" s="42">
        <v>55000</v>
      </c>
      <c r="F39" s="42">
        <v>65000</v>
      </c>
      <c r="G39" s="42">
        <v>70000</v>
      </c>
      <c r="H39" s="42">
        <v>55000</v>
      </c>
      <c r="I39" s="137">
        <f>AVERAGE(D39:H39)</f>
        <v>60000</v>
      </c>
    </row>
    <row r="40" spans="1:9" ht="17.25" thickBot="1" x14ac:dyDescent="0.35">
      <c r="A40" s="93"/>
      <c r="B40" s="140" t="s">
        <v>32</v>
      </c>
      <c r="C40" s="16" t="s">
        <v>185</v>
      </c>
      <c r="D40" s="49">
        <v>35000</v>
      </c>
      <c r="E40" s="49">
        <v>39000</v>
      </c>
      <c r="F40" s="49">
        <v>38000</v>
      </c>
      <c r="G40" s="49">
        <v>37500</v>
      </c>
      <c r="H40" s="49">
        <v>36333</v>
      </c>
      <c r="I40" s="94">
        <f>AVERAGE(D40:H40)</f>
        <v>37166.6</v>
      </c>
    </row>
    <row r="41" spans="1:9" ht="15.75" thickBot="1" x14ac:dyDescent="0.3">
      <c r="C41" s="192" t="s">
        <v>225</v>
      </c>
      <c r="D41" s="190">
        <f>SUM(D16:D40)</f>
        <v>139500</v>
      </c>
      <c r="E41" s="193">
        <f>SUM(E16:E40)</f>
        <v>152750</v>
      </c>
      <c r="F41" s="193">
        <f>SUM(F16:F40)</f>
        <v>155875</v>
      </c>
      <c r="G41" s="193">
        <f>SUM(G16:G40)</f>
        <v>171125</v>
      </c>
      <c r="H41" s="193">
        <f>SUM(H16:H40)</f>
        <v>149073</v>
      </c>
      <c r="I41" s="194">
        <f>SUM(I16:I40)</f>
        <v>153664.6</v>
      </c>
    </row>
    <row r="42" spans="1:9" x14ac:dyDescent="0.25">
      <c r="C42" s="191"/>
      <c r="E42" t="s">
        <v>226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02-11-2020</vt:lpstr>
      <vt:lpstr>By Order</vt:lpstr>
      <vt:lpstr>All Stores</vt:lpstr>
      <vt:lpstr>'02-11-2020'!Print_Titles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2020-11-05T10:56:52Z</cp:lastPrinted>
  <dcterms:created xsi:type="dcterms:W3CDTF">2010-10-20T06:23:14Z</dcterms:created>
  <dcterms:modified xsi:type="dcterms:W3CDTF">2020-11-05T12:08:43Z</dcterms:modified>
</cp:coreProperties>
</file>