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9-11-2020" sheetId="9" r:id="rId4"/>
    <sheet name="By Order" sheetId="11" r:id="rId5"/>
    <sheet name="All Stores" sheetId="12" r:id="rId6"/>
  </sheets>
  <definedNames>
    <definedName name="_xlnm.Print_Titles" localSheetId="3">'09-11-2020'!$12:$14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5" i="11"/>
  <c r="G85" i="11"/>
  <c r="I84" i="11"/>
  <c r="G84" i="11"/>
  <c r="I89" i="11"/>
  <c r="G89" i="11"/>
  <c r="I83" i="11"/>
  <c r="G83" i="11"/>
  <c r="I76" i="11"/>
  <c r="G76" i="11"/>
  <c r="I79" i="11"/>
  <c r="G79" i="11"/>
  <c r="I80" i="11"/>
  <c r="G80" i="11"/>
  <c r="I78" i="11"/>
  <c r="G78" i="11"/>
  <c r="I77" i="11"/>
  <c r="G77" i="11"/>
  <c r="I71" i="11"/>
  <c r="G71" i="11"/>
  <c r="I70" i="11"/>
  <c r="G70" i="11"/>
  <c r="I73" i="11"/>
  <c r="G73" i="11"/>
  <c r="I69" i="11"/>
  <c r="G69" i="11"/>
  <c r="I72" i="11"/>
  <c r="G72" i="11"/>
  <c r="I68" i="11"/>
  <c r="G68" i="11"/>
  <c r="I64" i="11"/>
  <c r="G64" i="11"/>
  <c r="I59" i="11"/>
  <c r="G59" i="11"/>
  <c r="I62" i="11"/>
  <c r="G62" i="11"/>
  <c r="I58" i="11"/>
  <c r="G58" i="11"/>
  <c r="I57" i="11"/>
  <c r="G57" i="11"/>
  <c r="I63" i="11"/>
  <c r="G63" i="11"/>
  <c r="I61" i="11"/>
  <c r="G61" i="11"/>
  <c r="I65" i="11"/>
  <c r="G65" i="11"/>
  <c r="I60" i="11"/>
  <c r="G60" i="11"/>
  <c r="I53" i="11"/>
  <c r="G53" i="11"/>
  <c r="I49" i="11"/>
  <c r="G49" i="11"/>
  <c r="I50" i="11"/>
  <c r="G50" i="11"/>
  <c r="I54" i="11"/>
  <c r="G54" i="11"/>
  <c r="I52" i="11"/>
  <c r="G52" i="11"/>
  <c r="I51" i="11"/>
  <c r="G51" i="11"/>
  <c r="I42" i="11"/>
  <c r="G42" i="11"/>
  <c r="I46" i="11"/>
  <c r="G46" i="11"/>
  <c r="I45" i="11"/>
  <c r="G45" i="11"/>
  <c r="I43" i="11"/>
  <c r="G43" i="11"/>
  <c r="I44" i="11"/>
  <c r="G44" i="11"/>
  <c r="I41" i="11"/>
  <c r="G41" i="11"/>
  <c r="I35" i="11"/>
  <c r="G35" i="11"/>
  <c r="I37" i="11"/>
  <c r="G37" i="11"/>
  <c r="I34" i="11"/>
  <c r="G34" i="11"/>
  <c r="I38" i="11"/>
  <c r="G38" i="11"/>
  <c r="I36" i="11"/>
  <c r="G36" i="11"/>
  <c r="I20" i="11"/>
  <c r="G20" i="11"/>
  <c r="I22" i="11"/>
  <c r="G22" i="11"/>
  <c r="I28" i="11"/>
  <c r="G28" i="11"/>
  <c r="I18" i="11"/>
  <c r="G18" i="11"/>
  <c r="I23" i="11"/>
  <c r="G23" i="11"/>
  <c r="I16" i="11"/>
  <c r="G16" i="11"/>
  <c r="I26" i="11"/>
  <c r="G26" i="11"/>
  <c r="I17" i="11"/>
  <c r="G17" i="11"/>
  <c r="I19" i="11"/>
  <c r="G19" i="11"/>
  <c r="I27" i="11"/>
  <c r="G27" i="11"/>
  <c r="I30" i="11"/>
  <c r="G30" i="11"/>
  <c r="I25" i="11"/>
  <c r="G25" i="11"/>
  <c r="I21" i="11"/>
  <c r="G21" i="11"/>
  <c r="I24" i="11"/>
  <c r="G24" i="11"/>
  <c r="I31" i="11"/>
  <c r="G31" i="11"/>
  <c r="I29" i="11"/>
  <c r="G29" i="11"/>
  <c r="D40" i="8"/>
  <c r="H41" i="12" l="1"/>
  <c r="G41" i="12"/>
  <c r="F41" i="12"/>
  <c r="E41" i="12"/>
  <c r="D41" i="12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I41" i="12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<sst xmlns="http://schemas.openxmlformats.org/spreadsheetml/2006/main" count="850" uniqueCount="227">
  <si>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</si>
  <si>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</si>
  <si>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</si>
  <si>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</si>
  <si>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</si>
  <si>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</si>
  <si>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</si>
  <si>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</si>
  <si>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</si>
  <si>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</si>
  <si>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</si>
  <si>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</si>
  <si>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</si>
  <si>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</si>
  <si>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</si>
  <si>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</si>
  <si>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</si>
  <si>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</si>
  <si>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</si>
  <si>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</si>
  <si>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</si>
  <si>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</si>
  <si>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</si>
  <si>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</si>
  <si>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</si>
  <si>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</si>
  <si>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</si>
  <si>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</si>
  <si>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</si>
  <si>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</si>
  <si>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</si>
  <si>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</si>
  <si>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</si>
  <si>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</si>
  <si>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</si>
  <si>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</si>
  <si>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</si>
  <si>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</si>
  <si>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</si>
  <si>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</si>
  <si>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</si>
  <si>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</si>
  <si>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</si>
  <si>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</si>
  <si>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</si>
  <si>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</si>
  <si>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</si>
  <si>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</si>
  <si>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</si>
  <si>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</si>
  <si>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</si>
  <si>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</si>
  <si>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</si>
  <si>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</si>
  <si>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</si>
  <si>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</si>
  <si>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</si>
  <si>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</si>
  <si>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</si>
  <si>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</si>
  <si>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</si>
  <si>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</si>
  <si>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</si>
  <si>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</si>
  <si>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</si>
  <si>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</si>
  <si>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</si>
  <si>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</si>
  <si>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</si>
  <si>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</si>
  <si>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</si>
  <si>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</si>
  <si>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</si>
  <si>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</si>
  <si>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</si>
  <si>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</si>
  <si>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</si>
  <si>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</si>
  <si>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</si>
  <si>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</si>
  <si>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</si>
  <si>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</si>
  <si>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</si>
  <si>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</si>
  <si>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</si>
  <si>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</si>
  <si>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</si>
  <si>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</si>
  <si>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</si>
  <si>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</si>
  <si>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</si>
  <si>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</si>
  <si>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</si>
  <si>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</si>
  <si>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</si>
  <si>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</si>
  <si>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</si>
  <si>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</si>
  <si>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</si>
  <si>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</si>
  <si>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</si>
  <si>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</si>
  <si>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</si>
  <si>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</si>
  <si>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</si>
  <si>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</si>
  <si>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</si>
  <si>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</si>
  <si>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</si>
  <si>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</si>
  <si>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</si>
  <si>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</si>
  <si>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</si>
  <si>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</si>
  <si>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</si>
  <si>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</si>
  <si>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</si>
  <si>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</si>
  <si>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</si>
  <si>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</si>
  <si>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</si>
  <si>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</si>
  <si>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</si>
  <si>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</si>
  <si>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</si>
  <si>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</si>
  <si>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</si>
  <si>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</si>
  <si>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</si>
  <si>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</si>
  <si>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</si>
  <si>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</si>
  <si>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</si>
  <si>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</si>
  <si>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</si>
  <si>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</si>
  <si>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</si>
  <si>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</si>
  <si>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</si>
  <si>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</si>
  <si>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</si>
  <si>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</si>
  <si>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</si>
  <si>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</si>
  <si>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</si>
  <si>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</si>
  <si>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</si>
  <si>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</si>
  <si>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</si>
  <si>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</si>
  <si>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</si>
  <si>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</si>
  <si>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</si>
  <si>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</si>
  <si>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</si>
  <si>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</si>
  <si>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</si>
  <si>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</si>
  <si>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</si>
  <si>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</si>
  <si>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</si>
  <si>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</si>
  <si>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</si>
  <si>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</si>
  <si>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</si>
  <si>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</si>
  <si>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</si>
  <si>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</si>
  <si>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</si>
  <si>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</si>
  <si>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</si>
  <si>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</si>
  <si>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</si>
  <si>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</si>
  <si>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</si>
  <si>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</si>
  <si>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</si>
  <si>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</si>
  <si>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</si>
  <si>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</si>
  <si>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</si>
  <si>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</si>
  <si>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</si>
  <si>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</si>
  <si>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</si>
  <si>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</si>
  <si>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</si>
  <si>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</si>
  <si>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</si>
  <si>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</si>
  <si>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</si>
  <si>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</si>
  <si>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</si>
  <si>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</si>
  <si>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</si>
  <si>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</si>
  <si>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</si>
  <si>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</si>
  <si>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</si>
  <si>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</si>
  <si>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</si>
  <si>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</si>
  <si>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</si>
  <si>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</si>
  <si>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</si>
  <si>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</si>
  <si>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</si>
  <si>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</si>
  <si>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</si>
  <si>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</si>
  <si>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</si>
  <si>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</si>
  <si>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</si>
  <si>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</si>
  <si>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</si>
  <si>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</si>
  <si>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</si>
  <si>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02-11-2020 (ل.ل.)</t>
  </si>
  <si>
    <t>معدل الأسعار في تشرين الثاني 2019 (ل.ل.)</t>
  </si>
  <si>
    <t>المعدل العام للأسعار في 02-11-2020  (ل.ل.)</t>
  </si>
  <si>
    <t>معدل أسعار المحلات والملاحم في 02-11-2020 (ل.ل.)</t>
  </si>
  <si>
    <t>المجموع</t>
  </si>
  <si>
    <t>.</t>
  </si>
  <si>
    <t xml:space="preserve"> التاريخ 9 تشرين الثاني 2020</t>
  </si>
  <si>
    <t>معدل أسعار  السوبرماركات في 09-11-2020 (ل.ل.)</t>
  </si>
  <si>
    <t>معدل أسعار المحلات والملاحم في 09-11-2020 (ل.ل.)</t>
  </si>
  <si>
    <t>المعدل العام للأسعار في 09-11-2020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</si>
</sst>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5" t="s">
        <v>202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6" t="s">
        <v>3</v>
      </c>
      <c r="B12" s="172"/>
      <c r="C12" s="170" t="s">
        <v>0</v>
      </c>
      <c r="D12" s="168" t="s">
        <v>23</v>
      </c>
      <c r="E12" s="168" t="s">
        <v>218</v>
      </c>
      <c r="F12" s="168" t="s">
        <v>224</v>
      </c>
      <c r="G12" s="168" t="s">
        <v>197</v>
      </c>
      <c r="H12" s="168" t="s">
        <v>217</v>
      </c>
      <c r="I12" s="168" t="s">
        <v>187</v>
      </c>
    </row>
    <row r="13" spans="1:9" ht="38.25" customHeight="1" thickBot="1" x14ac:dyDescent="0.25">
      <c r="A13" s="167"/>
      <c r="B13" s="173"/>
      <c r="C13" s="171"/>
      <c r="D13" s="169"/>
      <c r="E13" s="169"/>
      <c r="F13" s="169"/>
      <c r="G13" s="169"/>
      <c r="H13" s="169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1639.0625</v>
      </c>
      <c r="F15" s="43">
        <v>5800</v>
      </c>
      <c r="G15" s="45">
        <f t="shared" ref="G15:G30" si="0">(F15-E15)/E15</f>
        <v>2.5386081982840802</v>
      </c>
      <c r="H15" s="43">
        <v>5519</v>
      </c>
      <c r="I15" s="45">
        <f>(F15-H15)/H15</f>
        <v>5.0915020837108173E-2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1746.3722222222223</v>
      </c>
      <c r="F16" s="47">
        <v>4535.4285714285716</v>
      </c>
      <c r="G16" s="48">
        <f t="shared" si="0"/>
        <v>1.5970572102076459</v>
      </c>
      <c r="H16" s="47">
        <v>4025.5555555555557</v>
      </c>
      <c r="I16" s="44">
        <f t="shared" ref="I16:I30" si="1">(F16-H16)/H16</f>
        <v>0.12665904341311462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1567.9</v>
      </c>
      <c r="F17" s="47">
        <v>3499.7777777777778</v>
      </c>
      <c r="G17" s="48">
        <f t="shared" si="0"/>
        <v>1.2321434898767636</v>
      </c>
      <c r="H17" s="47">
        <v>3693.1111111111113</v>
      </c>
      <c r="I17" s="44">
        <f>(F17-H17)/H17</f>
        <v>-5.2349720199771382E-2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879.125</v>
      </c>
      <c r="F18" s="47">
        <v>3223.8</v>
      </c>
      <c r="G18" s="48">
        <f t="shared" si="0"/>
        <v>2.6670553106782315</v>
      </c>
      <c r="H18" s="47">
        <v>3219.7777777777778</v>
      </c>
      <c r="I18" s="44">
        <f t="shared" si="1"/>
        <v>1.2492235488992056E-3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2485.6396666666665</v>
      </c>
      <c r="F19" s="47">
        <v>6374.75</v>
      </c>
      <c r="G19" s="48">
        <f>(F19-E19)/E19</f>
        <v>1.5646315857795963</v>
      </c>
      <c r="H19" s="47">
        <v>6622.25</v>
      </c>
      <c r="I19" s="44">
        <f>(F19-H19)/H19</f>
        <v>-3.7374004303673221E-2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1441.9875</v>
      </c>
      <c r="F20" s="47">
        <v>4332</v>
      </c>
      <c r="G20" s="48">
        <f t="shared" si="0"/>
        <v>2.0041869294983488</v>
      </c>
      <c r="H20" s="47">
        <v>4333.333333333333</v>
      </c>
      <c r="I20" s="44">
        <f t="shared" si="1"/>
        <v>-3.0769230769223777E-4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1415.7750000000001</v>
      </c>
      <c r="F21" s="47">
        <v>3944.2222222222222</v>
      </c>
      <c r="G21" s="48">
        <f t="shared" si="0"/>
        <v>1.7859103474932259</v>
      </c>
      <c r="H21" s="47">
        <v>3823.8</v>
      </c>
      <c r="I21" s="44">
        <f t="shared" si="1"/>
        <v>3.1492814012820225E-2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402.78750000000002</v>
      </c>
      <c r="F22" s="47">
        <v>755</v>
      </c>
      <c r="G22" s="48">
        <f t="shared" si="0"/>
        <v>0.87443751357725841</v>
      </c>
      <c r="H22" s="47">
        <v>824.8</v>
      </c>
      <c r="I22" s="44">
        <f t="shared" si="1"/>
        <v>-8.4626576139670173E-2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502.82499999999999</v>
      </c>
      <c r="F23" s="47">
        <v>735</v>
      </c>
      <c r="G23" s="48">
        <f t="shared" si="0"/>
        <v>0.46174116243225777</v>
      </c>
      <c r="H23" s="47">
        <v>780</v>
      </c>
      <c r="I23" s="44">
        <f t="shared" si="1"/>
        <v>-5.7692307692307696E-2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500.4375</v>
      </c>
      <c r="F24" s="47">
        <v>733.33333333333337</v>
      </c>
      <c r="G24" s="48">
        <f t="shared" si="0"/>
        <v>0.46538445526830696</v>
      </c>
      <c r="H24" s="47">
        <v>760.88888888888891</v>
      </c>
      <c r="I24" s="44">
        <f t="shared" si="1"/>
        <v>-3.6214953271028021E-2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517.26250000000005</v>
      </c>
      <c r="F25" s="47">
        <v>785</v>
      </c>
      <c r="G25" s="48">
        <f t="shared" si="0"/>
        <v>0.51760469780817275</v>
      </c>
      <c r="H25" s="47">
        <v>865</v>
      </c>
      <c r="I25" s="44">
        <f t="shared" si="1"/>
        <v>-9.2485549132947972E-2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1351.6624999999999</v>
      </c>
      <c r="F26" s="47">
        <v>2109.7777777777778</v>
      </c>
      <c r="G26" s="48">
        <f t="shared" si="0"/>
        <v>0.56087616381883643</v>
      </c>
      <c r="H26" s="47">
        <v>2149.8000000000002</v>
      </c>
      <c r="I26" s="44">
        <f t="shared" si="1"/>
        <v>-1.8616718867905085E-2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519.8125</v>
      </c>
      <c r="F27" s="47">
        <v>731.25</v>
      </c>
      <c r="G27" s="48">
        <f t="shared" si="0"/>
        <v>0.4067572441986293</v>
      </c>
      <c r="H27" s="47">
        <v>805.33333333333337</v>
      </c>
      <c r="I27" s="44">
        <f t="shared" si="1"/>
        <v>-9.1990894039735135E-2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1121.0875000000001</v>
      </c>
      <c r="F28" s="47">
        <v>2247.5555555555557</v>
      </c>
      <c r="G28" s="48">
        <f t="shared" si="0"/>
        <v>1.0047994073215119</v>
      </c>
      <c r="H28" s="47">
        <v>2273.3333333333335</v>
      </c>
      <c r="I28" s="44">
        <f t="shared" si="1"/>
        <v>-1.133919843597265E-2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1643.2854166666666</v>
      </c>
      <c r="F29" s="47">
        <v>3556.25</v>
      </c>
      <c r="G29" s="48">
        <f t="shared" si="0"/>
        <v>1.16410975472155</v>
      </c>
      <c r="H29" s="47">
        <v>3525</v>
      </c>
      <c r="I29" s="44">
        <f t="shared" si="1"/>
        <v>8.8652482269503553E-3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1180.8375000000001</v>
      </c>
      <c r="F30" s="50">
        <v>2619.8000000000002</v>
      </c>
      <c r="G30" s="51">
        <f t="shared" si="0"/>
        <v>1.2185948532291699</v>
      </c>
      <c r="H30" s="50">
        <v>2769</v>
      </c>
      <c r="I30" s="56">
        <f t="shared" si="1"/>
        <v>-5.3882267966774942E-2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43">
        <v>6271</v>
      </c>
      <c r="G32" s="45">
        <f>(F32-E32)/E32</f>
        <v>1.6198893931244089</v>
      </c>
      <c r="H32" s="43">
        <v>6022.8</v>
      </c>
      <c r="I32" s="44">
        <f>(F32-H32)/H32</f>
        <v>4.1210068406721097E-2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47">
        <v>6321</v>
      </c>
      <c r="G33" s="48">
        <f>(F33-E33)/E33</f>
        <v>1.8240655419102989</v>
      </c>
      <c r="H33" s="47">
        <v>5747.8</v>
      </c>
      <c r="I33" s="44">
        <f>(F33-H33)/H33</f>
        <v>9.9725112216848155E-2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47">
        <v>3873.8</v>
      </c>
      <c r="G34" s="48">
        <f>(F34-E34)/E34</f>
        <v>1.6417526212599098</v>
      </c>
      <c r="H34" s="47">
        <v>3999.7</v>
      </c>
      <c r="I34" s="44">
        <f>(F34-H34)/H34</f>
        <v>-3.1477360802060067E-2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47">
        <v>3572.8</v>
      </c>
      <c r="G35" s="48">
        <f>(F35-E35)/E35</f>
        <v>1.2589840820593083</v>
      </c>
      <c r="H35" s="47">
        <v>3220.8888888888887</v>
      </c>
      <c r="I35" s="44">
        <f>(F35-H35)/H35</f>
        <v>0.10925900372567972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50">
        <v>4230</v>
      </c>
      <c r="G36" s="51">
        <f>(F36-E36)/E36</f>
        <v>1.4180582649145748</v>
      </c>
      <c r="H36" s="50">
        <v>4218</v>
      </c>
      <c r="I36" s="56">
        <f>(F36-H36)/H36</f>
        <v>2.8449502133712661E-3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28513.055555555555</v>
      </c>
      <c r="F38" s="43">
        <v>68284</v>
      </c>
      <c r="G38" s="45">
        <f t="shared" ref="G38:G43" si="2">(F38-E38)/E38</f>
        <v>1.394832776408468</v>
      </c>
      <c r="H38" s="43">
        <v>76749.666666666672</v>
      </c>
      <c r="I38" s="44">
        <f t="shared" ref="I38:I43" si="3">(F38-H38)/H38</f>
        <v>-0.11030232487437519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16491.080555555556</v>
      </c>
      <c r="F39" s="57">
        <v>37424.75</v>
      </c>
      <c r="G39" s="48">
        <f t="shared" si="2"/>
        <v>1.269393438102651</v>
      </c>
      <c r="H39" s="57">
        <v>37424.75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12195.53125</v>
      </c>
      <c r="F40" s="57">
        <v>24896.333333333332</v>
      </c>
      <c r="G40" s="48">
        <f t="shared" si="2"/>
        <v>1.0414308178115104</v>
      </c>
      <c r="H40" s="57">
        <v>25056.666666666668</v>
      </c>
      <c r="I40" s="44">
        <f t="shared" si="3"/>
        <v>-6.398829320207626E-3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5817.5375000000004</v>
      </c>
      <c r="F41" s="47">
        <v>14414.666666666666</v>
      </c>
      <c r="G41" s="48">
        <f t="shared" si="2"/>
        <v>1.4777952297972579</v>
      </c>
      <c r="H41" s="47">
        <v>14149.666666666666</v>
      </c>
      <c r="I41" s="44">
        <f t="shared" si="3"/>
        <v>1.8728356380597895E-2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11221.416666666666</v>
      </c>
      <c r="F42" s="47">
        <v>12166</v>
      </c>
      <c r="G42" s="48">
        <f t="shared" si="2"/>
        <v>8.4176834475742132E-2</v>
      </c>
      <c r="H42" s="47">
        <v>11750</v>
      </c>
      <c r="I42" s="44">
        <f t="shared" si="3"/>
        <v>3.5404255319148939E-2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12537.5</v>
      </c>
      <c r="F43" s="50">
        <v>22990</v>
      </c>
      <c r="G43" s="51">
        <f t="shared" si="2"/>
        <v>0.83369890329012963</v>
      </c>
      <c r="H43" s="50">
        <v>23241.666666666668</v>
      </c>
      <c r="I43" s="59">
        <f t="shared" si="3"/>
        <v>-1.0828253854428161E-2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6418.8888888888896</v>
      </c>
      <c r="F45" s="43">
        <v>16666.428571428572</v>
      </c>
      <c r="G45" s="45">
        <f t="shared" ref="G45:G50" si="4">(F45-E45)/E45</f>
        <v>1.5964662825490241</v>
      </c>
      <c r="H45" s="43">
        <v>16666.428571428572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6027</v>
      </c>
      <c r="F46" s="47">
        <v>10137</v>
      </c>
      <c r="G46" s="48">
        <f t="shared" si="4"/>
        <v>0.68193130910900945</v>
      </c>
      <c r="H46" s="47">
        <v>10137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19262.083333333336</v>
      </c>
      <c r="F47" s="47">
        <v>38715</v>
      </c>
      <c r="G47" s="48">
        <f t="shared" si="4"/>
        <v>1.0099072011075296</v>
      </c>
      <c r="H47" s="47">
        <v>38680.625</v>
      </c>
      <c r="I47" s="87">
        <f t="shared" si="5"/>
        <v>8.8868781205060675E-4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19363.481</v>
      </c>
      <c r="F48" s="47">
        <v>57702.142857142855</v>
      </c>
      <c r="G48" s="48">
        <f t="shared" si="4"/>
        <v>1.9799467800827164</v>
      </c>
      <c r="H48" s="47">
        <v>58062.857142857145</v>
      </c>
      <c r="I48" s="87">
        <f t="shared" si="5"/>
        <v>-6.212479086704136E-3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2355.6845238095239</v>
      </c>
      <c r="F49" s="47">
        <v>5548.6</v>
      </c>
      <c r="G49" s="48">
        <f t="shared" si="4"/>
        <v>1.3554087756313882</v>
      </c>
      <c r="H49" s="47">
        <v>5690.5</v>
      </c>
      <c r="I49" s="44">
        <f t="shared" si="5"/>
        <v>-2.493629733766798E-2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28249.5</v>
      </c>
      <c r="F50" s="50">
        <v>49628.333333333336</v>
      </c>
      <c r="G50" s="56">
        <f t="shared" si="4"/>
        <v>0.75678625580393766</v>
      </c>
      <c r="H50" s="50">
        <v>49628.333333333336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3512.25</v>
      </c>
      <c r="F52" s="66">
        <v>9116.6666666666661</v>
      </c>
      <c r="G52" s="45">
        <f t="shared" ref="G52:G60" si="6">(F52-E52)/E52</f>
        <v>1.5956770351389185</v>
      </c>
      <c r="H52" s="66">
        <v>9116.6666666666661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4132.4107142857138</v>
      </c>
      <c r="F53" s="70">
        <v>16142.142857142857</v>
      </c>
      <c r="G53" s="48">
        <f t="shared" si="6"/>
        <v>2.9062290689886141</v>
      </c>
      <c r="H53" s="70">
        <v>15682.5</v>
      </c>
      <c r="I53" s="87">
        <f t="shared" si="7"/>
        <v>2.9309284689485533E-2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3040.4375</v>
      </c>
      <c r="F54" s="70">
        <v>12414</v>
      </c>
      <c r="G54" s="48">
        <f t="shared" si="6"/>
        <v>3.0829650338150349</v>
      </c>
      <c r="H54" s="70">
        <v>12414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5016.666666666667</v>
      </c>
      <c r="F55" s="70">
        <v>8742.5</v>
      </c>
      <c r="G55" s="48">
        <f t="shared" si="6"/>
        <v>0.74269102990033209</v>
      </c>
      <c r="H55" s="70">
        <v>8615</v>
      </c>
      <c r="I55" s="87">
        <f t="shared" si="7"/>
        <v>1.4799767846778875E-2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2565.7916666666665</v>
      </c>
      <c r="F56" s="103">
        <v>3068.3333333333335</v>
      </c>
      <c r="G56" s="55">
        <f t="shared" si="6"/>
        <v>0.19586222575878154</v>
      </c>
      <c r="H56" s="103">
        <v>3926.6666666666665</v>
      </c>
      <c r="I56" s="88">
        <f t="shared" si="7"/>
        <v>-0.21859083191850587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5169.5</v>
      </c>
      <c r="F57" s="50">
        <v>11779</v>
      </c>
      <c r="G57" s="51">
        <f t="shared" si="6"/>
        <v>1.2785569203984912</v>
      </c>
      <c r="H57" s="50">
        <v>12246.333333333334</v>
      </c>
      <c r="I57" s="124">
        <f t="shared" si="7"/>
        <v>-3.8161082228694354E-2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4948.3928571428569</v>
      </c>
      <c r="F58" s="68">
        <v>18096.428571428572</v>
      </c>
      <c r="G58" s="44">
        <f t="shared" si="6"/>
        <v>2.6570315037349794</v>
      </c>
      <c r="H58" s="68">
        <v>17842.857142857141</v>
      </c>
      <c r="I58" s="44">
        <f t="shared" si="7"/>
        <v>1.4211369095276368E-2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5282.25</v>
      </c>
      <c r="F59" s="70">
        <v>16861.875</v>
      </c>
      <c r="G59" s="48">
        <f t="shared" si="6"/>
        <v>2.1921766292772964</v>
      </c>
      <c r="H59" s="70">
        <v>17268.75</v>
      </c>
      <c r="I59" s="44">
        <f t="shared" si="7"/>
        <v>-2.3561346362649293E-2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22089.977678571428</v>
      </c>
      <c r="F60" s="73">
        <v>91602.5</v>
      </c>
      <c r="G60" s="51">
        <f t="shared" si="6"/>
        <v>3.1467900661963908</v>
      </c>
      <c r="H60" s="73">
        <v>90102.5</v>
      </c>
      <c r="I60" s="51">
        <f t="shared" si="7"/>
        <v>1.6647706778391277E-2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6906.875</v>
      </c>
      <c r="F62" s="54">
        <v>29638.333333333332</v>
      </c>
      <c r="G62" s="45">
        <f t="shared" ref="G62:G67" si="8">(F62-E62)/E62</f>
        <v>3.2911350405694808</v>
      </c>
      <c r="H62" s="54">
        <v>29903.333333333332</v>
      </c>
      <c r="I62" s="44">
        <f t="shared" ref="I62:I67" si="9">(F62-H62)/H62</f>
        <v>-8.8618883067662479E-3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48438.869047619053</v>
      </c>
      <c r="F63" s="46">
        <v>117016.14285714286</v>
      </c>
      <c r="G63" s="48">
        <f t="shared" si="8"/>
        <v>1.4157488636265885</v>
      </c>
      <c r="H63" s="46">
        <v>116535.5</v>
      </c>
      <c r="I63" s="44">
        <f t="shared" si="9"/>
        <v>4.1244329594231381E-3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11557.471726190477</v>
      </c>
      <c r="F64" s="46">
        <v>49211.666666666664</v>
      </c>
      <c r="G64" s="48">
        <f t="shared" si="8"/>
        <v>3.2579958517352647</v>
      </c>
      <c r="H64" s="46">
        <v>49211.666666666664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7914.9027777777774</v>
      </c>
      <c r="F65" s="46">
        <v>20511.666666666668</v>
      </c>
      <c r="G65" s="48">
        <f t="shared" si="8"/>
        <v>1.5915247783278033</v>
      </c>
      <c r="H65" s="46">
        <v>19657</v>
      </c>
      <c r="I65" s="87">
        <f t="shared" si="9"/>
        <v>4.3478998151633919E-2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4339.7867063492067</v>
      </c>
      <c r="F66" s="46">
        <v>15267.142857142857</v>
      </c>
      <c r="G66" s="48">
        <f t="shared" si="8"/>
        <v>2.5179477449448564</v>
      </c>
      <c r="H66" s="46">
        <v>15267.142857142857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3368.6875</v>
      </c>
      <c r="F67" s="58">
        <v>12927</v>
      </c>
      <c r="G67" s="51">
        <f t="shared" si="8"/>
        <v>2.8373995806972299</v>
      </c>
      <c r="H67" s="58">
        <v>12927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4285.8784722222226</v>
      </c>
      <c r="F69" s="43">
        <v>14631.875</v>
      </c>
      <c r="G69" s="45">
        <f>(F69-E69)/E69</f>
        <v>2.4139733767143872</v>
      </c>
      <c r="H69" s="43">
        <v>14825.625</v>
      </c>
      <c r="I69" s="44">
        <f>(F69-H69)/H69</f>
        <v>-1.306858901395388E-2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2909.625</v>
      </c>
      <c r="F70" s="47">
        <v>7488.2857142857147</v>
      </c>
      <c r="G70" s="48">
        <f>(F70-E70)/E70</f>
        <v>1.5736257126900253</v>
      </c>
      <c r="H70" s="47">
        <v>7242.5714285714284</v>
      </c>
      <c r="I70" s="44">
        <f>(F70-H70)/H70</f>
        <v>3.3926387628703376E-2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1345.0347222222222</v>
      </c>
      <c r="F71" s="47">
        <v>2768.3333333333335</v>
      </c>
      <c r="G71" s="48">
        <f>(F71-E71)/E71</f>
        <v>1.058187262823657</v>
      </c>
      <c r="H71" s="47">
        <v>2067.6666666666665</v>
      </c>
      <c r="I71" s="44">
        <f>(F71-H71)/H71</f>
        <v>0.33886828953732084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2492.9166666666665</v>
      </c>
      <c r="F72" s="47">
        <v>9836</v>
      </c>
      <c r="G72" s="48">
        <f>(F72-E72)/E72</f>
        <v>2.9455791408992149</v>
      </c>
      <c r="H72" s="47">
        <v>7751</v>
      </c>
      <c r="I72" s="44">
        <f>(F72-H72)/H72</f>
        <v>0.2689975487033931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1956.2777777777778</v>
      </c>
      <c r="F73" s="50">
        <v>6510.5555555555557</v>
      </c>
      <c r="G73" s="48">
        <f>(F73-E73)/E73</f>
        <v>2.3280322608127677</v>
      </c>
      <c r="H73" s="50">
        <v>6930.625</v>
      </c>
      <c r="I73" s="59">
        <f>(F73-H73)/H73</f>
        <v>-6.0610615124096941E-2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1481.2083333333333</v>
      </c>
      <c r="F75" s="43">
        <v>4526.666666666667</v>
      </c>
      <c r="G75" s="44">
        <f t="shared" ref="G75:G81" si="10">(F75-E75)/E75</f>
        <v>2.0560634617007514</v>
      </c>
      <c r="H75" s="43">
        <v>4526.666666666667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1336.2222222222222</v>
      </c>
      <c r="F76" s="32">
        <v>3997.5714285714284</v>
      </c>
      <c r="G76" s="48">
        <f t="shared" si="10"/>
        <v>1.9916965622104488</v>
      </c>
      <c r="H76" s="32">
        <v>3879.7142857142858</v>
      </c>
      <c r="I76" s="44">
        <f t="shared" si="11"/>
        <v>3.0377789233375013E-2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947.78571428571422</v>
      </c>
      <c r="F77" s="47">
        <v>2283</v>
      </c>
      <c r="G77" s="48">
        <f t="shared" si="10"/>
        <v>1.4087723264752432</v>
      </c>
      <c r="H77" s="47">
        <v>2283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1572.7847222222224</v>
      </c>
      <c r="F78" s="47">
        <v>5404.4444444444443</v>
      </c>
      <c r="G78" s="48">
        <f t="shared" si="10"/>
        <v>2.4362264384208823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2044.1750000000002</v>
      </c>
      <c r="F79" s="61">
        <v>5085.625</v>
      </c>
      <c r="G79" s="48">
        <f t="shared" si="10"/>
        <v>1.4878618513581272</v>
      </c>
      <c r="H79" s="61">
        <v>5002.7777777777774</v>
      </c>
      <c r="I79" s="44">
        <f t="shared" si="11"/>
        <v>1.6560244308717463E-2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8920.1666666666661</v>
      </c>
      <c r="F80" s="61">
        <v>29999</v>
      </c>
      <c r="G80" s="48">
        <f t="shared" si="10"/>
        <v>2.363053754600998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4140.1736111111113</v>
      </c>
      <c r="F81" s="50">
        <v>6492.2222222222226</v>
      </c>
      <c r="G81" s="51">
        <f t="shared" si="10"/>
        <v>0.56810386037890925</v>
      </c>
      <c r="H81" s="50">
        <v>6492.2222222222226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203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6" t="s">
        <v>3</v>
      </c>
      <c r="B12" s="172"/>
      <c r="C12" s="174" t="s">
        <v>0</v>
      </c>
      <c r="D12" s="168" t="s">
        <v>23</v>
      </c>
      <c r="E12" s="168" t="s">
        <v>218</v>
      </c>
      <c r="F12" s="176" t="s">
        <v>225</v>
      </c>
      <c r="G12" s="168" t="s">
        <v>197</v>
      </c>
      <c r="H12" s="176" t="s">
        <v>220</v>
      </c>
      <c r="I12" s="168" t="s">
        <v>187</v>
      </c>
    </row>
    <row r="13" spans="1:9" ht="30.75" customHeight="1" thickBot="1" x14ac:dyDescent="0.25">
      <c r="A13" s="167"/>
      <c r="B13" s="173"/>
      <c r="C13" s="175"/>
      <c r="D13" s="169"/>
      <c r="E13" s="169"/>
      <c r="F13" s="177"/>
      <c r="G13" s="169"/>
      <c r="H13" s="177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1639.0625</v>
      </c>
      <c r="F15" s="83">
        <v>4766.6000000000004</v>
      </c>
      <c r="G15" s="44">
        <f>(F15-E15)/E15</f>
        <v>1.9081258341277409</v>
      </c>
      <c r="H15" s="83">
        <v>4233.2</v>
      </c>
      <c r="I15" s="125">
        <f>(F15-H15)/H15</f>
        <v>0.12600396862893332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1746.3722222222223</v>
      </c>
      <c r="F16" s="83">
        <v>4083.2</v>
      </c>
      <c r="G16" s="48">
        <f t="shared" ref="G16:G39" si="0">(F16-E16)/E16</f>
        <v>1.3381040697064071</v>
      </c>
      <c r="H16" s="83">
        <v>3333.2</v>
      </c>
      <c r="I16" s="48">
        <f>(F16-H16)/H16</f>
        <v>0.22500900036001442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1567.9</v>
      </c>
      <c r="F17" s="83">
        <v>3058.2</v>
      </c>
      <c r="G17" s="48">
        <f t="shared" si="0"/>
        <v>0.95050704764334437</v>
      </c>
      <c r="H17" s="83">
        <v>2716.6</v>
      </c>
      <c r="I17" s="48">
        <f t="shared" ref="I17:I29" si="1">(F17-H17)/H17</f>
        <v>0.12574541706544942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879.125</v>
      </c>
      <c r="F18" s="83">
        <v>3091.6</v>
      </c>
      <c r="G18" s="48">
        <f t="shared" si="0"/>
        <v>2.516678515569458</v>
      </c>
      <c r="H18" s="83">
        <v>3050</v>
      </c>
      <c r="I18" s="48">
        <f t="shared" si="1"/>
        <v>1.3639344262295051E-2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2485.6396666666665</v>
      </c>
      <c r="F19" s="83">
        <v>5533.2</v>
      </c>
      <c r="G19" s="48">
        <f t="shared" si="0"/>
        <v>1.226066824649698</v>
      </c>
      <c r="H19" s="83">
        <v>4933.2</v>
      </c>
      <c r="I19" s="48">
        <f t="shared" si="1"/>
        <v>0.12162490878131842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1441.9875</v>
      </c>
      <c r="F20" s="83">
        <v>4116.6000000000004</v>
      </c>
      <c r="G20" s="48">
        <f t="shared" si="0"/>
        <v>1.8548097677684448</v>
      </c>
      <c r="H20" s="83">
        <v>3333.2</v>
      </c>
      <c r="I20" s="48">
        <f t="shared" si="1"/>
        <v>0.23502940117604723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1415.7750000000001</v>
      </c>
      <c r="F21" s="83">
        <v>2866.6</v>
      </c>
      <c r="G21" s="48">
        <f t="shared" si="0"/>
        <v>1.0247567586657482</v>
      </c>
      <c r="H21" s="83">
        <v>2716.6</v>
      </c>
      <c r="I21" s="48">
        <f t="shared" si="1"/>
        <v>5.5216078922182138E-2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402.78750000000002</v>
      </c>
      <c r="F22" s="83">
        <v>624.79999999999995</v>
      </c>
      <c r="G22" s="48">
        <f t="shared" si="0"/>
        <v>0.55119014368618668</v>
      </c>
      <c r="H22" s="83">
        <v>578.20000000000005</v>
      </c>
      <c r="I22" s="48">
        <f t="shared" si="1"/>
        <v>8.0594949844344357E-2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502.82499999999999</v>
      </c>
      <c r="F23" s="83">
        <v>566.6</v>
      </c>
      <c r="G23" s="48">
        <f t="shared" si="0"/>
        <v>0.12683339133893509</v>
      </c>
      <c r="H23" s="83">
        <v>594.79999999999995</v>
      </c>
      <c r="I23" s="48">
        <f t="shared" si="1"/>
        <v>-4.741089441829175E-2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500.4375</v>
      </c>
      <c r="F24" s="83">
        <v>616.6</v>
      </c>
      <c r="G24" s="48">
        <f t="shared" si="0"/>
        <v>0.23212189334332464</v>
      </c>
      <c r="H24" s="83">
        <v>544.79999999999995</v>
      </c>
      <c r="I24" s="48">
        <f t="shared" si="1"/>
        <v>0.13179148311306915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517.26250000000005</v>
      </c>
      <c r="F25" s="83">
        <v>624.79999999999995</v>
      </c>
      <c r="G25" s="48">
        <f t="shared" si="0"/>
        <v>0.20789734419177863</v>
      </c>
      <c r="H25" s="83">
        <v>645</v>
      </c>
      <c r="I25" s="48">
        <f t="shared" si="1"/>
        <v>-3.1317829457364409E-2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1351.6624999999999</v>
      </c>
      <c r="F26" s="83">
        <v>2249.8000000000002</v>
      </c>
      <c r="G26" s="48">
        <f t="shared" si="0"/>
        <v>0.66446875606891542</v>
      </c>
      <c r="H26" s="83">
        <v>2116.6</v>
      </c>
      <c r="I26" s="48">
        <f t="shared" si="1"/>
        <v>6.2931115940659685E-2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519.8125</v>
      </c>
      <c r="F27" s="83">
        <v>574.79999999999995</v>
      </c>
      <c r="G27" s="48">
        <f t="shared" si="0"/>
        <v>0.10578333533726095</v>
      </c>
      <c r="H27" s="83">
        <v>561.6</v>
      </c>
      <c r="I27" s="48">
        <f t="shared" si="1"/>
        <v>2.3504273504273383E-2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1121.0875000000001</v>
      </c>
      <c r="F28" s="83">
        <v>2549.8000000000002</v>
      </c>
      <c r="G28" s="48">
        <f t="shared" si="0"/>
        <v>1.2743987422926399</v>
      </c>
      <c r="H28" s="83">
        <v>2166.6</v>
      </c>
      <c r="I28" s="48">
        <f t="shared" si="1"/>
        <v>0.17686698052247773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1643.2854166666666</v>
      </c>
      <c r="F29" s="83">
        <v>3075</v>
      </c>
      <c r="G29" s="48">
        <f t="shared" si="0"/>
        <v>0.87125131691213109</v>
      </c>
      <c r="H29" s="83">
        <v>3016.6</v>
      </c>
      <c r="I29" s="48">
        <f t="shared" si="1"/>
        <v>1.9359543857322845E-2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1180.8375000000001</v>
      </c>
      <c r="F30" s="94">
        <v>2658.2</v>
      </c>
      <c r="G30" s="51">
        <f t="shared" si="0"/>
        <v>1.2511141456805019</v>
      </c>
      <c r="H30" s="94">
        <v>2575</v>
      </c>
      <c r="I30" s="51">
        <f>(F30-H30)/H30</f>
        <v>3.2310679611650413E-2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83">
        <v>4866.6000000000004</v>
      </c>
      <c r="G32" s="44">
        <f t="shared" si="0"/>
        <v>1.0331611737488837</v>
      </c>
      <c r="H32" s="83">
        <v>4533.2</v>
      </c>
      <c r="I32" s="45">
        <f>(F32-H32)/H32</f>
        <v>7.3546280772964032E-2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83">
        <v>4916.6000000000004</v>
      </c>
      <c r="G33" s="48">
        <f t="shared" si="0"/>
        <v>1.1966145615181423</v>
      </c>
      <c r="H33" s="83">
        <v>4199.8</v>
      </c>
      <c r="I33" s="48">
        <f>(F33-H33)/H33</f>
        <v>0.17067479403781136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83">
        <v>3549.8</v>
      </c>
      <c r="G34" s="48">
        <f>(F34-E34)/E34</f>
        <v>1.4207995908277216</v>
      </c>
      <c r="H34" s="83">
        <v>3666.6</v>
      </c>
      <c r="I34" s="48">
        <f>(F34-H34)/H34</f>
        <v>-3.1855124638629717E-2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83">
        <v>3099.8</v>
      </c>
      <c r="G35" s="48">
        <f t="shared" si="0"/>
        <v>0.9599190711955452</v>
      </c>
      <c r="H35" s="83">
        <v>3016.6</v>
      </c>
      <c r="I35" s="48">
        <f>(F35-H35)/H35</f>
        <v>2.7580720015912046E-2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83">
        <v>4233.2</v>
      </c>
      <c r="G36" s="55">
        <f t="shared" si="0"/>
        <v>1.4198875288502073</v>
      </c>
      <c r="H36" s="83">
        <v>3966.6</v>
      </c>
      <c r="I36" s="48">
        <f>(F36-H36)/H36</f>
        <v>6.7211213633842568E-2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28513.055555555555</v>
      </c>
      <c r="F38" s="84">
        <v>64999.8</v>
      </c>
      <c r="G38" s="45">
        <f t="shared" si="0"/>
        <v>1.2796504525217494</v>
      </c>
      <c r="H38" s="84">
        <v>60000</v>
      </c>
      <c r="I38" s="45">
        <f>(F38-H38)/H38</f>
        <v>8.3330000000000043E-2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16491.080555555556</v>
      </c>
      <c r="F39" s="85">
        <v>37900</v>
      </c>
      <c r="G39" s="51">
        <f t="shared" si="0"/>
        <v>1.298212046949959</v>
      </c>
      <c r="H39" s="85">
        <v>37166.6</v>
      </c>
      <c r="I39" s="51">
        <f>(F39-H39)/H39</f>
        <v>1.9732770821113622E-2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204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6" t="s">
        <v>3</v>
      </c>
      <c r="B12" s="172"/>
      <c r="C12" s="174" t="s">
        <v>0</v>
      </c>
      <c r="D12" s="168" t="s">
        <v>224</v>
      </c>
      <c r="E12" s="176" t="s">
        <v>225</v>
      </c>
      <c r="F12" s="183" t="s">
        <v>186</v>
      </c>
      <c r="G12" s="168" t="s">
        <v>218</v>
      </c>
      <c r="H12" s="185" t="s">
        <v>226</v>
      </c>
      <c r="I12" s="181" t="s">
        <v>196</v>
      </c>
    </row>
    <row r="13" spans="1:9" ht="39.75" customHeight="1" thickBot="1" x14ac:dyDescent="0.25">
      <c r="A13" s="167"/>
      <c r="B13" s="173"/>
      <c r="C13" s="175"/>
      <c r="D13" s="169"/>
      <c r="E13" s="177"/>
      <c r="F13" s="184"/>
      <c r="G13" s="169"/>
      <c r="H13" s="186"/>
      <c r="I13" s="18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5800</v>
      </c>
      <c r="E15" s="83">
        <v>4766.6000000000004</v>
      </c>
      <c r="F15" s="67">
        <f t="shared" ref="F15:F30" si="0">D15-E15</f>
        <v>1033.3999999999996</v>
      </c>
      <c r="G15" s="42">
        <v>1639.0625</v>
      </c>
      <c r="H15" s="66">
        <f>AVERAGE(D15:E15)</f>
        <v>5283.3</v>
      </c>
      <c r="I15" s="69">
        <f>(H15-G15)/G15</f>
        <v>2.2233670162059105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4535.4285714285716</v>
      </c>
      <c r="E16" s="83">
        <v>4083.2</v>
      </c>
      <c r="F16" s="71">
        <f t="shared" si="0"/>
        <v>452.22857142857174</v>
      </c>
      <c r="G16" s="46">
        <v>1746.3722222222223</v>
      </c>
      <c r="H16" s="68">
        <f t="shared" ref="H16:H30" si="1">AVERAGE(D16:E16)</f>
        <v>4309.3142857142857</v>
      </c>
      <c r="I16" s="72">
        <f t="shared" ref="I16:I39" si="2">(H16-G16)/G16</f>
        <v>1.4675806399570266</v>
      </c>
    </row>
    <row r="17" spans="1:9" ht="16.5" x14ac:dyDescent="0.3">
      <c r="A17" s="37"/>
      <c r="B17" s="34" t="s">
        <v>6</v>
      </c>
      <c r="C17" s="15" t="s">
        <v>165</v>
      </c>
      <c r="D17" s="47">
        <v>3499.7777777777778</v>
      </c>
      <c r="E17" s="83">
        <v>3058.2</v>
      </c>
      <c r="F17" s="71">
        <f t="shared" si="0"/>
        <v>441.57777777777801</v>
      </c>
      <c r="G17" s="46">
        <v>1567.9</v>
      </c>
      <c r="H17" s="68">
        <f t="shared" si="1"/>
        <v>3278.9888888888891</v>
      </c>
      <c r="I17" s="72">
        <f t="shared" si="2"/>
        <v>1.0913252687600541</v>
      </c>
    </row>
    <row r="18" spans="1:9" ht="16.5" x14ac:dyDescent="0.3">
      <c r="A18" s="37"/>
      <c r="B18" s="34" t="s">
        <v>7</v>
      </c>
      <c r="C18" s="15" t="s">
        <v>166</v>
      </c>
      <c r="D18" s="47">
        <v>3223.8</v>
      </c>
      <c r="E18" s="83">
        <v>3091.6</v>
      </c>
      <c r="F18" s="71">
        <f t="shared" si="0"/>
        <v>132.20000000000027</v>
      </c>
      <c r="G18" s="46">
        <v>879.125</v>
      </c>
      <c r="H18" s="68">
        <f t="shared" si="1"/>
        <v>3157.7</v>
      </c>
      <c r="I18" s="72">
        <f t="shared" si="2"/>
        <v>2.5918669131238445</v>
      </c>
    </row>
    <row r="19" spans="1:9" ht="16.5" x14ac:dyDescent="0.3">
      <c r="A19" s="37"/>
      <c r="B19" s="34" t="s">
        <v>8</v>
      </c>
      <c r="C19" s="15" t="s">
        <v>167</v>
      </c>
      <c r="D19" s="47">
        <v>6374.75</v>
      </c>
      <c r="E19" s="83">
        <v>5533.2</v>
      </c>
      <c r="F19" s="71">
        <f t="shared" si="0"/>
        <v>841.55000000000018</v>
      </c>
      <c r="G19" s="46">
        <v>2485.6396666666665</v>
      </c>
      <c r="H19" s="68">
        <f t="shared" si="1"/>
        <v>5953.9750000000004</v>
      </c>
      <c r="I19" s="72">
        <f t="shared" si="2"/>
        <v>1.3953492052146472</v>
      </c>
    </row>
    <row r="20" spans="1:9" ht="16.5" x14ac:dyDescent="0.3">
      <c r="A20" s="37"/>
      <c r="B20" s="34" t="s">
        <v>9</v>
      </c>
      <c r="C20" s="15" t="s">
        <v>168</v>
      </c>
      <c r="D20" s="47">
        <v>4332</v>
      </c>
      <c r="E20" s="83">
        <v>4116.6000000000004</v>
      </c>
      <c r="F20" s="71">
        <f t="shared" si="0"/>
        <v>215.39999999999964</v>
      </c>
      <c r="G20" s="46">
        <v>1441.9875</v>
      </c>
      <c r="H20" s="68">
        <f t="shared" si="1"/>
        <v>4224.3</v>
      </c>
      <c r="I20" s="72">
        <f t="shared" si="2"/>
        <v>1.9294983486333968</v>
      </c>
    </row>
    <row r="21" spans="1:9" ht="16.5" x14ac:dyDescent="0.3">
      <c r="A21" s="37"/>
      <c r="B21" s="34" t="s">
        <v>10</v>
      </c>
      <c r="C21" s="15" t="s">
        <v>169</v>
      </c>
      <c r="D21" s="47">
        <v>3944.2222222222222</v>
      </c>
      <c r="E21" s="83">
        <v>2866.6</v>
      </c>
      <c r="F21" s="71">
        <f t="shared" si="0"/>
        <v>1077.6222222222223</v>
      </c>
      <c r="G21" s="46">
        <v>1415.7750000000001</v>
      </c>
      <c r="H21" s="68">
        <f t="shared" si="1"/>
        <v>3405.411111111111</v>
      </c>
      <c r="I21" s="72">
        <f t="shared" si="2"/>
        <v>1.405333553079487</v>
      </c>
    </row>
    <row r="22" spans="1:9" ht="16.5" x14ac:dyDescent="0.3">
      <c r="A22" s="37"/>
      <c r="B22" s="34" t="s">
        <v>11</v>
      </c>
      <c r="C22" s="15" t="s">
        <v>170</v>
      </c>
      <c r="D22" s="47">
        <v>755</v>
      </c>
      <c r="E22" s="83">
        <v>624.79999999999995</v>
      </c>
      <c r="F22" s="71">
        <f t="shared" si="0"/>
        <v>130.20000000000005</v>
      </c>
      <c r="G22" s="46">
        <v>402.78750000000002</v>
      </c>
      <c r="H22" s="68">
        <f t="shared" si="1"/>
        <v>689.9</v>
      </c>
      <c r="I22" s="72">
        <f t="shared" si="2"/>
        <v>0.71281382863172249</v>
      </c>
    </row>
    <row r="23" spans="1:9" ht="16.5" x14ac:dyDescent="0.3">
      <c r="A23" s="37"/>
      <c r="B23" s="34" t="s">
        <v>12</v>
      </c>
      <c r="C23" s="15" t="s">
        <v>171</v>
      </c>
      <c r="D23" s="47">
        <v>735</v>
      </c>
      <c r="E23" s="83">
        <v>566.6</v>
      </c>
      <c r="F23" s="71">
        <f t="shared" si="0"/>
        <v>168.39999999999998</v>
      </c>
      <c r="G23" s="46">
        <v>502.82499999999999</v>
      </c>
      <c r="H23" s="68">
        <f t="shared" si="1"/>
        <v>650.79999999999995</v>
      </c>
      <c r="I23" s="72">
        <f t="shared" si="2"/>
        <v>0.29428727688559631</v>
      </c>
    </row>
    <row r="24" spans="1:9" ht="16.5" x14ac:dyDescent="0.3">
      <c r="A24" s="37"/>
      <c r="B24" s="34" t="s">
        <v>13</v>
      </c>
      <c r="C24" s="15" t="s">
        <v>172</v>
      </c>
      <c r="D24" s="47">
        <v>733.33333333333337</v>
      </c>
      <c r="E24" s="83">
        <v>616.6</v>
      </c>
      <c r="F24" s="71">
        <f t="shared" si="0"/>
        <v>116.73333333333335</v>
      </c>
      <c r="G24" s="46">
        <v>500.4375</v>
      </c>
      <c r="H24" s="68">
        <f t="shared" si="1"/>
        <v>674.9666666666667</v>
      </c>
      <c r="I24" s="72">
        <f t="shared" si="2"/>
        <v>0.34875317430581582</v>
      </c>
    </row>
    <row r="25" spans="1:9" ht="16.5" x14ac:dyDescent="0.3">
      <c r="A25" s="37"/>
      <c r="B25" s="34" t="s">
        <v>14</v>
      </c>
      <c r="C25" s="15" t="s">
        <v>173</v>
      </c>
      <c r="D25" s="47">
        <v>785</v>
      </c>
      <c r="E25" s="83">
        <v>624.79999999999995</v>
      </c>
      <c r="F25" s="71">
        <f t="shared" si="0"/>
        <v>160.20000000000005</v>
      </c>
      <c r="G25" s="46">
        <v>517.26250000000005</v>
      </c>
      <c r="H25" s="68">
        <f t="shared" si="1"/>
        <v>704.9</v>
      </c>
      <c r="I25" s="72">
        <f t="shared" si="2"/>
        <v>0.36275102099997569</v>
      </c>
    </row>
    <row r="26" spans="1:9" ht="16.5" x14ac:dyDescent="0.3">
      <c r="A26" s="37"/>
      <c r="B26" s="34" t="s">
        <v>15</v>
      </c>
      <c r="C26" s="15" t="s">
        <v>174</v>
      </c>
      <c r="D26" s="47">
        <v>2109.7777777777778</v>
      </c>
      <c r="E26" s="83">
        <v>2249.8000000000002</v>
      </c>
      <c r="F26" s="71">
        <f t="shared" si="0"/>
        <v>-140.02222222222235</v>
      </c>
      <c r="G26" s="46">
        <v>1351.6624999999999</v>
      </c>
      <c r="H26" s="68">
        <f t="shared" si="1"/>
        <v>2179.7888888888892</v>
      </c>
      <c r="I26" s="72">
        <f t="shared" si="2"/>
        <v>0.61267245994387609</v>
      </c>
    </row>
    <row r="27" spans="1:9" ht="16.5" x14ac:dyDescent="0.3">
      <c r="A27" s="37"/>
      <c r="B27" s="34" t="s">
        <v>16</v>
      </c>
      <c r="C27" s="15" t="s">
        <v>175</v>
      </c>
      <c r="D27" s="47">
        <v>731.25</v>
      </c>
      <c r="E27" s="83">
        <v>574.79999999999995</v>
      </c>
      <c r="F27" s="71">
        <f t="shared" si="0"/>
        <v>156.45000000000005</v>
      </c>
      <c r="G27" s="46">
        <v>519.8125</v>
      </c>
      <c r="H27" s="68">
        <f t="shared" si="1"/>
        <v>653.02499999999998</v>
      </c>
      <c r="I27" s="72">
        <f t="shared" si="2"/>
        <v>0.25627028976794514</v>
      </c>
    </row>
    <row r="28" spans="1:9" ht="16.5" x14ac:dyDescent="0.3">
      <c r="A28" s="37"/>
      <c r="B28" s="34" t="s">
        <v>17</v>
      </c>
      <c r="C28" s="15" t="s">
        <v>176</v>
      </c>
      <c r="D28" s="47">
        <v>2247.5555555555557</v>
      </c>
      <c r="E28" s="83">
        <v>2549.8000000000002</v>
      </c>
      <c r="F28" s="71">
        <f t="shared" si="0"/>
        <v>-302.24444444444453</v>
      </c>
      <c r="G28" s="46">
        <v>1121.0875000000001</v>
      </c>
      <c r="H28" s="68">
        <f t="shared" si="1"/>
        <v>2398.6777777777779</v>
      </c>
      <c r="I28" s="72">
        <f t="shared" si="2"/>
        <v>1.1395990748070759</v>
      </c>
    </row>
    <row r="29" spans="1:9" ht="16.5" x14ac:dyDescent="0.3">
      <c r="A29" s="37"/>
      <c r="B29" s="34" t="s">
        <v>18</v>
      </c>
      <c r="C29" s="15" t="s">
        <v>177</v>
      </c>
      <c r="D29" s="47">
        <v>3556.25</v>
      </c>
      <c r="E29" s="83">
        <v>3075</v>
      </c>
      <c r="F29" s="71">
        <f t="shared" si="0"/>
        <v>481.25</v>
      </c>
      <c r="G29" s="46">
        <v>1643.2854166666666</v>
      </c>
      <c r="H29" s="68">
        <f t="shared" si="1"/>
        <v>3315.625</v>
      </c>
      <c r="I29" s="72">
        <f t="shared" si="2"/>
        <v>1.0176805358168406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2619.8000000000002</v>
      </c>
      <c r="E30" s="94">
        <v>2658.2</v>
      </c>
      <c r="F30" s="74">
        <f t="shared" si="0"/>
        <v>-38.399999999999636</v>
      </c>
      <c r="G30" s="49">
        <v>1180.8375000000001</v>
      </c>
      <c r="H30" s="105">
        <f t="shared" si="1"/>
        <v>2639</v>
      </c>
      <c r="I30" s="75">
        <f t="shared" si="2"/>
        <v>1.2348544994548358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6271</v>
      </c>
      <c r="E32" s="83">
        <v>4866.6000000000004</v>
      </c>
      <c r="F32" s="67">
        <f>D32-E32</f>
        <v>1404.3999999999996</v>
      </c>
      <c r="G32" s="54">
        <v>2393.6125000000002</v>
      </c>
      <c r="H32" s="68">
        <f>AVERAGE(D32:E32)</f>
        <v>5568.8</v>
      </c>
      <c r="I32" s="78">
        <f t="shared" si="2"/>
        <v>1.3265252834366463</v>
      </c>
    </row>
    <row r="33" spans="1:9" ht="16.5" x14ac:dyDescent="0.3">
      <c r="A33" s="37"/>
      <c r="B33" s="34" t="s">
        <v>27</v>
      </c>
      <c r="C33" s="15" t="s">
        <v>180</v>
      </c>
      <c r="D33" s="47">
        <v>6321</v>
      </c>
      <c r="E33" s="83">
        <v>4916.6000000000004</v>
      </c>
      <c r="F33" s="79">
        <f>D33-E33</f>
        <v>1404.3999999999996</v>
      </c>
      <c r="G33" s="46">
        <v>2238.2624999999998</v>
      </c>
      <c r="H33" s="68">
        <f>AVERAGE(D33:E33)</f>
        <v>5618.8</v>
      </c>
      <c r="I33" s="72">
        <f t="shared" si="2"/>
        <v>1.5103400517142205</v>
      </c>
    </row>
    <row r="34" spans="1:9" ht="16.5" x14ac:dyDescent="0.3">
      <c r="A34" s="37"/>
      <c r="B34" s="39" t="s">
        <v>28</v>
      </c>
      <c r="C34" s="15" t="s">
        <v>181</v>
      </c>
      <c r="D34" s="47">
        <v>3873.8</v>
      </c>
      <c r="E34" s="83">
        <v>3549.8</v>
      </c>
      <c r="F34" s="71">
        <f>D34-E34</f>
        <v>324</v>
      </c>
      <c r="G34" s="46">
        <v>1466.375</v>
      </c>
      <c r="H34" s="68">
        <f>AVERAGE(D34:E34)</f>
        <v>3711.8</v>
      </c>
      <c r="I34" s="72">
        <f t="shared" si="2"/>
        <v>1.5312761060438156</v>
      </c>
    </row>
    <row r="35" spans="1:9" ht="16.5" x14ac:dyDescent="0.3">
      <c r="A35" s="37"/>
      <c r="B35" s="34" t="s">
        <v>29</v>
      </c>
      <c r="C35" s="15" t="s">
        <v>182</v>
      </c>
      <c r="D35" s="47">
        <v>3572.8</v>
      </c>
      <c r="E35" s="83">
        <v>3099.8</v>
      </c>
      <c r="F35" s="79">
        <f>D35-E35</f>
        <v>473</v>
      </c>
      <c r="G35" s="46">
        <v>1581.5959166666667</v>
      </c>
      <c r="H35" s="68">
        <f>AVERAGE(D35:E35)</f>
        <v>3336.3</v>
      </c>
      <c r="I35" s="72">
        <f t="shared" si="2"/>
        <v>1.1094515766274267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4230</v>
      </c>
      <c r="E36" s="83">
        <v>4233.2</v>
      </c>
      <c r="F36" s="71">
        <f>D36-E36</f>
        <v>-3.1999999999998181</v>
      </c>
      <c r="G36" s="49">
        <v>1749.3375000000001</v>
      </c>
      <c r="H36" s="68">
        <f>AVERAGE(D36:E36)</f>
        <v>4231.6000000000004</v>
      </c>
      <c r="I36" s="80">
        <f t="shared" si="2"/>
        <v>1.4189728968823914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68284</v>
      </c>
      <c r="E38" s="84">
        <v>64999.8</v>
      </c>
      <c r="F38" s="67">
        <f>D38-E38</f>
        <v>3284.1999999999971</v>
      </c>
      <c r="G38" s="46">
        <v>28513.055555555555</v>
      </c>
      <c r="H38" s="67">
        <f>AVERAGE(D38:E38)</f>
        <v>66641.899999999994</v>
      </c>
      <c r="I38" s="78">
        <f t="shared" si="2"/>
        <v>1.3372416144651085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37424.75</v>
      </c>
      <c r="E39" s="85">
        <v>37900</v>
      </c>
      <c r="F39" s="74">
        <f>D39-E39</f>
        <v>-475.25</v>
      </c>
      <c r="G39" s="46">
        <v>16491.080555555556</v>
      </c>
      <c r="H39" s="81">
        <f>AVERAGE(D39:E39)</f>
        <v>37662.375</v>
      </c>
      <c r="I39" s="75">
        <f t="shared" si="2"/>
        <v>1.283802742526305</v>
      </c>
    </row>
    <row r="40" spans="1:9" ht="15.75" customHeight="1" thickBot="1" x14ac:dyDescent="0.25">
      <c r="A40" s="178"/>
      <c r="B40" s="179"/>
      <c r="C40" s="180"/>
      <c r="D40" s="86">
        <f>SUM(D15:D39)</f>
        <v>175960.29523809525</v>
      </c>
      <c r="E40" s="86">
        <f>SUM(E15:E39)</f>
        <v>164622.20000000001</v>
      </c>
      <c r="F40" s="86">
        <f>SUM(F15:F39)</f>
        <v>11338.095238095233</v>
      </c>
      <c r="G40" s="86">
        <f>SUM(G15:G39)</f>
        <v>73349.179333333333</v>
      </c>
      <c r="H40" s="86">
        <f>AVERAGE(D40:E40)</f>
        <v>170291.24761904764</v>
      </c>
      <c r="I40" s="75">
        <f>(H40-G40)/G40</f>
        <v>1.3216517099007168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6" t="s">
        <v>3</v>
      </c>
      <c r="B13" s="172"/>
      <c r="C13" s="174" t="s">
        <v>0</v>
      </c>
      <c r="D13" s="168" t="s">
        <v>23</v>
      </c>
      <c r="E13" s="168" t="s">
        <v>218</v>
      </c>
      <c r="F13" s="185" t="s">
        <v>226</v>
      </c>
      <c r="G13" s="168" t="s">
        <v>197</v>
      </c>
      <c r="H13" s="185" t="s">
        <v>219</v>
      </c>
      <c r="I13" s="168" t="s">
        <v>187</v>
      </c>
    </row>
    <row r="14" spans="1:9" ht="33.75" customHeight="1" thickBot="1" x14ac:dyDescent="0.25">
      <c r="A14" s="167"/>
      <c r="B14" s="173"/>
      <c r="C14" s="175"/>
      <c r="D14" s="188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1639.0625</v>
      </c>
      <c r="F16" s="42">
        <v>5283.3</v>
      </c>
      <c r="G16" s="21">
        <f>(F16-E16)/E16</f>
        <v>2.2233670162059105</v>
      </c>
      <c r="H16" s="42">
        <v>4876.1000000000004</v>
      </c>
      <c r="I16" s="21">
        <f>(F16-H16)/H16</f>
        <v>8.3509361990115008E-2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1746.3722222222223</v>
      </c>
      <c r="F17" s="46">
        <v>4309.3142857142857</v>
      </c>
      <c r="G17" s="21">
        <f t="shared" ref="G17:G80" si="0">(F17-E17)/E17</f>
        <v>1.4675806399570266</v>
      </c>
      <c r="H17" s="46">
        <v>3679.3777777777777</v>
      </c>
      <c r="I17" s="21">
        <f>(F17-H17)/H17</f>
        <v>0.1712073469979396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1567.9</v>
      </c>
      <c r="F18" s="46">
        <v>3278.9888888888891</v>
      </c>
      <c r="G18" s="21">
        <f t="shared" si="0"/>
        <v>1.0913252687600541</v>
      </c>
      <c r="H18" s="46">
        <v>3204.8555555555558</v>
      </c>
      <c r="I18" s="21">
        <f t="shared" ref="I18:I31" si="1">(F18-H18)/H18</f>
        <v>2.3131567725361131E-2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879.125</v>
      </c>
      <c r="F19" s="46">
        <v>3157.7</v>
      </c>
      <c r="G19" s="21">
        <f t="shared" si="0"/>
        <v>2.5918669131238445</v>
      </c>
      <c r="H19" s="46">
        <v>3134.8888888888887</v>
      </c>
      <c r="I19" s="21">
        <f t="shared" si="1"/>
        <v>7.2765293825760328E-3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2485.6396666666665</v>
      </c>
      <c r="F20" s="46">
        <v>5953.9750000000004</v>
      </c>
      <c r="G20" s="21">
        <f>(F20-E20)/E20</f>
        <v>1.3953492052146472</v>
      </c>
      <c r="H20" s="46">
        <v>5777.7250000000004</v>
      </c>
      <c r="I20" s="21">
        <f t="shared" si="1"/>
        <v>3.0505086344538721E-2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1441.9875</v>
      </c>
      <c r="F21" s="46">
        <v>4224.3</v>
      </c>
      <c r="G21" s="21">
        <f t="shared" si="0"/>
        <v>1.9294983486333968</v>
      </c>
      <c r="H21" s="46">
        <v>3833.2666666666664</v>
      </c>
      <c r="I21" s="21">
        <f t="shared" si="1"/>
        <v>0.10201046974730008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1415.7750000000001</v>
      </c>
      <c r="F22" s="46">
        <v>3405.411111111111</v>
      </c>
      <c r="G22" s="21">
        <f t="shared" si="0"/>
        <v>1.405333553079487</v>
      </c>
      <c r="H22" s="46">
        <v>3270.2</v>
      </c>
      <c r="I22" s="21">
        <f t="shared" si="1"/>
        <v>4.1346434808608411E-2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402.78750000000002</v>
      </c>
      <c r="F23" s="46">
        <v>689.9</v>
      </c>
      <c r="G23" s="21">
        <f t="shared" si="0"/>
        <v>0.71281382863172249</v>
      </c>
      <c r="H23" s="46">
        <v>701.5</v>
      </c>
      <c r="I23" s="21">
        <f t="shared" si="1"/>
        <v>-1.6535994297933034E-2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502.82499999999999</v>
      </c>
      <c r="F24" s="46">
        <v>650.79999999999995</v>
      </c>
      <c r="G24" s="21">
        <f t="shared" si="0"/>
        <v>0.29428727688559631</v>
      </c>
      <c r="H24" s="46">
        <v>687.4</v>
      </c>
      <c r="I24" s="21">
        <f t="shared" si="1"/>
        <v>-5.3244108233924968E-2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500.4375</v>
      </c>
      <c r="F25" s="46">
        <v>674.9666666666667</v>
      </c>
      <c r="G25" s="21">
        <f t="shared" si="0"/>
        <v>0.34875317430581582</v>
      </c>
      <c r="H25" s="46">
        <v>652.84444444444443</v>
      </c>
      <c r="I25" s="21">
        <f t="shared" si="1"/>
        <v>3.3885901014364554E-2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517.26250000000005</v>
      </c>
      <c r="F26" s="46">
        <v>704.9</v>
      </c>
      <c r="G26" s="21">
        <f t="shared" si="0"/>
        <v>0.36275102099997569</v>
      </c>
      <c r="H26" s="46">
        <v>755</v>
      </c>
      <c r="I26" s="21">
        <f t="shared" si="1"/>
        <v>-6.6357615894039768E-2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1351.6624999999999</v>
      </c>
      <c r="F27" s="46">
        <v>2179.7888888888892</v>
      </c>
      <c r="G27" s="21">
        <f t="shared" si="0"/>
        <v>0.61267245994387609</v>
      </c>
      <c r="H27" s="46">
        <v>2133.1999999999998</v>
      </c>
      <c r="I27" s="21">
        <f t="shared" si="1"/>
        <v>2.1839906660833217E-2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519.8125</v>
      </c>
      <c r="F28" s="46">
        <v>653.02499999999998</v>
      </c>
      <c r="G28" s="21">
        <f t="shared" si="0"/>
        <v>0.25627028976794514</v>
      </c>
      <c r="H28" s="46">
        <v>683.4666666666667</v>
      </c>
      <c r="I28" s="21">
        <f t="shared" si="1"/>
        <v>-4.4540089738587668E-2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1121.0875000000001</v>
      </c>
      <c r="F29" s="46">
        <v>2398.6777777777779</v>
      </c>
      <c r="G29" s="21">
        <f t="shared" si="0"/>
        <v>1.1395990748070759</v>
      </c>
      <c r="H29" s="46">
        <v>2219.9666666666667</v>
      </c>
      <c r="I29" s="21">
        <f t="shared" si="1"/>
        <v>8.0501709234873445E-2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1643.2854166666666</v>
      </c>
      <c r="F30" s="46">
        <v>3315.625</v>
      </c>
      <c r="G30" s="21">
        <f t="shared" si="0"/>
        <v>1.0176805358168406</v>
      </c>
      <c r="H30" s="46">
        <v>3270.8</v>
      </c>
      <c r="I30" s="21">
        <f t="shared" si="1"/>
        <v>1.3704598263421736E-2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1180.8375000000001</v>
      </c>
      <c r="F31" s="49">
        <v>2639</v>
      </c>
      <c r="G31" s="23">
        <f t="shared" si="0"/>
        <v>1.2348544994548358</v>
      </c>
      <c r="H31" s="49">
        <v>2672</v>
      </c>
      <c r="I31" s="23">
        <f t="shared" si="1"/>
        <v>-1.2350299401197605E-2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2393.6125000000002</v>
      </c>
      <c r="F33" s="54">
        <v>5568.8</v>
      </c>
      <c r="G33" s="21">
        <f t="shared" si="0"/>
        <v>1.3265252834366463</v>
      </c>
      <c r="H33" s="54">
        <v>5278</v>
      </c>
      <c r="I33" s="21">
        <f>(F33-H33)/H33</f>
        <v>5.5096627510420645E-2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2238.2624999999998</v>
      </c>
      <c r="F34" s="46">
        <v>5618.8</v>
      </c>
      <c r="G34" s="21">
        <f t="shared" si="0"/>
        <v>1.5103400517142205</v>
      </c>
      <c r="H34" s="46">
        <v>4973.8</v>
      </c>
      <c r="I34" s="21">
        <f>(F34-H34)/H34</f>
        <v>0.12967952068840724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1466.375</v>
      </c>
      <c r="F35" s="46">
        <v>3711.8</v>
      </c>
      <c r="G35" s="21">
        <f t="shared" si="0"/>
        <v>1.5312761060438156</v>
      </c>
      <c r="H35" s="46">
        <v>3833.1499999999996</v>
      </c>
      <c r="I35" s="21">
        <f>(F35-H35)/H35</f>
        <v>-3.1658035819104251E-2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1581.5959166666667</v>
      </c>
      <c r="F36" s="46">
        <v>3336.3</v>
      </c>
      <c r="G36" s="21">
        <f t="shared" si="0"/>
        <v>1.1094515766274267</v>
      </c>
      <c r="H36" s="46">
        <v>3118.7444444444445</v>
      </c>
      <c r="I36" s="21">
        <f>(F36-H36)/H36</f>
        <v>6.9757416624211338E-2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1749.3375000000001</v>
      </c>
      <c r="F37" s="49">
        <v>4231.6000000000004</v>
      </c>
      <c r="G37" s="23">
        <f t="shared" si="0"/>
        <v>1.4189728968823914</v>
      </c>
      <c r="H37" s="49">
        <v>4092.3</v>
      </c>
      <c r="I37" s="23">
        <f>(F37-H37)/H37</f>
        <v>3.4039537668303928E-2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28513.055555555555</v>
      </c>
      <c r="F39" s="46">
        <v>66641.899999999994</v>
      </c>
      <c r="G39" s="21">
        <f t="shared" si="0"/>
        <v>1.3372416144651085</v>
      </c>
      <c r="H39" s="46">
        <v>68374.833333333343</v>
      </c>
      <c r="I39" s="21">
        <f t="shared" ref="I39:I44" si="2">(F39-H39)/H39</f>
        <v>-2.5344607786978376E-2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16491.080555555556</v>
      </c>
      <c r="F40" s="46">
        <v>37662.375</v>
      </c>
      <c r="G40" s="21">
        <f t="shared" si="0"/>
        <v>1.283802742526305</v>
      </c>
      <c r="H40" s="46">
        <v>37295.675000000003</v>
      </c>
      <c r="I40" s="21">
        <f t="shared" si="2"/>
        <v>9.8322392609866173E-3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12195.53125</v>
      </c>
      <c r="F41" s="57">
        <v>24896.333333333332</v>
      </c>
      <c r="G41" s="21">
        <f t="shared" si="0"/>
        <v>1.0414308178115104</v>
      </c>
      <c r="H41" s="57">
        <v>25056.666666666668</v>
      </c>
      <c r="I41" s="21">
        <f t="shared" si="2"/>
        <v>-6.398829320207626E-3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5817.5375000000004</v>
      </c>
      <c r="F42" s="47">
        <v>14414.666666666666</v>
      </c>
      <c r="G42" s="21">
        <f t="shared" si="0"/>
        <v>1.4777952297972579</v>
      </c>
      <c r="H42" s="47">
        <v>14149.666666666666</v>
      </c>
      <c r="I42" s="21">
        <f t="shared" si="2"/>
        <v>1.8728356380597895E-2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11221.416666666666</v>
      </c>
      <c r="F43" s="47">
        <v>12166</v>
      </c>
      <c r="G43" s="21">
        <f t="shared" si="0"/>
        <v>8.4176834475742132E-2</v>
      </c>
      <c r="H43" s="47">
        <v>11750</v>
      </c>
      <c r="I43" s="21">
        <f t="shared" si="2"/>
        <v>3.5404255319148939E-2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12537.5</v>
      </c>
      <c r="F44" s="50">
        <v>22990</v>
      </c>
      <c r="G44" s="31">
        <f t="shared" si="0"/>
        <v>0.83369890329012963</v>
      </c>
      <c r="H44" s="50">
        <v>23241.666666666668</v>
      </c>
      <c r="I44" s="31">
        <f t="shared" si="2"/>
        <v>-1.0828253854428161E-2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6418.8888888888896</v>
      </c>
      <c r="F46" s="43">
        <v>16666.428571428572</v>
      </c>
      <c r="G46" s="21">
        <f t="shared" si="0"/>
        <v>1.5964662825490241</v>
      </c>
      <c r="H46" s="43">
        <v>16666.428571428572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6027</v>
      </c>
      <c r="F47" s="47">
        <v>10137</v>
      </c>
      <c r="G47" s="21">
        <f t="shared" si="0"/>
        <v>0.68193130910900945</v>
      </c>
      <c r="H47" s="47">
        <v>10137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19262.083333333336</v>
      </c>
      <c r="F48" s="47">
        <v>38715</v>
      </c>
      <c r="G48" s="21">
        <f t="shared" si="0"/>
        <v>1.0099072011075296</v>
      </c>
      <c r="H48" s="47">
        <v>38680.625</v>
      </c>
      <c r="I48" s="21">
        <f t="shared" si="3"/>
        <v>8.8868781205060675E-4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19363.481</v>
      </c>
      <c r="F49" s="47">
        <v>57702.142857142855</v>
      </c>
      <c r="G49" s="21">
        <f t="shared" si="0"/>
        <v>1.9799467800827164</v>
      </c>
      <c r="H49" s="47">
        <v>58062.857142857145</v>
      </c>
      <c r="I49" s="21">
        <f t="shared" si="3"/>
        <v>-6.212479086704136E-3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2355.6845238095239</v>
      </c>
      <c r="F50" s="47">
        <v>5548.6</v>
      </c>
      <c r="G50" s="21">
        <f t="shared" si="0"/>
        <v>1.3554087756313882</v>
      </c>
      <c r="H50" s="47">
        <v>5690.5</v>
      </c>
      <c r="I50" s="21">
        <f t="shared" si="3"/>
        <v>-2.493629733766798E-2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28249.5</v>
      </c>
      <c r="F51" s="50">
        <v>49628.333333333336</v>
      </c>
      <c r="G51" s="31">
        <f t="shared" si="0"/>
        <v>0.75678625580393766</v>
      </c>
      <c r="H51" s="50">
        <v>49628.333333333336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3512.25</v>
      </c>
      <c r="F53" s="66">
        <v>9116.6666666666661</v>
      </c>
      <c r="G53" s="22">
        <f t="shared" si="0"/>
        <v>1.5956770351389185</v>
      </c>
      <c r="H53" s="66">
        <v>9116.6666666666661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4132.4107142857138</v>
      </c>
      <c r="F54" s="70">
        <v>16142.142857142857</v>
      </c>
      <c r="G54" s="21">
        <f t="shared" si="0"/>
        <v>2.9062290689886141</v>
      </c>
      <c r="H54" s="70">
        <v>15682.5</v>
      </c>
      <c r="I54" s="21">
        <f t="shared" si="4"/>
        <v>2.9309284689485533E-2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3040.4375</v>
      </c>
      <c r="F55" s="70">
        <v>12414</v>
      </c>
      <c r="G55" s="21">
        <f t="shared" si="0"/>
        <v>3.0829650338150349</v>
      </c>
      <c r="H55" s="70">
        <v>12414</v>
      </c>
      <c r="I55" s="21">
        <f t="shared" si="4"/>
        <v>0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5016.666666666667</v>
      </c>
      <c r="F56" s="70">
        <v>8742.5</v>
      </c>
      <c r="G56" s="21">
        <f t="shared" si="0"/>
        <v>0.74269102990033209</v>
      </c>
      <c r="H56" s="70">
        <v>8615</v>
      </c>
      <c r="I56" s="21">
        <f t="shared" si="4"/>
        <v>1.4799767846778875E-2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2565.7916666666665</v>
      </c>
      <c r="F57" s="103">
        <v>3068.3333333333335</v>
      </c>
      <c r="G57" s="21">
        <f t="shared" si="0"/>
        <v>0.19586222575878154</v>
      </c>
      <c r="H57" s="103">
        <v>3926.6666666666665</v>
      </c>
      <c r="I57" s="21">
        <f t="shared" si="4"/>
        <v>-0.21859083191850587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5169.5</v>
      </c>
      <c r="F58" s="50">
        <v>11779</v>
      </c>
      <c r="G58" s="29">
        <f t="shared" si="0"/>
        <v>1.2785569203984912</v>
      </c>
      <c r="H58" s="50">
        <v>12246.333333333334</v>
      </c>
      <c r="I58" s="29">
        <f t="shared" si="4"/>
        <v>-3.8161082228694354E-2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4948.3928571428569</v>
      </c>
      <c r="F59" s="68">
        <v>18096.428571428572</v>
      </c>
      <c r="G59" s="21">
        <f t="shared" si="0"/>
        <v>2.6570315037349794</v>
      </c>
      <c r="H59" s="68">
        <v>17842.857142857141</v>
      </c>
      <c r="I59" s="21">
        <f t="shared" si="4"/>
        <v>1.4211369095276368E-2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5282.25</v>
      </c>
      <c r="F60" s="70">
        <v>16861.875</v>
      </c>
      <c r="G60" s="21">
        <f t="shared" si="0"/>
        <v>2.1921766292772964</v>
      </c>
      <c r="H60" s="70">
        <v>17268.75</v>
      </c>
      <c r="I60" s="21">
        <f t="shared" si="4"/>
        <v>-2.3561346362649293E-2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22089.977678571428</v>
      </c>
      <c r="F61" s="73">
        <v>91602.5</v>
      </c>
      <c r="G61" s="29">
        <f t="shared" si="0"/>
        <v>3.1467900661963908</v>
      </c>
      <c r="H61" s="73">
        <v>90102.5</v>
      </c>
      <c r="I61" s="29">
        <f t="shared" si="4"/>
        <v>1.6647706778391277E-2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6906.875</v>
      </c>
      <c r="F63" s="54">
        <v>29638.333333333332</v>
      </c>
      <c r="G63" s="21">
        <f t="shared" si="0"/>
        <v>3.2911350405694808</v>
      </c>
      <c r="H63" s="54">
        <v>29903.333333333332</v>
      </c>
      <c r="I63" s="21">
        <f t="shared" ref="I63:I74" si="5">(F63-H63)/H63</f>
        <v>-8.8618883067662479E-3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48438.869047619053</v>
      </c>
      <c r="F64" s="46">
        <v>117016.14285714286</v>
      </c>
      <c r="G64" s="21">
        <f t="shared" si="0"/>
        <v>1.4157488636265885</v>
      </c>
      <c r="H64" s="46">
        <v>116535.5</v>
      </c>
      <c r="I64" s="21">
        <f t="shared" si="5"/>
        <v>4.1244329594231381E-3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11557.471726190477</v>
      </c>
      <c r="F65" s="46">
        <v>49211.666666666664</v>
      </c>
      <c r="G65" s="21">
        <f t="shared" si="0"/>
        <v>3.2579958517352647</v>
      </c>
      <c r="H65" s="46">
        <v>49211.666666666664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7914.9027777777774</v>
      </c>
      <c r="F66" s="46">
        <v>20511.666666666668</v>
      </c>
      <c r="G66" s="21">
        <f t="shared" si="0"/>
        <v>1.5915247783278033</v>
      </c>
      <c r="H66" s="46">
        <v>19657</v>
      </c>
      <c r="I66" s="21">
        <f t="shared" si="5"/>
        <v>4.3478998151633919E-2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4339.7867063492067</v>
      </c>
      <c r="F67" s="46">
        <v>15267.142857142857</v>
      </c>
      <c r="G67" s="21">
        <f t="shared" si="0"/>
        <v>2.5179477449448564</v>
      </c>
      <c r="H67" s="46">
        <v>15267.142857142857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3368.6875</v>
      </c>
      <c r="F68" s="58">
        <v>12927</v>
      </c>
      <c r="G68" s="31">
        <f t="shared" si="0"/>
        <v>2.8373995806972299</v>
      </c>
      <c r="H68" s="58">
        <v>12927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4285.8784722222226</v>
      </c>
      <c r="F70" s="43">
        <v>14631.875</v>
      </c>
      <c r="G70" s="21">
        <f t="shared" si="0"/>
        <v>2.4139733767143872</v>
      </c>
      <c r="H70" s="43">
        <v>14825.625</v>
      </c>
      <c r="I70" s="21">
        <f t="shared" si="5"/>
        <v>-1.306858901395388E-2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2909.625</v>
      </c>
      <c r="F71" s="47">
        <v>7488.2857142857147</v>
      </c>
      <c r="G71" s="21">
        <f t="shared" si="0"/>
        <v>1.5736257126900253</v>
      </c>
      <c r="H71" s="47">
        <v>7242.5714285714284</v>
      </c>
      <c r="I71" s="21">
        <f t="shared" si="5"/>
        <v>3.3926387628703376E-2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1345.0347222222222</v>
      </c>
      <c r="F72" s="47">
        <v>2768.3333333333335</v>
      </c>
      <c r="G72" s="21">
        <f t="shared" si="0"/>
        <v>1.058187262823657</v>
      </c>
      <c r="H72" s="47">
        <v>2067.6666666666665</v>
      </c>
      <c r="I72" s="21">
        <f t="shared" si="5"/>
        <v>0.33886828953732084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2492.9166666666665</v>
      </c>
      <c r="F73" s="47">
        <v>9836</v>
      </c>
      <c r="G73" s="21">
        <f t="shared" si="0"/>
        <v>2.9455791408992149</v>
      </c>
      <c r="H73" s="47">
        <v>7751</v>
      </c>
      <c r="I73" s="21">
        <f t="shared" si="5"/>
        <v>0.2689975487033931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1956.2777777777778</v>
      </c>
      <c r="F74" s="50">
        <v>6510.5555555555557</v>
      </c>
      <c r="G74" s="21">
        <f t="shared" si="0"/>
        <v>2.3280322608127677</v>
      </c>
      <c r="H74" s="50">
        <v>6930.625</v>
      </c>
      <c r="I74" s="21">
        <f t="shared" si="5"/>
        <v>-6.0610615124096941E-2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1481.2083333333333</v>
      </c>
      <c r="F76" s="43">
        <v>4526.666666666667</v>
      </c>
      <c r="G76" s="22">
        <f t="shared" si="0"/>
        <v>2.0560634617007514</v>
      </c>
      <c r="H76" s="43">
        <v>4526.666666666667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1336.2222222222222</v>
      </c>
      <c r="F77" s="32">
        <v>3997.5714285714284</v>
      </c>
      <c r="G77" s="21">
        <f t="shared" si="0"/>
        <v>1.9916965622104488</v>
      </c>
      <c r="H77" s="32">
        <v>3879.7142857142858</v>
      </c>
      <c r="I77" s="21">
        <f t="shared" si="6"/>
        <v>3.0377789233375013E-2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947.78571428571422</v>
      </c>
      <c r="F78" s="47">
        <v>2283</v>
      </c>
      <c r="G78" s="21">
        <f t="shared" si="0"/>
        <v>1.4087723264752432</v>
      </c>
      <c r="H78" s="47">
        <v>2283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1572.7847222222224</v>
      </c>
      <c r="F79" s="47">
        <v>5404.4444444444443</v>
      </c>
      <c r="G79" s="21">
        <f t="shared" si="0"/>
        <v>2.4362264384208823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2044.1750000000002</v>
      </c>
      <c r="F80" s="61">
        <v>5085.625</v>
      </c>
      <c r="G80" s="21">
        <f t="shared" si="0"/>
        <v>1.4878618513581272</v>
      </c>
      <c r="H80" s="61">
        <v>5002.7777777777774</v>
      </c>
      <c r="I80" s="21">
        <f t="shared" si="6"/>
        <v>1.6560244308717463E-2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8920.1666666666661</v>
      </c>
      <c r="F81" s="61">
        <v>29999</v>
      </c>
      <c r="G81" s="21">
        <f>(F81-E81)/E81</f>
        <v>2.363053754600998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4140.1736111111113</v>
      </c>
      <c r="F82" s="50">
        <v>6492.2222222222226</v>
      </c>
      <c r="G82" s="23">
        <f>(F82-E82)/E82</f>
        <v>0.56810386037890925</v>
      </c>
      <c r="H82" s="50">
        <v>6492.2222222222226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6" t="s">
        <v>3</v>
      </c>
      <c r="B13" s="172"/>
      <c r="C13" s="191" t="s">
        <v>0</v>
      </c>
      <c r="D13" s="193" t="s">
        <v>23</v>
      </c>
      <c r="E13" s="168" t="s">
        <v>218</v>
      </c>
      <c r="F13" s="185" t="s">
        <v>226</v>
      </c>
      <c r="G13" s="168" t="s">
        <v>197</v>
      </c>
      <c r="H13" s="185" t="s">
        <v>219</v>
      </c>
      <c r="I13" s="168" t="s">
        <v>187</v>
      </c>
    </row>
    <row r="14" spans="1:9" ht="38.25" customHeight="1" thickBot="1" x14ac:dyDescent="0.25">
      <c r="A14" s="167"/>
      <c r="B14" s="173"/>
      <c r="C14" s="192"/>
      <c r="D14" s="194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517.26250000000005</v>
      </c>
      <c r="F16" s="42">
        <v>704.9</v>
      </c>
      <c r="G16" s="21">
        <f>(F16-E16)/E16</f>
        <v>0.36275102099997569</v>
      </c>
      <c r="H16" s="42">
        <v>755</v>
      </c>
      <c r="I16" s="21">
        <f>(F16-H16)/H16</f>
        <v>-6.6357615894039768E-2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502.82499999999999</v>
      </c>
      <c r="F17" s="46">
        <v>650.79999999999995</v>
      </c>
      <c r="G17" s="21">
        <f>(F17-E17)/E17</f>
        <v>0.29428727688559631</v>
      </c>
      <c r="H17" s="46">
        <v>687.4</v>
      </c>
      <c r="I17" s="21">
        <f>(F17-H17)/H17</f>
        <v>-5.3244108233924968E-2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519.8125</v>
      </c>
      <c r="F18" s="46">
        <v>653.02499999999998</v>
      </c>
      <c r="G18" s="21">
        <f>(F18-E18)/E18</f>
        <v>0.25627028976794514</v>
      </c>
      <c r="H18" s="46">
        <v>683.4666666666667</v>
      </c>
      <c r="I18" s="21">
        <f>(F18-H18)/H18</f>
        <v>-4.4540089738587668E-2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402.78750000000002</v>
      </c>
      <c r="F19" s="46">
        <v>689.9</v>
      </c>
      <c r="G19" s="21">
        <f>(F19-E19)/E19</f>
        <v>0.71281382863172249</v>
      </c>
      <c r="H19" s="46">
        <v>701.5</v>
      </c>
      <c r="I19" s="21">
        <f>(F19-H19)/H19</f>
        <v>-1.6535994297933034E-2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1180.8375000000001</v>
      </c>
      <c r="F20" s="46">
        <v>2639</v>
      </c>
      <c r="G20" s="21">
        <f>(F20-E20)/E20</f>
        <v>1.2348544994548358</v>
      </c>
      <c r="H20" s="46">
        <v>2672</v>
      </c>
      <c r="I20" s="21">
        <f>(F20-H20)/H20</f>
        <v>-1.2350299401197605E-2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879.125</v>
      </c>
      <c r="F21" s="46">
        <v>3157.7</v>
      </c>
      <c r="G21" s="21">
        <f>(F21-E21)/E21</f>
        <v>2.5918669131238445</v>
      </c>
      <c r="H21" s="46">
        <v>3134.8888888888887</v>
      </c>
      <c r="I21" s="21">
        <f>(F21-H21)/H21</f>
        <v>7.2765293825760328E-3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1643.2854166666666</v>
      </c>
      <c r="F22" s="46">
        <v>3315.625</v>
      </c>
      <c r="G22" s="21">
        <f>(F22-E22)/E22</f>
        <v>1.0176805358168406</v>
      </c>
      <c r="H22" s="46">
        <v>3270.8</v>
      </c>
      <c r="I22" s="21">
        <f>(F22-H22)/H22</f>
        <v>1.3704598263421736E-2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1351.6624999999999</v>
      </c>
      <c r="F23" s="46">
        <v>2179.7888888888892</v>
      </c>
      <c r="G23" s="21">
        <f>(F23-E23)/E23</f>
        <v>0.61267245994387609</v>
      </c>
      <c r="H23" s="46">
        <v>2133.1999999999998</v>
      </c>
      <c r="I23" s="21">
        <f>(F23-H23)/H23</f>
        <v>2.1839906660833217E-2</v>
      </c>
    </row>
    <row r="24" spans="1:9" ht="16.5" x14ac:dyDescent="0.3">
      <c r="A24" s="37"/>
      <c r="B24" s="34" t="s">
        <v>6</v>
      </c>
      <c r="C24" s="15" t="s">
        <v>86</v>
      </c>
      <c r="D24" s="13" t="s">
        <v>161</v>
      </c>
      <c r="E24" s="46">
        <v>1567.9</v>
      </c>
      <c r="F24" s="46">
        <v>3278.9888888888891</v>
      </c>
      <c r="G24" s="21">
        <f>(F24-E24)/E24</f>
        <v>1.0913252687600541</v>
      </c>
      <c r="H24" s="46">
        <v>3204.8555555555558</v>
      </c>
      <c r="I24" s="21">
        <f>(F24-H24)/H24</f>
        <v>2.3131567725361131E-2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2485.6396666666665</v>
      </c>
      <c r="F25" s="46">
        <v>5953.9750000000004</v>
      </c>
      <c r="G25" s="21">
        <f>(F25-E25)/E25</f>
        <v>1.3953492052146472</v>
      </c>
      <c r="H25" s="46">
        <v>5777.7250000000004</v>
      </c>
      <c r="I25" s="21">
        <f>(F25-H25)/H25</f>
        <v>3.0505086344538721E-2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500.4375</v>
      </c>
      <c r="F26" s="46">
        <v>674.9666666666667</v>
      </c>
      <c r="G26" s="21">
        <f>(F26-E26)/E26</f>
        <v>0.34875317430581582</v>
      </c>
      <c r="H26" s="46">
        <v>652.84444444444443</v>
      </c>
      <c r="I26" s="21">
        <f>(F26-H26)/H26</f>
        <v>3.3885901014364554E-2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1415.7750000000001</v>
      </c>
      <c r="F27" s="46">
        <v>3405.411111111111</v>
      </c>
      <c r="G27" s="21">
        <f>(F27-E27)/E27</f>
        <v>1.405333553079487</v>
      </c>
      <c r="H27" s="46">
        <v>3270.2</v>
      </c>
      <c r="I27" s="21">
        <f>(F27-H27)/H27</f>
        <v>4.1346434808608411E-2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161</v>
      </c>
      <c r="E28" s="46">
        <v>1121.0875000000001</v>
      </c>
      <c r="F28" s="46">
        <v>2398.6777777777779</v>
      </c>
      <c r="G28" s="21">
        <f>(F28-E28)/E28</f>
        <v>1.1395990748070759</v>
      </c>
      <c r="H28" s="46">
        <v>2219.9666666666667</v>
      </c>
      <c r="I28" s="21">
        <f>(F28-H28)/H28</f>
        <v>8.0501709234873445E-2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1639.0625</v>
      </c>
      <c r="F29" s="46">
        <v>5283.3</v>
      </c>
      <c r="G29" s="21">
        <f>(F29-E29)/E29</f>
        <v>2.2233670162059105</v>
      </c>
      <c r="H29" s="46">
        <v>4876.1000000000004</v>
      </c>
      <c r="I29" s="21">
        <f>(F29-H29)/H29</f>
        <v>8.3509361990115008E-2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1441.9875</v>
      </c>
      <c r="F30" s="46">
        <v>4224.3</v>
      </c>
      <c r="G30" s="21">
        <f>(F30-E30)/E30</f>
        <v>1.9294983486333968</v>
      </c>
      <c r="H30" s="46">
        <v>3833.2666666666664</v>
      </c>
      <c r="I30" s="21">
        <f>(F30-H30)/H30</f>
        <v>0.10201046974730008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1746.3722222222223</v>
      </c>
      <c r="F31" s="49">
        <v>4309.3142857142857</v>
      </c>
      <c r="G31" s="23">
        <f>(F31-E31)/E31</f>
        <v>1.4675806399570266</v>
      </c>
      <c r="H31" s="49">
        <v>3679.3777777777777</v>
      </c>
      <c r="I31" s="23">
        <f>(F31-H31)/H31</f>
        <v>0.1712073469979396</v>
      </c>
    </row>
    <row r="32" spans="1:9" ht="15.75" customHeight="1" thickBot="1" x14ac:dyDescent="0.25">
      <c r="A32" s="178" t="s">
        <v>188</v>
      </c>
      <c r="B32" s="179"/>
      <c r="C32" s="179"/>
      <c r="D32" s="180"/>
      <c r="E32" s="104">
        <f>SUM(E16:E31)</f>
        <v>18915.859805555556</v>
      </c>
      <c r="F32" s="105">
        <f>SUM(F16:F31)</f>
        <v>43519.672619047626</v>
      </c>
      <c r="G32" s="106">
        <f t="shared" ref="G32" si="0">(F32-E32)/E32</f>
        <v>1.3006975662965092</v>
      </c>
      <c r="H32" s="105">
        <f>SUM(H16:H31)</f>
        <v>41552.591666666667</v>
      </c>
      <c r="I32" s="109">
        <f t="shared" ref="I32" si="1">(F32-H32)/H32</f>
        <v>4.7339549074599439E-2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1466.375</v>
      </c>
      <c r="F34" s="54">
        <v>3711.8</v>
      </c>
      <c r="G34" s="21">
        <f>(F34-E34)/E34</f>
        <v>1.5312761060438156</v>
      </c>
      <c r="H34" s="54">
        <v>3833.1499999999996</v>
      </c>
      <c r="I34" s="21">
        <f>(F34-H34)/H34</f>
        <v>-3.1658035819104251E-2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1749.3375000000001</v>
      </c>
      <c r="F35" s="46">
        <v>4231.6000000000004</v>
      </c>
      <c r="G35" s="21">
        <f>(F35-E35)/E35</f>
        <v>1.4189728968823914</v>
      </c>
      <c r="H35" s="46">
        <v>4092.3</v>
      </c>
      <c r="I35" s="21">
        <f>(F35-H35)/H35</f>
        <v>3.4039537668303928E-2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2393.6125000000002</v>
      </c>
      <c r="F36" s="46">
        <v>5568.8</v>
      </c>
      <c r="G36" s="21">
        <f>(F36-E36)/E36</f>
        <v>1.3265252834366463</v>
      </c>
      <c r="H36" s="46">
        <v>5278</v>
      </c>
      <c r="I36" s="21">
        <f>(F36-H36)/H36</f>
        <v>5.5096627510420645E-2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1581.5959166666667</v>
      </c>
      <c r="F37" s="46">
        <v>3336.3</v>
      </c>
      <c r="G37" s="21">
        <f>(F37-E37)/E37</f>
        <v>1.1094515766274267</v>
      </c>
      <c r="H37" s="46">
        <v>3118.7444444444445</v>
      </c>
      <c r="I37" s="21">
        <f>(F37-H37)/H37</f>
        <v>6.9757416624211338E-2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2238.2624999999998</v>
      </c>
      <c r="F38" s="49">
        <v>5618.8</v>
      </c>
      <c r="G38" s="23">
        <f>(F38-E38)/E38</f>
        <v>1.5103400517142205</v>
      </c>
      <c r="H38" s="49">
        <v>4973.8</v>
      </c>
      <c r="I38" s="23">
        <f>(F38-H38)/H38</f>
        <v>0.12967952068840724</v>
      </c>
    </row>
    <row r="39" spans="1:9" ht="15.75" customHeight="1" thickBot="1" x14ac:dyDescent="0.25">
      <c r="A39" s="178" t="s">
        <v>189</v>
      </c>
      <c r="B39" s="179"/>
      <c r="C39" s="179"/>
      <c r="D39" s="180"/>
      <c r="E39" s="86">
        <f>SUM(E34:E38)</f>
        <v>9429.1834166666667</v>
      </c>
      <c r="F39" s="107">
        <f>SUM(F34:F38)</f>
        <v>22467.3</v>
      </c>
      <c r="G39" s="108">
        <f t="shared" ref="G39" si="2">(F39-E39)/E39</f>
        <v>1.3827407960150242</v>
      </c>
      <c r="H39" s="107">
        <f>SUM(H34:H38)</f>
        <v>21295.994444444445</v>
      </c>
      <c r="I39" s="109">
        <f t="shared" ref="I39" si="3">(F39-H39)/H39</f>
        <v>5.5001214365038353E-2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28513.055555555555</v>
      </c>
      <c r="F41" s="46">
        <v>66641.899999999994</v>
      </c>
      <c r="G41" s="21">
        <f>(F41-E41)/E41</f>
        <v>1.3372416144651085</v>
      </c>
      <c r="H41" s="46">
        <v>68374.833333333343</v>
      </c>
      <c r="I41" s="21">
        <f>(F41-H41)/H41</f>
        <v>-2.5344607786978376E-2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12537.5</v>
      </c>
      <c r="F42" s="46">
        <v>22990</v>
      </c>
      <c r="G42" s="21">
        <f>(F42-E42)/E42</f>
        <v>0.83369890329012963</v>
      </c>
      <c r="H42" s="46">
        <v>23241.666666666668</v>
      </c>
      <c r="I42" s="21">
        <f>(F42-H42)/H42</f>
        <v>-1.0828253854428161E-2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12195.53125</v>
      </c>
      <c r="F43" s="57">
        <v>24896.333333333332</v>
      </c>
      <c r="G43" s="21">
        <f>(F43-E43)/E43</f>
        <v>1.0414308178115104</v>
      </c>
      <c r="H43" s="57">
        <v>25056.666666666668</v>
      </c>
      <c r="I43" s="21">
        <f>(F43-H43)/H43</f>
        <v>-6.398829320207626E-3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16491.080555555556</v>
      </c>
      <c r="F44" s="47">
        <v>37662.375</v>
      </c>
      <c r="G44" s="21">
        <f>(F44-E44)/E44</f>
        <v>1.283802742526305</v>
      </c>
      <c r="H44" s="47">
        <v>37295.675000000003</v>
      </c>
      <c r="I44" s="21">
        <f>(F44-H44)/H44</f>
        <v>9.8322392609866173E-3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5817.5375000000004</v>
      </c>
      <c r="F45" s="47">
        <v>14414.666666666666</v>
      </c>
      <c r="G45" s="21">
        <f>(F45-E45)/E45</f>
        <v>1.4777952297972579</v>
      </c>
      <c r="H45" s="47">
        <v>14149.666666666666</v>
      </c>
      <c r="I45" s="21">
        <f>(F45-H45)/H45</f>
        <v>1.8728356380597895E-2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11" t="s">
        <v>161</v>
      </c>
      <c r="E46" s="50">
        <v>11221.416666666666</v>
      </c>
      <c r="F46" s="50">
        <v>12166</v>
      </c>
      <c r="G46" s="31">
        <f>(F46-E46)/E46</f>
        <v>8.4176834475742132E-2</v>
      </c>
      <c r="H46" s="50">
        <v>11750</v>
      </c>
      <c r="I46" s="31">
        <f>(F46-H46)/H46</f>
        <v>3.5404255319148939E-2</v>
      </c>
    </row>
    <row r="47" spans="1:9" ht="15.75" customHeight="1" thickBot="1" x14ac:dyDescent="0.25">
      <c r="A47" s="178" t="s">
        <v>190</v>
      </c>
      <c r="B47" s="179"/>
      <c r="C47" s="179"/>
      <c r="D47" s="180"/>
      <c r="E47" s="86">
        <f>SUM(E41:E46)</f>
        <v>86776.121527777796</v>
      </c>
      <c r="F47" s="86">
        <f>SUM(F41:F46)</f>
        <v>178771.27499999999</v>
      </c>
      <c r="G47" s="108">
        <f t="shared" ref="G47" si="4">(F47-E47)/E47</f>
        <v>1.0601436415059613</v>
      </c>
      <c r="H47" s="107">
        <f>SUM(H41:H46)</f>
        <v>179868.50833333333</v>
      </c>
      <c r="I47" s="109">
        <f t="shared" ref="I47" si="5">(F47-H47)/H47</f>
        <v>-6.1001969911260853E-3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2355.6845238095239</v>
      </c>
      <c r="F49" s="43">
        <v>5548.6</v>
      </c>
      <c r="G49" s="21">
        <f>(F49-E49)/E49</f>
        <v>1.3554087756313882</v>
      </c>
      <c r="H49" s="43">
        <v>5690.5</v>
      </c>
      <c r="I49" s="21">
        <f>(F49-H49)/H49</f>
        <v>-2.493629733766798E-2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19363.481</v>
      </c>
      <c r="F50" s="47">
        <v>57702.142857142855</v>
      </c>
      <c r="G50" s="21">
        <f>(F50-E50)/E50</f>
        <v>1.9799467800827164</v>
      </c>
      <c r="H50" s="47">
        <v>58062.857142857145</v>
      </c>
      <c r="I50" s="21">
        <f>(F50-H50)/H50</f>
        <v>-6.212479086704136E-3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6418.8888888888896</v>
      </c>
      <c r="F51" s="47">
        <v>16666.428571428572</v>
      </c>
      <c r="G51" s="21">
        <f>(F51-E51)/E51</f>
        <v>1.5964662825490241</v>
      </c>
      <c r="H51" s="47">
        <v>16666.428571428572</v>
      </c>
      <c r="I51" s="21">
        <f>(F51-H51)/H51</f>
        <v>0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6027</v>
      </c>
      <c r="F52" s="47">
        <v>10137</v>
      </c>
      <c r="G52" s="21">
        <f>(F52-E52)/E52</f>
        <v>0.68193130910900945</v>
      </c>
      <c r="H52" s="47">
        <v>10137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28249.5</v>
      </c>
      <c r="F53" s="47">
        <v>49628.333333333336</v>
      </c>
      <c r="G53" s="21">
        <f>(F53-E53)/E53</f>
        <v>0.75678625580393766</v>
      </c>
      <c r="H53" s="47">
        <v>49628.333333333336</v>
      </c>
      <c r="I53" s="21">
        <f>(F53-H53)/H53</f>
        <v>0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19262.083333333336</v>
      </c>
      <c r="F54" s="50">
        <v>38715</v>
      </c>
      <c r="G54" s="31">
        <f>(F54-E54)/E54</f>
        <v>1.0099072011075296</v>
      </c>
      <c r="H54" s="50">
        <v>38680.625</v>
      </c>
      <c r="I54" s="31">
        <f>(F54-H54)/H54</f>
        <v>8.8868781205060675E-4</v>
      </c>
    </row>
    <row r="55" spans="1:9" ht="15.75" customHeight="1" thickBot="1" x14ac:dyDescent="0.25">
      <c r="A55" s="178" t="s">
        <v>191</v>
      </c>
      <c r="B55" s="179"/>
      <c r="C55" s="179"/>
      <c r="D55" s="180"/>
      <c r="E55" s="86">
        <f>SUM(E49:E54)</f>
        <v>81676.637746031745</v>
      </c>
      <c r="F55" s="86">
        <f>SUM(F49:F54)</f>
        <v>178397.50476190477</v>
      </c>
      <c r="G55" s="108">
        <f t="shared" ref="G55" si="6">(F55-E55)/E55</f>
        <v>1.1841925633204973</v>
      </c>
      <c r="H55" s="86">
        <f>SUM(H49:H54)</f>
        <v>178865.74404761905</v>
      </c>
      <c r="I55" s="109">
        <f t="shared" ref="I55" si="7">(F55-H55)/H55</f>
        <v>-2.6178253874572298E-3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42</v>
      </c>
      <c r="C57" s="19" t="s">
        <v>198</v>
      </c>
      <c r="D57" s="20" t="s">
        <v>114</v>
      </c>
      <c r="E57" s="43">
        <v>2565.7916666666665</v>
      </c>
      <c r="F57" s="66">
        <v>3068.3333333333335</v>
      </c>
      <c r="G57" s="22">
        <f>(F57-E57)/E57</f>
        <v>0.19586222575878154</v>
      </c>
      <c r="H57" s="66">
        <v>3926.6666666666665</v>
      </c>
      <c r="I57" s="22">
        <f>(F57-H57)/H57</f>
        <v>-0.21859083191850587</v>
      </c>
    </row>
    <row r="58" spans="1:9" ht="16.5" x14ac:dyDescent="0.3">
      <c r="A58" s="116"/>
      <c r="B58" s="97" t="s">
        <v>43</v>
      </c>
      <c r="C58" s="15" t="s">
        <v>119</v>
      </c>
      <c r="D58" s="11" t="s">
        <v>114</v>
      </c>
      <c r="E58" s="47">
        <v>5169.5</v>
      </c>
      <c r="F58" s="47">
        <v>11779</v>
      </c>
      <c r="G58" s="21">
        <f>(F58-E58)/E58</f>
        <v>1.2785569203984912</v>
      </c>
      <c r="H58" s="47">
        <v>12246.333333333334</v>
      </c>
      <c r="I58" s="21">
        <f>(F58-H58)/H58</f>
        <v>-3.8161082228694354E-2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5282.25</v>
      </c>
      <c r="F59" s="70">
        <v>16861.875</v>
      </c>
      <c r="G59" s="21">
        <f>(F59-E59)/E59</f>
        <v>2.1921766292772964</v>
      </c>
      <c r="H59" s="70">
        <v>17268.75</v>
      </c>
      <c r="I59" s="21">
        <f>(F59-H59)/H59</f>
        <v>-2.3561346362649293E-2</v>
      </c>
    </row>
    <row r="60" spans="1:9" ht="16.5" x14ac:dyDescent="0.3">
      <c r="A60" s="116"/>
      <c r="B60" s="97" t="s">
        <v>38</v>
      </c>
      <c r="C60" s="15" t="s">
        <v>115</v>
      </c>
      <c r="D60" s="11" t="s">
        <v>114</v>
      </c>
      <c r="E60" s="47">
        <v>3512.25</v>
      </c>
      <c r="F60" s="70">
        <v>9116.6666666666661</v>
      </c>
      <c r="G60" s="21">
        <f>(F60-E60)/E60</f>
        <v>1.5956770351389185</v>
      </c>
      <c r="H60" s="70">
        <v>9116.6666666666661</v>
      </c>
      <c r="I60" s="21">
        <f>(F60-H60)/H60</f>
        <v>0</v>
      </c>
    </row>
    <row r="61" spans="1:9" ht="16.5" x14ac:dyDescent="0.3">
      <c r="A61" s="116"/>
      <c r="B61" s="97" t="s">
        <v>40</v>
      </c>
      <c r="C61" s="15" t="s">
        <v>117</v>
      </c>
      <c r="D61" s="11" t="s">
        <v>114</v>
      </c>
      <c r="E61" s="47">
        <v>3040.4375</v>
      </c>
      <c r="F61" s="103">
        <v>12414</v>
      </c>
      <c r="G61" s="21">
        <f>(F61-E61)/E61</f>
        <v>3.0829650338150349</v>
      </c>
      <c r="H61" s="103">
        <v>12414</v>
      </c>
      <c r="I61" s="21">
        <f>(F61-H61)/H61</f>
        <v>0</v>
      </c>
    </row>
    <row r="62" spans="1:9" ht="17.25" thickBot="1" x14ac:dyDescent="0.35">
      <c r="A62" s="116"/>
      <c r="B62" s="98" t="s">
        <v>54</v>
      </c>
      <c r="C62" s="16" t="s">
        <v>121</v>
      </c>
      <c r="D62" s="12" t="s">
        <v>120</v>
      </c>
      <c r="E62" s="50">
        <v>4948.3928571428569</v>
      </c>
      <c r="F62" s="73">
        <v>18096.428571428572</v>
      </c>
      <c r="G62" s="29">
        <f>(F62-E62)/E62</f>
        <v>2.6570315037349794</v>
      </c>
      <c r="H62" s="73">
        <v>17842.857142857141</v>
      </c>
      <c r="I62" s="29">
        <f>(F62-H62)/H62</f>
        <v>1.4211369095276368E-2</v>
      </c>
    </row>
    <row r="63" spans="1:9" ht="16.5" x14ac:dyDescent="0.3">
      <c r="A63" s="116"/>
      <c r="B63" s="99" t="s">
        <v>41</v>
      </c>
      <c r="C63" s="14" t="s">
        <v>118</v>
      </c>
      <c r="D63" s="11" t="s">
        <v>114</v>
      </c>
      <c r="E63" s="43">
        <v>5016.666666666667</v>
      </c>
      <c r="F63" s="68">
        <v>8742.5</v>
      </c>
      <c r="G63" s="21">
        <f>(F63-E63)/E63</f>
        <v>0.74269102990033209</v>
      </c>
      <c r="H63" s="68">
        <v>8615</v>
      </c>
      <c r="I63" s="21">
        <f>(F63-H63)/H63</f>
        <v>1.4799767846778875E-2</v>
      </c>
    </row>
    <row r="64" spans="1:9" ht="16.5" x14ac:dyDescent="0.3">
      <c r="A64" s="116"/>
      <c r="B64" s="97" t="s">
        <v>56</v>
      </c>
      <c r="C64" s="15" t="s">
        <v>123</v>
      </c>
      <c r="D64" s="13" t="s">
        <v>120</v>
      </c>
      <c r="E64" s="47">
        <v>22089.977678571428</v>
      </c>
      <c r="F64" s="70">
        <v>91602.5</v>
      </c>
      <c r="G64" s="21">
        <f>(F64-E64)/E64</f>
        <v>3.1467900661963908</v>
      </c>
      <c r="H64" s="70">
        <v>90102.5</v>
      </c>
      <c r="I64" s="21">
        <f>(F64-H64)/H64</f>
        <v>1.6647706778391277E-2</v>
      </c>
    </row>
    <row r="65" spans="1:9" ht="16.5" customHeight="1" thickBot="1" x14ac:dyDescent="0.35">
      <c r="A65" s="117"/>
      <c r="B65" s="98" t="s">
        <v>39</v>
      </c>
      <c r="C65" s="16" t="s">
        <v>116</v>
      </c>
      <c r="D65" s="12" t="s">
        <v>114</v>
      </c>
      <c r="E65" s="50">
        <v>4132.4107142857138</v>
      </c>
      <c r="F65" s="73">
        <v>16142.142857142857</v>
      </c>
      <c r="G65" s="29">
        <f>(F65-E65)/E65</f>
        <v>2.9062290689886141</v>
      </c>
      <c r="H65" s="73">
        <v>15682.5</v>
      </c>
      <c r="I65" s="29">
        <f>(F65-H65)/H65</f>
        <v>2.9309284689485533E-2</v>
      </c>
    </row>
    <row r="66" spans="1:9" ht="15.75" customHeight="1" thickBot="1" x14ac:dyDescent="0.25">
      <c r="A66" s="178" t="s">
        <v>192</v>
      </c>
      <c r="B66" s="189"/>
      <c r="C66" s="189"/>
      <c r="D66" s="190"/>
      <c r="E66" s="104">
        <f>SUM(E57:E65)</f>
        <v>55757.677083333328</v>
      </c>
      <c r="F66" s="104">
        <f>SUM(F57:F65)</f>
        <v>187823.44642857145</v>
      </c>
      <c r="G66" s="106">
        <f t="shared" ref="G66" si="8">(F66-E66)/E66</f>
        <v>2.3685665589665361</v>
      </c>
      <c r="H66" s="104">
        <f>SUM(H57:H65)</f>
        <v>187215.27380952379</v>
      </c>
      <c r="I66" s="109">
        <f t="shared" ref="I66" si="9">(F66-H66)/H66</f>
        <v>3.2485203085856544E-3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6906.875</v>
      </c>
      <c r="F68" s="54">
        <v>29638.333333333332</v>
      </c>
      <c r="G68" s="21">
        <f>(F68-E68)/E68</f>
        <v>3.2911350405694808</v>
      </c>
      <c r="H68" s="54">
        <v>29903.333333333332</v>
      </c>
      <c r="I68" s="21">
        <f>(F68-H68)/H68</f>
        <v>-8.8618883067662479E-3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11557.471726190477</v>
      </c>
      <c r="F69" s="46">
        <v>49211.666666666664</v>
      </c>
      <c r="G69" s="21">
        <f>(F69-E69)/E69</f>
        <v>3.2579958517352647</v>
      </c>
      <c r="H69" s="46">
        <v>49211.666666666664</v>
      </c>
      <c r="I69" s="21">
        <f>(F69-H69)/H69</f>
        <v>0</v>
      </c>
    </row>
    <row r="70" spans="1:9" ht="16.5" x14ac:dyDescent="0.3">
      <c r="A70" s="37"/>
      <c r="B70" s="34" t="s">
        <v>63</v>
      </c>
      <c r="C70" s="15" t="s">
        <v>132</v>
      </c>
      <c r="D70" s="13" t="s">
        <v>126</v>
      </c>
      <c r="E70" s="47">
        <v>4339.7867063492067</v>
      </c>
      <c r="F70" s="46">
        <v>15267.142857142857</v>
      </c>
      <c r="G70" s="21">
        <f>(F70-E70)/E70</f>
        <v>2.5179477449448564</v>
      </c>
      <c r="H70" s="46">
        <v>15267.142857142857</v>
      </c>
      <c r="I70" s="21">
        <f>(F70-H70)/H70</f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3368.6875</v>
      </c>
      <c r="F71" s="46">
        <v>12927</v>
      </c>
      <c r="G71" s="21">
        <f>(F71-E71)/E71</f>
        <v>2.8373995806972299</v>
      </c>
      <c r="H71" s="46">
        <v>12927</v>
      </c>
      <c r="I71" s="21">
        <f>(F71-H71)/H71</f>
        <v>0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48438.869047619053</v>
      </c>
      <c r="F72" s="46">
        <v>117016.14285714286</v>
      </c>
      <c r="G72" s="21">
        <f>(F72-E72)/E72</f>
        <v>1.4157488636265885</v>
      </c>
      <c r="H72" s="46">
        <v>116535.5</v>
      </c>
      <c r="I72" s="21">
        <f>(F72-H72)/H72</f>
        <v>4.1244329594231381E-3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7914.9027777777774</v>
      </c>
      <c r="F73" s="58">
        <v>20511.666666666668</v>
      </c>
      <c r="G73" s="31">
        <f>(F73-E73)/E73</f>
        <v>1.5915247783278033</v>
      </c>
      <c r="H73" s="58">
        <v>19657</v>
      </c>
      <c r="I73" s="31">
        <f>(F73-H73)/H73</f>
        <v>4.3478998151633919E-2</v>
      </c>
    </row>
    <row r="74" spans="1:9" ht="15.75" customHeight="1" thickBot="1" x14ac:dyDescent="0.25">
      <c r="A74" s="178" t="s">
        <v>214</v>
      </c>
      <c r="B74" s="179"/>
      <c r="C74" s="179"/>
      <c r="D74" s="180"/>
      <c r="E74" s="86">
        <f>SUM(E68:E73)</f>
        <v>82526.592757936509</v>
      </c>
      <c r="F74" s="86">
        <f>SUM(F68:F73)</f>
        <v>244571.95238095237</v>
      </c>
      <c r="G74" s="108">
        <f t="shared" ref="G74" si="10">(F74-E74)/E74</f>
        <v>1.9635532524445838</v>
      </c>
      <c r="H74" s="86">
        <f>SUM(H68:H73)</f>
        <v>243501.64285714284</v>
      </c>
      <c r="I74" s="109">
        <f t="shared" ref="I74" si="11">(F74-H74)/H74</f>
        <v>4.3954920026451488E-3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1956.2777777777778</v>
      </c>
      <c r="F76" s="43">
        <v>6510.5555555555557</v>
      </c>
      <c r="G76" s="21">
        <f>(F76-E76)/E76</f>
        <v>2.3280322608127677</v>
      </c>
      <c r="H76" s="43">
        <v>6930.625</v>
      </c>
      <c r="I76" s="21">
        <f>(F76-H76)/H76</f>
        <v>-6.0610615124096941E-2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4285.8784722222226</v>
      </c>
      <c r="F77" s="47">
        <v>14631.875</v>
      </c>
      <c r="G77" s="21">
        <f>(F77-E77)/E77</f>
        <v>2.4139733767143872</v>
      </c>
      <c r="H77" s="47">
        <v>14825.625</v>
      </c>
      <c r="I77" s="21">
        <f>(F77-H77)/H77</f>
        <v>-1.306858901395388E-2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2909.625</v>
      </c>
      <c r="F78" s="47">
        <v>7488.2857142857147</v>
      </c>
      <c r="G78" s="21">
        <f>(F78-E78)/E78</f>
        <v>1.5736257126900253</v>
      </c>
      <c r="H78" s="47">
        <v>7242.5714285714284</v>
      </c>
      <c r="I78" s="21">
        <f>(F78-H78)/H78</f>
        <v>3.3926387628703376E-2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2492.9166666666665</v>
      </c>
      <c r="F79" s="47">
        <v>9836</v>
      </c>
      <c r="G79" s="21">
        <f>(F79-E79)/E79</f>
        <v>2.9455791408992149</v>
      </c>
      <c r="H79" s="47">
        <v>7751</v>
      </c>
      <c r="I79" s="21">
        <f>(F79-H79)/H79</f>
        <v>0.2689975487033931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1345.0347222222222</v>
      </c>
      <c r="F80" s="50">
        <v>2768.3333333333335</v>
      </c>
      <c r="G80" s="21">
        <f>(F80-E80)/E80</f>
        <v>1.058187262823657</v>
      </c>
      <c r="H80" s="50">
        <v>2067.6666666666665</v>
      </c>
      <c r="I80" s="21">
        <f>(F80-H80)/H80</f>
        <v>0.33886828953732084</v>
      </c>
    </row>
    <row r="81" spans="1:11" ht="15.75" customHeight="1" thickBot="1" x14ac:dyDescent="0.25">
      <c r="A81" s="178" t="s">
        <v>193</v>
      </c>
      <c r="B81" s="179"/>
      <c r="C81" s="179"/>
      <c r="D81" s="180"/>
      <c r="E81" s="86">
        <f>SUM(E76:E80)</f>
        <v>12989.732638888889</v>
      </c>
      <c r="F81" s="86">
        <f>SUM(F76:F80)</f>
        <v>41235.049603174608</v>
      </c>
      <c r="G81" s="108">
        <f t="shared" ref="G81" si="12">(F81-E81)/E81</f>
        <v>2.174434051069257</v>
      </c>
      <c r="H81" s="86">
        <f>SUM(H76:H80)</f>
        <v>38817.488095238092</v>
      </c>
      <c r="I81" s="109">
        <f t="shared" ref="I81" si="13">(F81-H81)/H81</f>
        <v>6.2280215092874305E-2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1481.2083333333333</v>
      </c>
      <c r="F83" s="43">
        <v>4526.666666666667</v>
      </c>
      <c r="G83" s="22">
        <f>(F83-E83)/E83</f>
        <v>2.0560634617007514</v>
      </c>
      <c r="H83" s="43">
        <v>4526.666666666667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947.78571428571422</v>
      </c>
      <c r="F84" s="47">
        <v>2283</v>
      </c>
      <c r="G84" s="21">
        <f>(F84-E84)/E84</f>
        <v>1.4087723264752432</v>
      </c>
      <c r="H84" s="47">
        <v>2283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1572.7847222222224</v>
      </c>
      <c r="F85" s="47">
        <v>5404.4444444444443</v>
      </c>
      <c r="G85" s="21">
        <f>(F85-E85)/E85</f>
        <v>2.4362264384208823</v>
      </c>
      <c r="H85" s="47">
        <v>5404.4444444444443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8920.1666666666661</v>
      </c>
      <c r="F86" s="47">
        <v>29999</v>
      </c>
      <c r="G86" s="21">
        <f>(F86-E86)/E86</f>
        <v>2.363053754600998</v>
      </c>
      <c r="H86" s="47">
        <v>29999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4140.1736111111113</v>
      </c>
      <c r="F87" s="61">
        <v>6492.2222222222226</v>
      </c>
      <c r="G87" s="21">
        <f>(F87-E87)/E87</f>
        <v>0.56810386037890925</v>
      </c>
      <c r="H87" s="61">
        <v>6492.2222222222226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2044.1750000000002</v>
      </c>
      <c r="F88" s="61">
        <v>5085.625</v>
      </c>
      <c r="G88" s="21">
        <f>(F88-E88)/E88</f>
        <v>1.4878618513581272</v>
      </c>
      <c r="H88" s="61">
        <v>5002.7777777777774</v>
      </c>
      <c r="I88" s="21">
        <f>(F88-H88)/H88</f>
        <v>1.6560244308717463E-2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1336.2222222222222</v>
      </c>
      <c r="F89" s="159">
        <v>3997.5714285714284</v>
      </c>
      <c r="G89" s="23">
        <f>(F89-E89)/E89</f>
        <v>1.9916965622104488</v>
      </c>
      <c r="H89" s="159">
        <v>3879.7142857142858</v>
      </c>
      <c r="I89" s="23">
        <f>(F89-H89)/H89</f>
        <v>3.0377789233375013E-2</v>
      </c>
    </row>
    <row r="90" spans="1:11" ht="15.75" customHeight="1" thickBot="1" x14ac:dyDescent="0.25">
      <c r="A90" s="178" t="s">
        <v>194</v>
      </c>
      <c r="B90" s="179"/>
      <c r="C90" s="179"/>
      <c r="D90" s="180"/>
      <c r="E90" s="86">
        <f>SUM(E83:E89)</f>
        <v>20442.516269841268</v>
      </c>
      <c r="F90" s="86">
        <f>SUM(F83:F89)</f>
        <v>57788.529761904756</v>
      </c>
      <c r="G90" s="118">
        <f t="shared" ref="G90:G91" si="14">(F90-E90)/E90</f>
        <v>1.8268794799571644</v>
      </c>
      <c r="H90" s="86">
        <f>SUM(H83:H89)</f>
        <v>57587.825396825392</v>
      </c>
      <c r="I90" s="109">
        <f t="shared" ref="I90:I91" si="15">(F90-H90)/H90</f>
        <v>3.4851874280084905E-3</v>
      </c>
    </row>
    <row r="91" spans="1:11" ht="15.75" customHeight="1" thickBot="1" x14ac:dyDescent="0.25">
      <c r="A91" s="178" t="s">
        <v>195</v>
      </c>
      <c r="B91" s="179"/>
      <c r="C91" s="179"/>
      <c r="D91" s="180"/>
      <c r="E91" s="104">
        <f>SUM(E90+E81+E74+E66+E55+E47+E39+E32)</f>
        <v>368514.32124603179</v>
      </c>
      <c r="F91" s="104">
        <f>SUM(F32,F39,F47,F55,F66,F74,F81,F90)</f>
        <v>954574.73055555555</v>
      </c>
      <c r="G91" s="106">
        <f t="shared" si="14"/>
        <v>1.590332791756691</v>
      </c>
      <c r="H91" s="104">
        <f>SUM(H32,H39,H47,H55,H66,H74,H81,H90)</f>
        <v>948705.06865079375</v>
      </c>
      <c r="I91" s="119">
        <f t="shared" si="15"/>
        <v>6.1870249234668613E-3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A9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72" t="s">
        <v>3</v>
      </c>
      <c r="B13" s="172"/>
      <c r="C13" s="174" t="s">
        <v>0</v>
      </c>
      <c r="D13" s="168" t="s">
        <v>207</v>
      </c>
      <c r="E13" s="168" t="s">
        <v>208</v>
      </c>
      <c r="F13" s="168" t="s">
        <v>209</v>
      </c>
      <c r="G13" s="168" t="s">
        <v>210</v>
      </c>
      <c r="H13" s="168" t="s">
        <v>211</v>
      </c>
      <c r="I13" s="168" t="s">
        <v>212</v>
      </c>
    </row>
    <row r="14" spans="1:9" ht="24.75" customHeight="1" thickBot="1" x14ac:dyDescent="0.25">
      <c r="A14" s="173"/>
      <c r="B14" s="173"/>
      <c r="C14" s="175"/>
      <c r="D14" s="188"/>
      <c r="E14" s="188"/>
      <c r="F14" s="188"/>
      <c r="G14" s="169"/>
      <c r="H14" s="188"/>
      <c r="I14" s="188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5000</v>
      </c>
      <c r="E16" s="42">
        <v>4500</v>
      </c>
      <c r="F16" s="132">
        <v>4000</v>
      </c>
      <c r="G16" s="42">
        <v>6000</v>
      </c>
      <c r="H16" s="132">
        <v>4333</v>
      </c>
      <c r="I16" s="137">
        <v>4766.6000000000004</v>
      </c>
    </row>
    <row r="17" spans="1:9" ht="16.5" x14ac:dyDescent="0.3">
      <c r="A17" s="91"/>
      <c r="B17" s="150" t="s">
        <v>5</v>
      </c>
      <c r="C17" s="156" t="s">
        <v>164</v>
      </c>
      <c r="D17" s="92">
        <v>5000</v>
      </c>
      <c r="E17" s="46">
        <v>3500</v>
      </c>
      <c r="F17" s="92">
        <v>5000</v>
      </c>
      <c r="G17" s="46">
        <v>3500</v>
      </c>
      <c r="H17" s="92">
        <v>3416</v>
      </c>
      <c r="I17" s="139">
        <v>4083.2</v>
      </c>
    </row>
    <row r="18" spans="1:9" ht="16.5" x14ac:dyDescent="0.3">
      <c r="A18" s="91"/>
      <c r="B18" s="150" t="s">
        <v>6</v>
      </c>
      <c r="C18" s="156" t="s">
        <v>165</v>
      </c>
      <c r="D18" s="92">
        <v>2500</v>
      </c>
      <c r="E18" s="46">
        <v>3500</v>
      </c>
      <c r="F18" s="92">
        <v>3125</v>
      </c>
      <c r="G18" s="46">
        <v>3250</v>
      </c>
      <c r="H18" s="92">
        <v>2916</v>
      </c>
      <c r="I18" s="139">
        <v>3058.2</v>
      </c>
    </row>
    <row r="19" spans="1:9" ht="16.5" x14ac:dyDescent="0.3">
      <c r="A19" s="91"/>
      <c r="B19" s="150" t="s">
        <v>7</v>
      </c>
      <c r="C19" s="156" t="s">
        <v>166</v>
      </c>
      <c r="D19" s="92">
        <v>3500</v>
      </c>
      <c r="E19" s="46">
        <v>3000</v>
      </c>
      <c r="F19" s="92">
        <v>2375</v>
      </c>
      <c r="G19" s="46">
        <v>3500</v>
      </c>
      <c r="H19" s="92">
        <v>3083</v>
      </c>
      <c r="I19" s="139">
        <v>3091.6</v>
      </c>
    </row>
    <row r="20" spans="1:9" ht="16.5" x14ac:dyDescent="0.3">
      <c r="A20" s="91"/>
      <c r="B20" s="150" t="s">
        <v>8</v>
      </c>
      <c r="C20" s="156" t="s">
        <v>167</v>
      </c>
      <c r="D20" s="92">
        <v>5000</v>
      </c>
      <c r="E20" s="46">
        <v>6000</v>
      </c>
      <c r="F20" s="92">
        <v>7000</v>
      </c>
      <c r="G20" s="46">
        <v>5000</v>
      </c>
      <c r="H20" s="92">
        <v>4666</v>
      </c>
      <c r="I20" s="139">
        <v>5533.2</v>
      </c>
    </row>
    <row r="21" spans="1:9" ht="16.5" x14ac:dyDescent="0.3">
      <c r="A21" s="91"/>
      <c r="B21" s="150" t="s">
        <v>9</v>
      </c>
      <c r="C21" s="156" t="s">
        <v>168</v>
      </c>
      <c r="D21" s="92">
        <v>5000</v>
      </c>
      <c r="E21" s="46">
        <v>3000</v>
      </c>
      <c r="F21" s="92">
        <v>4000</v>
      </c>
      <c r="G21" s="46">
        <v>5500</v>
      </c>
      <c r="H21" s="92">
        <v>3083</v>
      </c>
      <c r="I21" s="139">
        <v>4116.6000000000004</v>
      </c>
    </row>
    <row r="22" spans="1:9" ht="16.5" x14ac:dyDescent="0.3">
      <c r="A22" s="91"/>
      <c r="B22" s="150" t="s">
        <v>10</v>
      </c>
      <c r="C22" s="156" t="s">
        <v>169</v>
      </c>
      <c r="D22" s="92">
        <v>3000</v>
      </c>
      <c r="E22" s="46">
        <v>2000</v>
      </c>
      <c r="F22" s="92">
        <v>2500</v>
      </c>
      <c r="G22" s="46">
        <v>3500</v>
      </c>
      <c r="H22" s="92">
        <v>3333</v>
      </c>
      <c r="I22" s="139">
        <v>2866.6</v>
      </c>
    </row>
    <row r="23" spans="1:9" ht="16.5" x14ac:dyDescent="0.3">
      <c r="A23" s="91"/>
      <c r="B23" s="150" t="s">
        <v>11</v>
      </c>
      <c r="C23" s="156" t="s">
        <v>170</v>
      </c>
      <c r="D23" s="92">
        <v>500</v>
      </c>
      <c r="E23" s="46">
        <v>1000</v>
      </c>
      <c r="F23" s="92">
        <v>500</v>
      </c>
      <c r="G23" s="46">
        <v>500</v>
      </c>
      <c r="H23" s="92">
        <v>624</v>
      </c>
      <c r="I23" s="139">
        <v>624.79999999999995</v>
      </c>
    </row>
    <row r="24" spans="1:9" ht="16.5" x14ac:dyDescent="0.3">
      <c r="A24" s="91"/>
      <c r="B24" s="150" t="s">
        <v>12</v>
      </c>
      <c r="C24" s="156" t="s">
        <v>171</v>
      </c>
      <c r="D24" s="92">
        <v>500</v>
      </c>
      <c r="E24" s="46">
        <v>750</v>
      </c>
      <c r="F24" s="92">
        <v>500</v>
      </c>
      <c r="G24" s="46">
        <v>500</v>
      </c>
      <c r="H24" s="92">
        <v>583</v>
      </c>
      <c r="I24" s="139">
        <v>566.6</v>
      </c>
    </row>
    <row r="25" spans="1:9" ht="16.5" x14ac:dyDescent="0.3">
      <c r="A25" s="91"/>
      <c r="B25" s="150" t="s">
        <v>13</v>
      </c>
      <c r="C25" s="156" t="s">
        <v>172</v>
      </c>
      <c r="D25" s="92">
        <v>500</v>
      </c>
      <c r="E25" s="46">
        <v>1000</v>
      </c>
      <c r="F25" s="92">
        <v>500</v>
      </c>
      <c r="G25" s="46">
        <v>500</v>
      </c>
      <c r="H25" s="92">
        <v>583</v>
      </c>
      <c r="I25" s="139">
        <v>616.6</v>
      </c>
    </row>
    <row r="26" spans="1:9" ht="16.5" x14ac:dyDescent="0.3">
      <c r="A26" s="91"/>
      <c r="B26" s="150" t="s">
        <v>14</v>
      </c>
      <c r="C26" s="156" t="s">
        <v>173</v>
      </c>
      <c r="D26" s="92">
        <v>500</v>
      </c>
      <c r="E26" s="46">
        <v>1000</v>
      </c>
      <c r="F26" s="92">
        <v>500</v>
      </c>
      <c r="G26" s="46">
        <v>500</v>
      </c>
      <c r="H26" s="92">
        <v>624</v>
      </c>
      <c r="I26" s="139">
        <v>624.79999999999995</v>
      </c>
    </row>
    <row r="27" spans="1:9" ht="16.5" x14ac:dyDescent="0.3">
      <c r="A27" s="91"/>
      <c r="B27" s="150" t="s">
        <v>15</v>
      </c>
      <c r="C27" s="156" t="s">
        <v>174</v>
      </c>
      <c r="D27" s="92">
        <v>2000</v>
      </c>
      <c r="E27" s="46">
        <v>2500</v>
      </c>
      <c r="F27" s="92">
        <v>3000</v>
      </c>
      <c r="G27" s="46">
        <v>1500</v>
      </c>
      <c r="H27" s="92">
        <v>2249</v>
      </c>
      <c r="I27" s="139">
        <v>2249.8000000000002</v>
      </c>
    </row>
    <row r="28" spans="1:9" ht="16.5" x14ac:dyDescent="0.3">
      <c r="A28" s="91"/>
      <c r="B28" s="150" t="s">
        <v>16</v>
      </c>
      <c r="C28" s="156" t="s">
        <v>175</v>
      </c>
      <c r="D28" s="92">
        <v>500</v>
      </c>
      <c r="E28" s="46">
        <v>750</v>
      </c>
      <c r="F28" s="92">
        <v>500</v>
      </c>
      <c r="G28" s="46">
        <v>500</v>
      </c>
      <c r="H28" s="92">
        <v>624</v>
      </c>
      <c r="I28" s="139">
        <v>574.79999999999995</v>
      </c>
    </row>
    <row r="29" spans="1:9" ht="16.5" x14ac:dyDescent="0.3">
      <c r="A29" s="91"/>
      <c r="B29" s="152" t="s">
        <v>17</v>
      </c>
      <c r="C29" s="156" t="s">
        <v>176</v>
      </c>
      <c r="D29" s="92">
        <v>2500</v>
      </c>
      <c r="E29" s="46">
        <v>2500</v>
      </c>
      <c r="F29" s="92">
        <v>3000</v>
      </c>
      <c r="G29" s="46">
        <v>2500</v>
      </c>
      <c r="H29" s="92">
        <v>2249</v>
      </c>
      <c r="I29" s="139">
        <v>2549.8000000000002</v>
      </c>
    </row>
    <row r="30" spans="1:9" ht="16.5" x14ac:dyDescent="0.3">
      <c r="A30" s="91"/>
      <c r="B30" s="150" t="s">
        <v>18</v>
      </c>
      <c r="C30" s="156" t="s">
        <v>177</v>
      </c>
      <c r="D30" s="92">
        <v>3000</v>
      </c>
      <c r="E30" s="46">
        <v>4000</v>
      </c>
      <c r="F30" s="92">
        <v>3000</v>
      </c>
      <c r="G30" s="46">
        <v>2750</v>
      </c>
      <c r="H30" s="92">
        <v>2625</v>
      </c>
      <c r="I30" s="139">
        <v>3075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2500</v>
      </c>
      <c r="E31" s="49">
        <v>2750</v>
      </c>
      <c r="F31" s="133">
        <v>2750</v>
      </c>
      <c r="G31" s="49">
        <v>2750</v>
      </c>
      <c r="H31" s="133">
        <v>2541</v>
      </c>
      <c r="I31" s="94">
        <v>2658.2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3000</v>
      </c>
      <c r="E33" s="42">
        <v>6500</v>
      </c>
      <c r="F33" s="132">
        <v>4000</v>
      </c>
      <c r="G33" s="42">
        <v>6000</v>
      </c>
      <c r="H33" s="132">
        <v>4833</v>
      </c>
      <c r="I33" s="137">
        <v>4866.6000000000004</v>
      </c>
    </row>
    <row r="34" spans="1:9" ht="16.5" x14ac:dyDescent="0.3">
      <c r="A34" s="91"/>
      <c r="B34" s="138" t="s">
        <v>27</v>
      </c>
      <c r="C34" s="15" t="s">
        <v>180</v>
      </c>
      <c r="D34" s="92">
        <v>4000</v>
      </c>
      <c r="E34" s="46">
        <v>6500</v>
      </c>
      <c r="F34" s="92">
        <v>3500</v>
      </c>
      <c r="G34" s="46">
        <v>6000</v>
      </c>
      <c r="H34" s="92">
        <v>4583</v>
      </c>
      <c r="I34" s="139">
        <v>4916.6000000000004</v>
      </c>
    </row>
    <row r="35" spans="1:9" ht="16.5" x14ac:dyDescent="0.3">
      <c r="A35" s="91"/>
      <c r="B35" s="141" t="s">
        <v>28</v>
      </c>
      <c r="C35" s="15" t="s">
        <v>181</v>
      </c>
      <c r="D35" s="92">
        <v>4000</v>
      </c>
      <c r="E35" s="46">
        <v>4000</v>
      </c>
      <c r="F35" s="92">
        <v>3500</v>
      </c>
      <c r="G35" s="46">
        <v>3000</v>
      </c>
      <c r="H35" s="92">
        <v>3249</v>
      </c>
      <c r="I35" s="139">
        <v>3549.8</v>
      </c>
    </row>
    <row r="36" spans="1:9" ht="16.5" x14ac:dyDescent="0.3">
      <c r="A36" s="91"/>
      <c r="B36" s="138" t="s">
        <v>29</v>
      </c>
      <c r="C36" s="15" t="s">
        <v>182</v>
      </c>
      <c r="D36" s="92">
        <v>3000</v>
      </c>
      <c r="E36" s="46">
        <v>2500</v>
      </c>
      <c r="F36" s="92">
        <v>4000</v>
      </c>
      <c r="G36" s="46">
        <v>3500</v>
      </c>
      <c r="H36" s="92">
        <v>2499</v>
      </c>
      <c r="I36" s="139">
        <v>3099.8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4000</v>
      </c>
      <c r="E37" s="49">
        <v>5000</v>
      </c>
      <c r="F37" s="133">
        <v>5000</v>
      </c>
      <c r="G37" s="49">
        <v>4000</v>
      </c>
      <c r="H37" s="133">
        <v>3166</v>
      </c>
      <c r="I37" s="94">
        <v>4233.2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60000</v>
      </c>
      <c r="E39" s="42">
        <v>50000</v>
      </c>
      <c r="F39" s="42">
        <v>65000</v>
      </c>
      <c r="G39" s="42">
        <v>87500</v>
      </c>
      <c r="H39" s="42">
        <v>62499</v>
      </c>
      <c r="I39" s="137">
        <v>64999.8</v>
      </c>
    </row>
    <row r="40" spans="1:9" ht="17.25" thickBot="1" x14ac:dyDescent="0.35">
      <c r="A40" s="93"/>
      <c r="B40" s="140" t="s">
        <v>32</v>
      </c>
      <c r="C40" s="16" t="s">
        <v>185</v>
      </c>
      <c r="D40" s="49">
        <v>36000</v>
      </c>
      <c r="E40" s="49">
        <v>39000</v>
      </c>
      <c r="F40" s="49">
        <v>37000</v>
      </c>
      <c r="G40" s="49">
        <v>42500</v>
      </c>
      <c r="H40" s="49">
        <v>35000</v>
      </c>
      <c r="I40" s="94">
        <v>37900</v>
      </c>
    </row>
    <row r="41" spans="1:9" ht="15.75" thickBot="1" x14ac:dyDescent="0.3">
      <c r="C41" s="162" t="s">
        <v>221</v>
      </c>
      <c r="D41" s="160">
        <f t="shared" ref="D41:I41" si="0">SUM(D16:D40)</f>
        <v>155500</v>
      </c>
      <c r="E41" s="163">
        <f t="shared" si="0"/>
        <v>155250</v>
      </c>
      <c r="F41" s="163">
        <f t="shared" si="0"/>
        <v>164250</v>
      </c>
      <c r="G41" s="163">
        <f t="shared" si="0"/>
        <v>194750</v>
      </c>
      <c r="H41" s="163">
        <f t="shared" si="0"/>
        <v>153361</v>
      </c>
      <c r="I41" s="164">
        <f t="shared" si="0"/>
        <v>164622.20000000001</v>
      </c>
    </row>
    <row r="42" spans="1:9" x14ac:dyDescent="0.25">
      <c r="C42" s="161"/>
      <c r="E42" t="s">
        <v>222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09-11-2020</vt:lpstr>
      <vt:lpstr>By Order</vt:lpstr>
      <vt:lpstr>All Stores</vt:lpstr>
      <vt:lpstr>'09-11-2020'!Print_Titles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2020-11-12T10:50:56Z</cp:lastPrinted>
  <dcterms:created xsi:type="dcterms:W3CDTF">2010-10-20T06:23:14Z</dcterms:created>
  <dcterms:modified xsi:type="dcterms:W3CDTF">2020-11-12T10:52:44Z</dcterms:modified>
</cp:coreProperties>
</file>