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606" activeTab="4"/>
  </bookViews>
  <sheets>
    <sheet name="Supermarkets" sheetId="5" r:id="rId1"/>
    <sheet name="stores" sheetId="7" r:id="rId2"/>
    <sheet name="Comp" sheetId="8" r:id="rId3"/>
    <sheet name="24-11-2020" sheetId="9" r:id="rId4"/>
    <sheet name="By Order" sheetId="11" r:id="rId5"/>
    <sheet name="All Stores" sheetId="12" r:id="rId6"/>
  </sheets>
  <definedNames>
    <definedName name="_xlnm.Print_Titles" localSheetId="3">'24-11-2020'!$12:$14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6" i="11"/>
  <c r="G86" i="11"/>
  <c r="I88" i="11"/>
  <c r="G88" i="11"/>
  <c r="I85" i="11"/>
  <c r="G85" i="11"/>
  <c r="I83" i="11"/>
  <c r="G83" i="11"/>
  <c r="I89" i="11"/>
  <c r="G89" i="11"/>
  <c r="I84" i="11"/>
  <c r="G84" i="11"/>
  <c r="I80" i="11"/>
  <c r="G80" i="11"/>
  <c r="I77" i="11"/>
  <c r="G77" i="11"/>
  <c r="I76" i="11"/>
  <c r="G76" i="11"/>
  <c r="I79" i="11"/>
  <c r="G79" i="11"/>
  <c r="I78" i="11"/>
  <c r="G78" i="11"/>
  <c r="I72" i="11"/>
  <c r="G72" i="11"/>
  <c r="I71" i="11"/>
  <c r="G71" i="11"/>
  <c r="I70" i="11"/>
  <c r="G70" i="11"/>
  <c r="I69" i="11"/>
  <c r="G69" i="11"/>
  <c r="I68" i="11"/>
  <c r="G68" i="11"/>
  <c r="I73" i="11"/>
  <c r="G73" i="11"/>
  <c r="I63" i="11"/>
  <c r="G63" i="11"/>
  <c r="I65" i="11"/>
  <c r="G65" i="11"/>
  <c r="I58" i="11"/>
  <c r="G58" i="11"/>
  <c r="I62" i="11"/>
  <c r="G62" i="11"/>
  <c r="I59" i="11"/>
  <c r="G59" i="11"/>
  <c r="I57" i="11"/>
  <c r="G57" i="11"/>
  <c r="I61" i="11"/>
  <c r="G61" i="11"/>
  <c r="I60" i="11"/>
  <c r="G60" i="11"/>
  <c r="I64" i="11"/>
  <c r="G64" i="11"/>
  <c r="I49" i="11"/>
  <c r="G49" i="11"/>
  <c r="I54" i="11"/>
  <c r="G54" i="11"/>
  <c r="I51" i="11"/>
  <c r="G51" i="11"/>
  <c r="I52" i="11"/>
  <c r="G52" i="11"/>
  <c r="I53" i="11"/>
  <c r="G53" i="11"/>
  <c r="I50" i="11"/>
  <c r="G50" i="11"/>
  <c r="I44" i="11"/>
  <c r="G44" i="11"/>
  <c r="I43" i="11"/>
  <c r="G43" i="11"/>
  <c r="I45" i="11"/>
  <c r="G45" i="11"/>
  <c r="I46" i="11"/>
  <c r="G46" i="11"/>
  <c r="I42" i="11"/>
  <c r="G42" i="11"/>
  <c r="I41" i="11"/>
  <c r="G41" i="11"/>
  <c r="I37" i="11"/>
  <c r="G37" i="11"/>
  <c r="I34" i="11"/>
  <c r="G34" i="11"/>
  <c r="I36" i="11"/>
  <c r="G36" i="11"/>
  <c r="I35" i="11"/>
  <c r="G35" i="11"/>
  <c r="I38" i="11"/>
  <c r="G38" i="11"/>
  <c r="I26" i="11"/>
  <c r="G26" i="11"/>
  <c r="I20" i="11"/>
  <c r="G20" i="11"/>
  <c r="I31" i="11"/>
  <c r="G31" i="11"/>
  <c r="I29" i="11"/>
  <c r="G29" i="11"/>
  <c r="I16" i="11"/>
  <c r="G16" i="11"/>
  <c r="I27" i="11"/>
  <c r="G27" i="11"/>
  <c r="I23" i="11"/>
  <c r="G23" i="11"/>
  <c r="I24" i="11"/>
  <c r="G24" i="11"/>
  <c r="I17" i="11"/>
  <c r="G17" i="11"/>
  <c r="I18" i="11"/>
  <c r="G18" i="11"/>
  <c r="I22" i="11"/>
  <c r="G22" i="11"/>
  <c r="I21" i="11"/>
  <c r="G21" i="11"/>
  <c r="I25" i="11"/>
  <c r="G25" i="11"/>
  <c r="I30" i="11"/>
  <c r="G30" i="11"/>
  <c r="I19" i="11"/>
  <c r="G19" i="11"/>
  <c r="I28" i="11"/>
  <c r="G28" i="11"/>
  <c r="D40" i="8" l="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<sst xmlns="http://schemas.openxmlformats.org/spreadsheetml/2006/main" count="850" uniqueCount="228">
  <si>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</si>
  <si>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</si>
  <si>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</si>
  <si>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</si>
  <si>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</si>
  <si>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</si>
  <si>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</si>
  <si>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</si>
  <si>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</si>
  <si>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</si>
  <si>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</si>
  <si>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</si>
  <si>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</si>
  <si>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</si>
  <si>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</si>
  <si>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</si>
  <si>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</si>
  <si>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</si>
  <si>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</si>
  <si>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</si>
  <si>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</si>
  <si>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</si>
  <si>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</si>
  <si>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</si>
  <si>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</si>
  <si>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</si>
  <si>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</si>
  <si>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</si>
  <si>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</si>
  <si>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</si>
  <si>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</si>
  <si>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</si>
  <si>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</si>
  <si>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</si>
  <si>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</si>
  <si>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</si>
  <si>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</si>
  <si>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</si>
  <si>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</si>
  <si>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</si>
  <si>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</si>
  <si>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</si>
  <si>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</si>
  <si>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</si>
  <si>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</si>
  <si>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</si>
  <si>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</si>
  <si>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</si>
  <si>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</si>
  <si>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</si>
  <si>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</si>
  <si>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</si>
  <si>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</si>
  <si>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</si>
  <si>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</si>
  <si>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</si>
  <si>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</si>
  <si>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</si>
  <si>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</si>
  <si>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</si>
  <si>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</si>
  <si>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</si>
  <si>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</si>
  <si>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</si>
  <si>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</si>
  <si>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</si>
  <si>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</si>
  <si>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</si>
  <si>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</si>
  <si>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</si>
  <si>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</si>
  <si>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</si>
  <si>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</si>
  <si>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</si>
  <si>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</si>
  <si>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</si>
  <si>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</si>
  <si>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</si>
  <si>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</si>
  <si>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</si>
  <si>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</si>
  <si>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</si>
  <si>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</si>
  <si>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</si>
  <si>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</si>
  <si>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</si>
  <si>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</si>
  <si>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</si>
  <si>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</si>
  <si>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</si>
  <si>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</si>
  <si>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</si>
  <si>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</si>
  <si>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</si>
  <si>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</si>
  <si>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</si>
  <si>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</si>
  <si>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</si>
  <si>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</si>
  <si>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</si>
  <si>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</si>
  <si>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</si>
  <si>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</si>
  <si>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</si>
  <si>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</si>
  <si>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</si>
  <si>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</si>
  <si>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</si>
  <si>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</si>
  <si>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</si>
  <si>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</si>
  <si>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</si>
  <si>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</si>
  <si>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</si>
  <si>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</si>
  <si>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</si>
  <si>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</si>
  <si>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</si>
  <si>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</si>
  <si>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</si>
  <si>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</si>
  <si>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</si>
  <si>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</si>
  <si>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</si>
  <si>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</si>
  <si>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</si>
  <si>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</si>
  <si>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</si>
  <si>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</si>
  <si>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</si>
  <si>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</si>
  <si>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</si>
  <si>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</si>
  <si>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</si>
  <si>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</si>
  <si>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</si>
  <si>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</si>
  <si>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</si>
  <si>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</si>
  <si>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</si>
  <si>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</si>
  <si>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</si>
  <si>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</si>
  <si>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</si>
  <si>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</si>
  <si>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</si>
  <si>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</si>
  <si>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</si>
  <si>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</si>
  <si>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</si>
  <si>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</si>
  <si>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</si>
  <si>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</si>
  <si>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</si>
  <si>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</si>
  <si>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</si>
  <si>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</si>
  <si>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</si>
  <si>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</si>
  <si>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</si>
  <si>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</si>
  <si>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</si>
  <si>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</si>
  <si>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</si>
  <si>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</si>
  <si>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</si>
  <si>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</si>
  <si>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</si>
  <si>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</si>
  <si>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</si>
  <si>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</si>
  <si>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</si>
  <si>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</si>
  <si>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</si>
  <si>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</si>
  <si>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</si>
  <si>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</si>
  <si>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</si>
  <si>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</si>
  <si>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</si>
  <si>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</si>
  <si>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</si>
  <si>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</si>
  <si>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</si>
  <si>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</si>
  <si>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</si>
  <si>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</si>
  <si>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</si>
  <si>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</si>
  <si>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</si>
  <si>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</si>
  <si>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</si>
  <si>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</si>
  <si>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</si>
  <si>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</si>
  <si>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</si>
  <si>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</si>
  <si>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</si>
  <si>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</si>
  <si>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</si>
  <si>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</si>
  <si>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</si>
  <si>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</si>
  <si>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</si>
  <si>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</si>
  <si>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</si>
  <si>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</si>
  <si>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</si>
  <si>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</si>
  <si>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</si>
  <si>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</si>
  <si>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</si>
  <si>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</si>
  <si>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</si>
  <si>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</si>
  <si>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</si>
  <si>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</si>
  <si>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الثاني 2019 (ل.ل.)</t>
  </si>
  <si>
    <t>المجموع</t>
  </si>
  <si>
    <t>.</t>
  </si>
  <si>
    <t>معدل أسعار  السوبرماركات في 16-11-2020 (ل.ل.)</t>
  </si>
  <si>
    <t>معدل أسعار المحلات والملاحم في 16-11-2020 (ل.ل.)</t>
  </si>
  <si>
    <t>المعدل العام للأسعار في 16-11-2020  (ل.ل.)</t>
  </si>
  <si>
    <t xml:space="preserve"> التاريخ 24 تشرين الثاني 2020</t>
  </si>
  <si>
    <t>معدل أسعار  السوبرماركات في 24-11-2020 (ل.ل.)</t>
  </si>
  <si>
    <t xml:space="preserve"> التاريخ24 تشرين الثاني 2020</t>
  </si>
  <si>
    <t>معدل أسعار المحلات والملاحم في 24-11-2020 (ل.ل.)</t>
  </si>
  <si>
    <t>المعدل العام للأسعار في 24-11-2020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</si>
</sst>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2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4" t="s">
        <v>202</v>
      </c>
      <c r="B9" s="164"/>
      <c r="C9" s="164"/>
      <c r="D9" s="164"/>
      <c r="E9" s="164"/>
      <c r="F9" s="164"/>
      <c r="G9" s="164"/>
      <c r="H9" s="164"/>
      <c r="I9" s="164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5" t="s">
        <v>3</v>
      </c>
      <c r="B12" s="171"/>
      <c r="C12" s="169" t="s">
        <v>0</v>
      </c>
      <c r="D12" s="167" t="s">
        <v>23</v>
      </c>
      <c r="E12" s="167" t="s">
        <v>217</v>
      </c>
      <c r="F12" s="167" t="s">
        <v>224</v>
      </c>
      <c r="G12" s="167" t="s">
        <v>197</v>
      </c>
      <c r="H12" s="167" t="s">
        <v>220</v>
      </c>
      <c r="I12" s="167" t="s">
        <v>187</v>
      </c>
    </row>
    <row r="13" spans="1:9" ht="38.25" customHeight="1" thickBot="1" x14ac:dyDescent="0.25">
      <c r="A13" s="166"/>
      <c r="B13" s="172"/>
      <c r="C13" s="170"/>
      <c r="D13" s="168"/>
      <c r="E13" s="168"/>
      <c r="F13" s="168"/>
      <c r="G13" s="168"/>
      <c r="H13" s="168"/>
      <c r="I13" s="16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6" t="s">
        <v>4</v>
      </c>
      <c r="C15" s="19" t="s">
        <v>84</v>
      </c>
      <c r="D15" s="20" t="s">
        <v>161</v>
      </c>
      <c r="E15" s="42">
        <v>1639.0625</v>
      </c>
      <c r="F15" s="43">
        <v>6307.8</v>
      </c>
      <c r="G15" s="45">
        <f t="shared" ref="G15:G30" si="0">(F15-E15)/E15</f>
        <v>2.8484194470924691</v>
      </c>
      <c r="H15" s="43">
        <v>6393.8</v>
      </c>
      <c r="I15" s="45">
        <f>(F15-H15)/H15</f>
        <v>-1.3450530201132347E-2</v>
      </c>
    </row>
    <row r="16" spans="1:9" ht="16.5" x14ac:dyDescent="0.3">
      <c r="A16" s="37"/>
      <c r="B16" s="97" t="s">
        <v>5</v>
      </c>
      <c r="C16" s="15" t="s">
        <v>85</v>
      </c>
      <c r="D16" s="11" t="s">
        <v>161</v>
      </c>
      <c r="E16" s="46">
        <v>1746.3722222222223</v>
      </c>
      <c r="F16" s="47">
        <v>5608.8888888888887</v>
      </c>
      <c r="G16" s="48">
        <f t="shared" si="0"/>
        <v>2.2117373475808577</v>
      </c>
      <c r="H16" s="47">
        <v>5748.666666666667</v>
      </c>
      <c r="I16" s="44">
        <f t="shared" ref="I16:I30" si="1">(F16-H16)/H16</f>
        <v>-2.4314816962387499E-2</v>
      </c>
    </row>
    <row r="17" spans="1:9" ht="16.5" x14ac:dyDescent="0.3">
      <c r="A17" s="37"/>
      <c r="B17" s="97" t="s">
        <v>6</v>
      </c>
      <c r="C17" s="15" t="s">
        <v>86</v>
      </c>
      <c r="D17" s="11" t="s">
        <v>161</v>
      </c>
      <c r="E17" s="46">
        <v>1567.9</v>
      </c>
      <c r="F17" s="47">
        <v>3720.8888888888887</v>
      </c>
      <c r="G17" s="48">
        <f t="shared" si="0"/>
        <v>1.373167222966317</v>
      </c>
      <c r="H17" s="47">
        <v>3487.5555555555557</v>
      </c>
      <c r="I17" s="44">
        <f>(F17-H17)/H17</f>
        <v>6.6904549509366543E-2</v>
      </c>
    </row>
    <row r="18" spans="1:9" ht="16.5" x14ac:dyDescent="0.3">
      <c r="A18" s="37"/>
      <c r="B18" s="97" t="s">
        <v>7</v>
      </c>
      <c r="C18" s="15" t="s">
        <v>87</v>
      </c>
      <c r="D18" s="11" t="s">
        <v>161</v>
      </c>
      <c r="E18" s="46">
        <v>879.125</v>
      </c>
      <c r="F18" s="47">
        <v>3198</v>
      </c>
      <c r="G18" s="48">
        <f t="shared" si="0"/>
        <v>2.6377079482439925</v>
      </c>
      <c r="H18" s="47">
        <v>3293</v>
      </c>
      <c r="I18" s="44">
        <f t="shared" si="1"/>
        <v>-2.8849073792894017E-2</v>
      </c>
    </row>
    <row r="19" spans="1:9" ht="16.5" x14ac:dyDescent="0.3">
      <c r="A19" s="37"/>
      <c r="B19" s="97" t="s">
        <v>8</v>
      </c>
      <c r="C19" s="15" t="s">
        <v>89</v>
      </c>
      <c r="D19" s="11" t="s">
        <v>161</v>
      </c>
      <c r="E19" s="46">
        <v>2485.6396666666665</v>
      </c>
      <c r="F19" s="47">
        <v>5811</v>
      </c>
      <c r="G19" s="48">
        <f>(F19-E19)/E19</f>
        <v>1.3378288003396579</v>
      </c>
      <c r="H19" s="47">
        <v>6247.25</v>
      </c>
      <c r="I19" s="44">
        <f>(F19-H19)/H19</f>
        <v>-6.9830725519228462E-2</v>
      </c>
    </row>
    <row r="20" spans="1:9" ht="16.5" x14ac:dyDescent="0.3">
      <c r="A20" s="37"/>
      <c r="B20" s="97" t="s">
        <v>9</v>
      </c>
      <c r="C20" s="15" t="s">
        <v>88</v>
      </c>
      <c r="D20" s="11" t="s">
        <v>161</v>
      </c>
      <c r="E20" s="46">
        <v>1441.9875</v>
      </c>
      <c r="F20" s="47">
        <v>4548.8</v>
      </c>
      <c r="G20" s="48">
        <f t="shared" si="0"/>
        <v>2.1545349734307684</v>
      </c>
      <c r="H20" s="47">
        <v>4674</v>
      </c>
      <c r="I20" s="44">
        <f t="shared" si="1"/>
        <v>-2.6786478391099662E-2</v>
      </c>
    </row>
    <row r="21" spans="1:9" ht="16.5" x14ac:dyDescent="0.3">
      <c r="A21" s="37"/>
      <c r="B21" s="97" t="s">
        <v>10</v>
      </c>
      <c r="C21" s="15" t="s">
        <v>90</v>
      </c>
      <c r="D21" s="11" t="s">
        <v>161</v>
      </c>
      <c r="E21" s="46">
        <v>1415.7750000000001</v>
      </c>
      <c r="F21" s="47">
        <v>3872.8</v>
      </c>
      <c r="G21" s="48">
        <f t="shared" si="0"/>
        <v>1.7354629090074341</v>
      </c>
      <c r="H21" s="47">
        <v>4097.8</v>
      </c>
      <c r="I21" s="44">
        <f t="shared" si="1"/>
        <v>-5.490751134755234E-2</v>
      </c>
    </row>
    <row r="22" spans="1:9" ht="16.5" x14ac:dyDescent="0.3">
      <c r="A22" s="37"/>
      <c r="B22" s="97" t="s">
        <v>11</v>
      </c>
      <c r="C22" s="15" t="s">
        <v>91</v>
      </c>
      <c r="D22" s="13" t="s">
        <v>81</v>
      </c>
      <c r="E22" s="46">
        <v>402.78750000000002</v>
      </c>
      <c r="F22" s="47">
        <v>625</v>
      </c>
      <c r="G22" s="48">
        <f t="shared" si="0"/>
        <v>0.55168668342488281</v>
      </c>
      <c r="H22" s="47">
        <v>735</v>
      </c>
      <c r="I22" s="44">
        <f t="shared" si="1"/>
        <v>-0.14965986394557823</v>
      </c>
    </row>
    <row r="23" spans="1:9" ht="16.5" x14ac:dyDescent="0.3">
      <c r="A23" s="37"/>
      <c r="B23" s="97" t="s">
        <v>12</v>
      </c>
      <c r="C23" s="15" t="s">
        <v>92</v>
      </c>
      <c r="D23" s="13" t="s">
        <v>81</v>
      </c>
      <c r="E23" s="46">
        <v>502.82499999999999</v>
      </c>
      <c r="F23" s="47">
        <v>719.8</v>
      </c>
      <c r="G23" s="48">
        <f t="shared" si="0"/>
        <v>0.43151195744046134</v>
      </c>
      <c r="H23" s="47">
        <v>740</v>
      </c>
      <c r="I23" s="44">
        <f t="shared" si="1"/>
        <v>-2.7297297297297358E-2</v>
      </c>
    </row>
    <row r="24" spans="1:9" ht="16.5" x14ac:dyDescent="0.3">
      <c r="A24" s="37"/>
      <c r="B24" s="97" t="s">
        <v>13</v>
      </c>
      <c r="C24" s="15" t="s">
        <v>93</v>
      </c>
      <c r="D24" s="13" t="s">
        <v>81</v>
      </c>
      <c r="E24" s="46">
        <v>500.4375</v>
      </c>
      <c r="F24" s="47">
        <v>772</v>
      </c>
      <c r="G24" s="48">
        <f t="shared" si="0"/>
        <v>0.54265018109154495</v>
      </c>
      <c r="H24" s="47">
        <v>755.55555555555554</v>
      </c>
      <c r="I24" s="44">
        <f t="shared" si="1"/>
        <v>2.1764705882352957E-2</v>
      </c>
    </row>
    <row r="25" spans="1:9" ht="16.5" x14ac:dyDescent="0.3">
      <c r="A25" s="37"/>
      <c r="B25" s="97" t="s">
        <v>14</v>
      </c>
      <c r="C25" s="15" t="s">
        <v>94</v>
      </c>
      <c r="D25" s="13" t="s">
        <v>81</v>
      </c>
      <c r="E25" s="46">
        <v>517.26250000000005</v>
      </c>
      <c r="F25" s="47">
        <v>744.8</v>
      </c>
      <c r="G25" s="48">
        <f t="shared" si="0"/>
        <v>0.43988787124525724</v>
      </c>
      <c r="H25" s="47">
        <v>765</v>
      </c>
      <c r="I25" s="44">
        <f t="shared" si="1"/>
        <v>-2.6405228758169995E-2</v>
      </c>
    </row>
    <row r="26" spans="1:9" ht="16.5" x14ac:dyDescent="0.3">
      <c r="A26" s="37"/>
      <c r="B26" s="97" t="s">
        <v>15</v>
      </c>
      <c r="C26" s="15" t="s">
        <v>95</v>
      </c>
      <c r="D26" s="13" t="s">
        <v>82</v>
      </c>
      <c r="E26" s="46">
        <v>1351.6624999999999</v>
      </c>
      <c r="F26" s="47">
        <v>1849.8</v>
      </c>
      <c r="G26" s="48">
        <f t="shared" si="0"/>
        <v>0.36853689438006904</v>
      </c>
      <c r="H26" s="47">
        <v>2165.8000000000002</v>
      </c>
      <c r="I26" s="44">
        <f t="shared" si="1"/>
        <v>-0.14590451565241491</v>
      </c>
    </row>
    <row r="27" spans="1:9" ht="16.5" x14ac:dyDescent="0.3">
      <c r="A27" s="37"/>
      <c r="B27" s="97" t="s">
        <v>16</v>
      </c>
      <c r="C27" s="15" t="s">
        <v>96</v>
      </c>
      <c r="D27" s="13" t="s">
        <v>81</v>
      </c>
      <c r="E27" s="46">
        <v>519.8125</v>
      </c>
      <c r="F27" s="47">
        <v>724.22222222222217</v>
      </c>
      <c r="G27" s="48">
        <f t="shared" si="0"/>
        <v>0.39323741199417517</v>
      </c>
      <c r="H27" s="47">
        <v>683.33333333333337</v>
      </c>
      <c r="I27" s="44">
        <f t="shared" si="1"/>
        <v>5.9837398373983608E-2</v>
      </c>
    </row>
    <row r="28" spans="1:9" ht="16.5" x14ac:dyDescent="0.3">
      <c r="A28" s="37"/>
      <c r="B28" s="97" t="s">
        <v>17</v>
      </c>
      <c r="C28" s="15" t="s">
        <v>97</v>
      </c>
      <c r="D28" s="11" t="s">
        <v>161</v>
      </c>
      <c r="E28" s="46">
        <v>1121.0875000000001</v>
      </c>
      <c r="F28" s="47">
        <v>2643.8</v>
      </c>
      <c r="G28" s="48">
        <f t="shared" si="0"/>
        <v>1.3582458996287088</v>
      </c>
      <c r="H28" s="47">
        <v>2483.8000000000002</v>
      </c>
      <c r="I28" s="44">
        <f t="shared" si="1"/>
        <v>6.4417424913439075E-2</v>
      </c>
    </row>
    <row r="29" spans="1:9" ht="16.5" x14ac:dyDescent="0.3">
      <c r="A29" s="37"/>
      <c r="B29" s="97" t="s">
        <v>18</v>
      </c>
      <c r="C29" s="15" t="s">
        <v>98</v>
      </c>
      <c r="D29" s="13" t="s">
        <v>83</v>
      </c>
      <c r="E29" s="46">
        <v>1643.2854166666666</v>
      </c>
      <c r="F29" s="47">
        <v>3744.3777777777777</v>
      </c>
      <c r="G29" s="48">
        <f t="shared" si="0"/>
        <v>1.2785924707912799</v>
      </c>
      <c r="H29" s="47">
        <v>3718.75</v>
      </c>
      <c r="I29" s="44">
        <f t="shared" si="1"/>
        <v>6.8915032679738456E-3</v>
      </c>
    </row>
    <row r="30" spans="1:9" ht="17.25" thickBot="1" x14ac:dyDescent="0.35">
      <c r="A30" s="38"/>
      <c r="B30" s="98" t="s">
        <v>19</v>
      </c>
      <c r="C30" s="16" t="s">
        <v>99</v>
      </c>
      <c r="D30" s="12" t="s">
        <v>161</v>
      </c>
      <c r="E30" s="49">
        <v>1180.8375000000001</v>
      </c>
      <c r="F30" s="50">
        <v>2772</v>
      </c>
      <c r="G30" s="51">
        <f t="shared" si="0"/>
        <v>1.3474864238305437</v>
      </c>
      <c r="H30" s="50">
        <v>2843.1111111111113</v>
      </c>
      <c r="I30" s="56">
        <f t="shared" si="1"/>
        <v>-2.5011724245740261E-2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2393.6125000000002</v>
      </c>
      <c r="F32" s="43">
        <v>5780</v>
      </c>
      <c r="G32" s="45">
        <f>(F32-E32)/E32</f>
        <v>1.4147601167691093</v>
      </c>
      <c r="H32" s="43">
        <v>5216.25</v>
      </c>
      <c r="I32" s="44">
        <f>(F32-H32)/H32</f>
        <v>0.1080757248981548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2238.2624999999998</v>
      </c>
      <c r="F33" s="47">
        <v>5915.333333333333</v>
      </c>
      <c r="G33" s="48">
        <f>(F33-E33)/E33</f>
        <v>1.6428237676918296</v>
      </c>
      <c r="H33" s="47">
        <v>6022.8</v>
      </c>
      <c r="I33" s="44">
        <f>(F33-H33)/H33</f>
        <v>-1.7843306546235498E-2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1466.375</v>
      </c>
      <c r="F34" s="47">
        <v>3619.8</v>
      </c>
      <c r="G34" s="48">
        <f>(F34-E34)/E34</f>
        <v>1.4685363566618364</v>
      </c>
      <c r="H34" s="47">
        <v>3773.8</v>
      </c>
      <c r="I34" s="44">
        <f>(F34-H34)/H34</f>
        <v>-4.0807673962584133E-2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1581.5959166666667</v>
      </c>
      <c r="F35" s="47">
        <v>3142.5</v>
      </c>
      <c r="G35" s="48">
        <f>(F35-E35)/E35</f>
        <v>0.98691711763081502</v>
      </c>
      <c r="H35" s="47">
        <v>3598.8</v>
      </c>
      <c r="I35" s="44">
        <f>(F35-H35)/H35</f>
        <v>-0.12679226408802938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1749.3375000000001</v>
      </c>
      <c r="F36" s="50">
        <v>3773.8</v>
      </c>
      <c r="G36" s="51">
        <f>(F36-E36)/E36</f>
        <v>1.1572738250909274</v>
      </c>
      <c r="H36" s="50">
        <v>4333.8</v>
      </c>
      <c r="I36" s="56">
        <f>(F36-H36)/H36</f>
        <v>-0.12921685356961557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28513.055555555555</v>
      </c>
      <c r="F38" s="43">
        <v>62623</v>
      </c>
      <c r="G38" s="45">
        <f t="shared" ref="G38:G43" si="2">(F38-E38)/E38</f>
        <v>1.1962921468722905</v>
      </c>
      <c r="H38" s="43">
        <v>64962.571428571428</v>
      </c>
      <c r="I38" s="44">
        <f t="shared" ref="I38:I43" si="3">(F38-H38)/H38</f>
        <v>-3.6014144408428574E-2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16491.080555555556</v>
      </c>
      <c r="F39" s="57">
        <v>37916.333333333336</v>
      </c>
      <c r="G39" s="48">
        <f t="shared" si="2"/>
        <v>1.2992024813413448</v>
      </c>
      <c r="H39" s="57">
        <v>38199.714285714283</v>
      </c>
      <c r="I39" s="44">
        <f>(F39-H39)/H39</f>
        <v>-7.4184050242209294E-3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12195.53125</v>
      </c>
      <c r="F40" s="57">
        <v>25482.571428571428</v>
      </c>
      <c r="G40" s="48">
        <f t="shared" si="2"/>
        <v>1.0895007282746643</v>
      </c>
      <c r="H40" s="57">
        <v>24975.428571428572</v>
      </c>
      <c r="I40" s="44">
        <f t="shared" si="3"/>
        <v>2.0305671860342652E-2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5817.5375000000004</v>
      </c>
      <c r="F41" s="47">
        <v>13400.666666666666</v>
      </c>
      <c r="G41" s="48">
        <f t="shared" si="2"/>
        <v>1.3034946773728</v>
      </c>
      <c r="H41" s="47">
        <v>13484</v>
      </c>
      <c r="I41" s="44">
        <f t="shared" si="3"/>
        <v>-6.1801641451597403E-3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11221.416666666666</v>
      </c>
      <c r="F42" s="47">
        <v>12333.333333333334</v>
      </c>
      <c r="G42" s="48">
        <f t="shared" si="2"/>
        <v>9.9088795977929217E-2</v>
      </c>
      <c r="H42" s="47">
        <v>12500</v>
      </c>
      <c r="I42" s="44">
        <f t="shared" si="3"/>
        <v>-1.3333333333333286E-2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12537.5</v>
      </c>
      <c r="F43" s="50">
        <v>22735.714285714286</v>
      </c>
      <c r="G43" s="51">
        <f t="shared" si="2"/>
        <v>0.81341689218060109</v>
      </c>
      <c r="H43" s="50">
        <v>22990</v>
      </c>
      <c r="I43" s="59">
        <f t="shared" si="3"/>
        <v>-1.1060709625302903E-2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8"/>
      <c r="G44" s="6"/>
      <c r="H44" s="1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6418.8888888888896</v>
      </c>
      <c r="F45" s="43">
        <v>16666.428571428572</v>
      </c>
      <c r="G45" s="45">
        <f t="shared" ref="G45:G50" si="4">(F45-E45)/E45</f>
        <v>1.5964662825490241</v>
      </c>
      <c r="H45" s="43">
        <v>16666.428571428572</v>
      </c>
      <c r="I45" s="44">
        <f t="shared" ref="I45:I50" si="5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6027</v>
      </c>
      <c r="F46" s="47">
        <v>10137</v>
      </c>
      <c r="G46" s="48">
        <f t="shared" si="4"/>
        <v>0.68193130910900945</v>
      </c>
      <c r="H46" s="47">
        <v>10120.799999999999</v>
      </c>
      <c r="I46" s="87">
        <f t="shared" si="5"/>
        <v>1.6006639791321564E-3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19262.083333333336</v>
      </c>
      <c r="F47" s="47">
        <v>38748.125</v>
      </c>
      <c r="G47" s="48">
        <f t="shared" si="4"/>
        <v>1.0116269008630943</v>
      </c>
      <c r="H47" s="47">
        <v>38715</v>
      </c>
      <c r="I47" s="87">
        <f t="shared" si="5"/>
        <v>8.5561152008265526E-4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19363.481</v>
      </c>
      <c r="F48" s="47">
        <v>59846.428571428572</v>
      </c>
      <c r="G48" s="48">
        <f t="shared" si="4"/>
        <v>2.0906854284840919</v>
      </c>
      <c r="H48" s="47">
        <v>59846.428571428572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2355.6845238095239</v>
      </c>
      <c r="F49" s="47">
        <v>5948.6</v>
      </c>
      <c r="G49" s="48">
        <f t="shared" si="4"/>
        <v>1.5252107996108704</v>
      </c>
      <c r="H49" s="47">
        <v>5699.6</v>
      </c>
      <c r="I49" s="44">
        <f t="shared" si="5"/>
        <v>4.3687276300091234E-2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28249.5</v>
      </c>
      <c r="F50" s="50">
        <v>49995</v>
      </c>
      <c r="G50" s="56">
        <f t="shared" si="4"/>
        <v>0.76976583656347897</v>
      </c>
      <c r="H50" s="50">
        <v>50447.5</v>
      </c>
      <c r="I50" s="59">
        <f t="shared" si="5"/>
        <v>-8.9697209970761686E-3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3512.25</v>
      </c>
      <c r="F52" s="66">
        <v>9999</v>
      </c>
      <c r="G52" s="45">
        <f t="shared" ref="G52:G60" si="6">(F52-E52)/E52</f>
        <v>1.8468930172966047</v>
      </c>
      <c r="H52" s="66">
        <v>9116.6666666666661</v>
      </c>
      <c r="I52" s="123">
        <f t="shared" ref="I52:I60" si="7">(F52-H52)/H52</f>
        <v>9.6782449725777042E-2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4132.4107142857138</v>
      </c>
      <c r="F53" s="70">
        <v>15756.428571428571</v>
      </c>
      <c r="G53" s="48">
        <f t="shared" si="6"/>
        <v>2.8128902620832705</v>
      </c>
      <c r="H53" s="70">
        <v>16142.142857142857</v>
      </c>
      <c r="I53" s="87">
        <f t="shared" si="7"/>
        <v>-2.3894862604540056E-2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3040.4375</v>
      </c>
      <c r="F54" s="70">
        <v>12377</v>
      </c>
      <c r="G54" s="48">
        <f t="shared" si="6"/>
        <v>3.0707957325220465</v>
      </c>
      <c r="H54" s="70">
        <v>12377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5016.666666666667</v>
      </c>
      <c r="F55" s="70">
        <v>6743.75</v>
      </c>
      <c r="G55" s="48">
        <f t="shared" si="6"/>
        <v>0.34426910299003316</v>
      </c>
      <c r="H55" s="70">
        <v>7392.5</v>
      </c>
      <c r="I55" s="87">
        <f t="shared" si="7"/>
        <v>-8.7757862698681091E-2</v>
      </c>
    </row>
    <row r="56" spans="1:9" ht="16.5" x14ac:dyDescent="0.3">
      <c r="A56" s="37"/>
      <c r="B56" s="100" t="s">
        <v>42</v>
      </c>
      <c r="C56" s="101" t="s">
        <v>198</v>
      </c>
      <c r="D56" s="102" t="s">
        <v>114</v>
      </c>
      <c r="E56" s="61">
        <v>2565.7916666666665</v>
      </c>
      <c r="F56" s="103">
        <v>2824</v>
      </c>
      <c r="G56" s="55">
        <f t="shared" si="6"/>
        <v>0.10063495672225928</v>
      </c>
      <c r="H56" s="103">
        <v>2903.4</v>
      </c>
      <c r="I56" s="88">
        <f t="shared" si="7"/>
        <v>-2.7347248054005679E-2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5169.5</v>
      </c>
      <c r="F57" s="50">
        <v>11721.333333333334</v>
      </c>
      <c r="G57" s="51">
        <f t="shared" si="6"/>
        <v>1.2674017474288295</v>
      </c>
      <c r="H57" s="50">
        <v>11721.333333333334</v>
      </c>
      <c r="I57" s="124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4948.3928571428569</v>
      </c>
      <c r="F58" s="68">
        <v>17266.25</v>
      </c>
      <c r="G58" s="44">
        <f t="shared" si="6"/>
        <v>2.4892641911154416</v>
      </c>
      <c r="H58" s="68">
        <v>18041.25</v>
      </c>
      <c r="I58" s="44">
        <f t="shared" si="7"/>
        <v>-4.2957112173491303E-2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5282.25</v>
      </c>
      <c r="F59" s="70">
        <v>18180</v>
      </c>
      <c r="G59" s="48">
        <f t="shared" si="6"/>
        <v>2.4417151781911119</v>
      </c>
      <c r="H59" s="70">
        <v>16041.428571428571</v>
      </c>
      <c r="I59" s="44">
        <f t="shared" si="7"/>
        <v>0.1333155223083089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22089.977678571428</v>
      </c>
      <c r="F60" s="73">
        <v>90102.5</v>
      </c>
      <c r="G60" s="51">
        <f t="shared" si="6"/>
        <v>3.0788859686085019</v>
      </c>
      <c r="H60" s="73">
        <v>90102.5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6906.875</v>
      </c>
      <c r="F62" s="54">
        <v>27749.3</v>
      </c>
      <c r="G62" s="45">
        <f t="shared" ref="G62:G67" si="8">(F62-E62)/E62</f>
        <v>3.0176346032033301</v>
      </c>
      <c r="H62" s="54">
        <v>23225.5</v>
      </c>
      <c r="I62" s="44">
        <f t="shared" ref="I62:I67" si="9">(F62-H62)/H62</f>
        <v>0.19477729220038317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48438.869047619053</v>
      </c>
      <c r="F63" s="46">
        <v>117016.14285714286</v>
      </c>
      <c r="G63" s="48">
        <f t="shared" si="8"/>
        <v>1.4157488636265885</v>
      </c>
      <c r="H63" s="46">
        <v>117016.14285714286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11557.471726190477</v>
      </c>
      <c r="F64" s="46">
        <v>49211.666666666664</v>
      </c>
      <c r="G64" s="48">
        <f t="shared" si="8"/>
        <v>3.2579958517352647</v>
      </c>
      <c r="H64" s="46">
        <v>49211.666666666664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7914.9027777777774</v>
      </c>
      <c r="F65" s="46">
        <v>20511.666666666668</v>
      </c>
      <c r="G65" s="48">
        <f t="shared" si="8"/>
        <v>1.5915247783278033</v>
      </c>
      <c r="H65" s="46">
        <v>20511.666666666668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4339.7867063492067</v>
      </c>
      <c r="F66" s="46">
        <v>15864.285714285714</v>
      </c>
      <c r="G66" s="48">
        <f t="shared" si="8"/>
        <v>2.6555450273802403</v>
      </c>
      <c r="H66" s="46">
        <v>15705</v>
      </c>
      <c r="I66" s="87">
        <f t="shared" si="9"/>
        <v>1.0142356847227875E-2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3368.6875</v>
      </c>
      <c r="F67" s="58">
        <v>13167</v>
      </c>
      <c r="G67" s="51">
        <f t="shared" si="8"/>
        <v>2.9086439451566819</v>
      </c>
      <c r="H67" s="58">
        <v>12848.75</v>
      </c>
      <c r="I67" s="88">
        <f t="shared" si="9"/>
        <v>2.4768946395563769E-2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4285.8784722222226</v>
      </c>
      <c r="F69" s="43">
        <v>14719.375</v>
      </c>
      <c r="G69" s="45">
        <f>(F69-E69)/E69</f>
        <v>2.4343892612447369</v>
      </c>
      <c r="H69" s="43">
        <v>15006.875</v>
      </c>
      <c r="I69" s="44">
        <f>(F69-H69)/H69</f>
        <v>-1.9157885968930907E-2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2909.625</v>
      </c>
      <c r="F70" s="47">
        <v>8072.5714285714284</v>
      </c>
      <c r="G70" s="48">
        <f>(F70-E70)/E70</f>
        <v>1.7744370592675787</v>
      </c>
      <c r="H70" s="47">
        <v>8072.5714285714284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1345.0347222222222</v>
      </c>
      <c r="F71" s="47">
        <v>2601.6666666666665</v>
      </c>
      <c r="G71" s="48">
        <f>(F71-E71)/E71</f>
        <v>0.93427472442367754</v>
      </c>
      <c r="H71" s="47">
        <v>2768.3333333333335</v>
      </c>
      <c r="I71" s="44">
        <f>(F71-H71)/H71</f>
        <v>-6.0204695966285478E-2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2492.9166666666665</v>
      </c>
      <c r="F72" s="47">
        <v>9355</v>
      </c>
      <c r="G72" s="48">
        <f>(F72-E72)/E72</f>
        <v>2.7526324586327933</v>
      </c>
      <c r="H72" s="47">
        <v>9836</v>
      </c>
      <c r="I72" s="44">
        <f>(F72-H72)/H72</f>
        <v>-4.8901992679951198E-2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1956.2777777777778</v>
      </c>
      <c r="F73" s="50">
        <v>7521.666666666667</v>
      </c>
      <c r="G73" s="48">
        <f>(F73-E73)/E73</f>
        <v>2.8448868315678868</v>
      </c>
      <c r="H73" s="50">
        <v>7376.1111111111113</v>
      </c>
      <c r="I73" s="59">
        <f>(F73-H73)/H73</f>
        <v>1.9733373503050402E-2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1481.2083333333333</v>
      </c>
      <c r="F75" s="43">
        <v>4476.666666666667</v>
      </c>
      <c r="G75" s="44">
        <f t="shared" ref="G75:G81" si="10">(F75-E75)/E75</f>
        <v>2.022307237896988</v>
      </c>
      <c r="H75" s="43">
        <v>4476.666666666667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1336.2222222222222</v>
      </c>
      <c r="F76" s="32">
        <v>3597</v>
      </c>
      <c r="G76" s="48">
        <f t="shared" si="10"/>
        <v>1.6919175120572094</v>
      </c>
      <c r="H76" s="32">
        <v>3315</v>
      </c>
      <c r="I76" s="44">
        <f t="shared" si="11"/>
        <v>8.5067873303167424E-2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947.78571428571422</v>
      </c>
      <c r="F77" s="47">
        <v>2280.8333333333335</v>
      </c>
      <c r="G77" s="48">
        <f t="shared" si="10"/>
        <v>1.406486296380034</v>
      </c>
      <c r="H77" s="47">
        <v>2283</v>
      </c>
      <c r="I77" s="44">
        <f t="shared" si="11"/>
        <v>-9.4904365600811003E-4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1572.7847222222224</v>
      </c>
      <c r="F78" s="47">
        <v>5404.4444444444443</v>
      </c>
      <c r="G78" s="48">
        <f t="shared" si="10"/>
        <v>2.4362264384208823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2044.1750000000002</v>
      </c>
      <c r="F79" s="61">
        <v>5472.875</v>
      </c>
      <c r="G79" s="48">
        <f t="shared" si="10"/>
        <v>1.6773025792801495</v>
      </c>
      <c r="H79" s="61">
        <v>5296</v>
      </c>
      <c r="I79" s="44">
        <f t="shared" si="11"/>
        <v>3.3397847432024168E-2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8920.1666666666661</v>
      </c>
      <c r="F80" s="61">
        <v>29999</v>
      </c>
      <c r="G80" s="48">
        <f t="shared" si="10"/>
        <v>2.363053754600998</v>
      </c>
      <c r="H80" s="61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4140.1736111111113</v>
      </c>
      <c r="F81" s="50">
        <v>6493</v>
      </c>
      <c r="G81" s="51">
        <f t="shared" si="10"/>
        <v>0.568291721529391</v>
      </c>
      <c r="H81" s="50">
        <v>6492.5</v>
      </c>
      <c r="I81" s="56">
        <f t="shared" si="11"/>
        <v>7.7011936850211786E-5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4" t="s">
        <v>203</v>
      </c>
      <c r="B9" s="164"/>
      <c r="C9" s="164"/>
      <c r="D9" s="164"/>
      <c r="E9" s="164"/>
      <c r="F9" s="164"/>
      <c r="G9" s="164"/>
      <c r="H9" s="164"/>
      <c r="I9" s="164"/>
    </row>
    <row r="10" spans="1:9" ht="18" x14ac:dyDescent="0.2">
      <c r="A10" s="2" t="s">
        <v>225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5" t="s">
        <v>3</v>
      </c>
      <c r="B12" s="171"/>
      <c r="C12" s="173" t="s">
        <v>0</v>
      </c>
      <c r="D12" s="167" t="s">
        <v>23</v>
      </c>
      <c r="E12" s="167" t="s">
        <v>217</v>
      </c>
      <c r="F12" s="175" t="s">
        <v>226</v>
      </c>
      <c r="G12" s="167" t="s">
        <v>197</v>
      </c>
      <c r="H12" s="175" t="s">
        <v>221</v>
      </c>
      <c r="I12" s="167" t="s">
        <v>187</v>
      </c>
    </row>
    <row r="13" spans="1:9" ht="30.75" customHeight="1" thickBot="1" x14ac:dyDescent="0.25">
      <c r="A13" s="166"/>
      <c r="B13" s="172"/>
      <c r="C13" s="174"/>
      <c r="D13" s="168"/>
      <c r="E13" s="168"/>
      <c r="F13" s="176"/>
      <c r="G13" s="168"/>
      <c r="H13" s="176"/>
      <c r="I13" s="16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4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1639.0625</v>
      </c>
      <c r="F15" s="83">
        <v>6266.6</v>
      </c>
      <c r="G15" s="44">
        <f>(F15-E15)/E15</f>
        <v>2.823283126787417</v>
      </c>
      <c r="H15" s="83">
        <v>5666.6</v>
      </c>
      <c r="I15" s="125">
        <f>(F15-H15)/H15</f>
        <v>0.10588359863057212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1746.3722222222223</v>
      </c>
      <c r="F16" s="83">
        <v>4866.6000000000004</v>
      </c>
      <c r="G16" s="48">
        <f t="shared" ref="G16:G39" si="0">(F16-E16)/E16</f>
        <v>1.7866911406821127</v>
      </c>
      <c r="H16" s="83">
        <v>5000</v>
      </c>
      <c r="I16" s="48">
        <f>(F16-H16)/H16</f>
        <v>-2.6679999999999926E-2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1567.9</v>
      </c>
      <c r="F17" s="83">
        <v>3766.6</v>
      </c>
      <c r="G17" s="48">
        <f t="shared" si="0"/>
        <v>1.4023215766311625</v>
      </c>
      <c r="H17" s="83">
        <v>3316.6</v>
      </c>
      <c r="I17" s="48">
        <f t="shared" ref="I17:I29" si="1">(F17-H17)/H17</f>
        <v>0.13568111921847675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879.125</v>
      </c>
      <c r="F18" s="83">
        <v>3000</v>
      </c>
      <c r="G18" s="48">
        <f t="shared" si="0"/>
        <v>2.4124840039812314</v>
      </c>
      <c r="H18" s="83">
        <v>2691.6</v>
      </c>
      <c r="I18" s="48">
        <f t="shared" si="1"/>
        <v>0.11457868925546147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2485.6396666666665</v>
      </c>
      <c r="F19" s="83">
        <v>6216.6</v>
      </c>
      <c r="G19" s="48">
        <f t="shared" si="0"/>
        <v>1.5010061125781309</v>
      </c>
      <c r="H19" s="83">
        <v>5783.2</v>
      </c>
      <c r="I19" s="48">
        <f t="shared" si="1"/>
        <v>7.4941209019228211E-2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1441.9875</v>
      </c>
      <c r="F20" s="83">
        <v>4099.8</v>
      </c>
      <c r="G20" s="48">
        <f t="shared" si="0"/>
        <v>1.8431591813382571</v>
      </c>
      <c r="H20" s="83">
        <v>3916.6</v>
      </c>
      <c r="I20" s="48">
        <f t="shared" si="1"/>
        <v>4.6775264259817262E-2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1415.7750000000001</v>
      </c>
      <c r="F21" s="83">
        <v>2966.6</v>
      </c>
      <c r="G21" s="48">
        <f t="shared" si="0"/>
        <v>1.0953894510073985</v>
      </c>
      <c r="H21" s="83">
        <v>3116.6</v>
      </c>
      <c r="I21" s="48">
        <f t="shared" si="1"/>
        <v>-4.8129371751267407E-2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402.78750000000002</v>
      </c>
      <c r="F22" s="83">
        <v>608.20000000000005</v>
      </c>
      <c r="G22" s="48">
        <f t="shared" si="0"/>
        <v>0.50997734537442208</v>
      </c>
      <c r="H22" s="83">
        <v>611.6</v>
      </c>
      <c r="I22" s="48">
        <f t="shared" si="1"/>
        <v>-5.5591890124263854E-3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502.82499999999999</v>
      </c>
      <c r="F23" s="83">
        <v>628.20000000000005</v>
      </c>
      <c r="G23" s="48">
        <f t="shared" si="0"/>
        <v>0.24934122209516246</v>
      </c>
      <c r="H23" s="83">
        <v>561.6</v>
      </c>
      <c r="I23" s="48">
        <f t="shared" si="1"/>
        <v>0.11858974358974363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500.4375</v>
      </c>
      <c r="F24" s="83">
        <v>658.2</v>
      </c>
      <c r="G24" s="48">
        <f t="shared" si="0"/>
        <v>0.31524915698763589</v>
      </c>
      <c r="H24" s="83">
        <v>646.6</v>
      </c>
      <c r="I24" s="48">
        <f t="shared" si="1"/>
        <v>1.7939993813795272E-2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517.26250000000005</v>
      </c>
      <c r="F25" s="83">
        <v>658.2</v>
      </c>
      <c r="G25" s="48">
        <f t="shared" si="0"/>
        <v>0.27246804088833038</v>
      </c>
      <c r="H25" s="83">
        <v>586.6</v>
      </c>
      <c r="I25" s="48">
        <f t="shared" si="1"/>
        <v>0.12205932492328678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1351.6624999999999</v>
      </c>
      <c r="F26" s="83">
        <v>1900</v>
      </c>
      <c r="G26" s="48">
        <f t="shared" si="0"/>
        <v>0.40567634302201927</v>
      </c>
      <c r="H26" s="83">
        <v>1941.6</v>
      </c>
      <c r="I26" s="48">
        <f t="shared" si="1"/>
        <v>-2.1425628347754383E-2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519.8125</v>
      </c>
      <c r="F27" s="83">
        <v>658.2</v>
      </c>
      <c r="G27" s="48">
        <f t="shared" si="0"/>
        <v>0.26622580257304324</v>
      </c>
      <c r="H27" s="83">
        <v>586.6</v>
      </c>
      <c r="I27" s="48">
        <f t="shared" si="1"/>
        <v>0.12205932492328678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1121.0875000000001</v>
      </c>
      <c r="F28" s="83">
        <v>2633.2</v>
      </c>
      <c r="G28" s="48">
        <f t="shared" si="0"/>
        <v>1.3487907946525133</v>
      </c>
      <c r="H28" s="83">
        <v>2233.1999999999998</v>
      </c>
      <c r="I28" s="48">
        <f t="shared" si="1"/>
        <v>0.17911517105498836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1643.2854166666666</v>
      </c>
      <c r="F29" s="83">
        <v>3083.2</v>
      </c>
      <c r="G29" s="48">
        <f t="shared" si="0"/>
        <v>0.87624132042389669</v>
      </c>
      <c r="H29" s="83">
        <v>3246.6</v>
      </c>
      <c r="I29" s="48">
        <f t="shared" si="1"/>
        <v>-5.0329575555966274E-2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1180.8375000000001</v>
      </c>
      <c r="F30" s="94">
        <v>2824</v>
      </c>
      <c r="G30" s="51">
        <f t="shared" si="0"/>
        <v>1.391522965691723</v>
      </c>
      <c r="H30" s="94">
        <v>2558.1999999999998</v>
      </c>
      <c r="I30" s="51">
        <f>(F30-H30)/H30</f>
        <v>0.10390118051755148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6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2393.6125000000002</v>
      </c>
      <c r="F32" s="83">
        <v>5408.2</v>
      </c>
      <c r="G32" s="44">
        <f t="shared" si="0"/>
        <v>1.2594300455900858</v>
      </c>
      <c r="H32" s="83">
        <v>5133.2</v>
      </c>
      <c r="I32" s="45">
        <f>(F32-H32)/H32</f>
        <v>5.3572820073248657E-2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2238.2624999999998</v>
      </c>
      <c r="F33" s="83">
        <v>5100</v>
      </c>
      <c r="G33" s="48">
        <f t="shared" si="0"/>
        <v>1.2785531187695816</v>
      </c>
      <c r="H33" s="83">
        <v>5200</v>
      </c>
      <c r="I33" s="48">
        <f>(F33-H33)/H33</f>
        <v>-1.9230769230769232E-2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1466.375</v>
      </c>
      <c r="F34" s="83">
        <v>3133.2</v>
      </c>
      <c r="G34" s="48">
        <f>(F34-E34)/E34</f>
        <v>1.1366976387349756</v>
      </c>
      <c r="H34" s="83">
        <v>2949.8</v>
      </c>
      <c r="I34" s="48">
        <f>(F34-H34)/H34</f>
        <v>6.217370669197899E-2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1581.5959166666667</v>
      </c>
      <c r="F35" s="83">
        <v>2933.2</v>
      </c>
      <c r="G35" s="48">
        <f t="shared" si="0"/>
        <v>0.85458243100547537</v>
      </c>
      <c r="H35" s="83">
        <v>2666.6</v>
      </c>
      <c r="I35" s="48">
        <f>(F35-H35)/H35</f>
        <v>9.9977499437485906E-2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1749.3375000000001</v>
      </c>
      <c r="F36" s="83">
        <v>4283.2</v>
      </c>
      <c r="G36" s="55">
        <f t="shared" si="0"/>
        <v>1.4484697778444695</v>
      </c>
      <c r="H36" s="83">
        <v>3683.2</v>
      </c>
      <c r="I36" s="48">
        <f>(F36-H36)/H36</f>
        <v>0.16290182450043442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28513.055555555555</v>
      </c>
      <c r="F38" s="84">
        <v>54666.6</v>
      </c>
      <c r="G38" s="45">
        <f t="shared" si="0"/>
        <v>0.91724804426822026</v>
      </c>
      <c r="H38" s="84">
        <v>61333.2</v>
      </c>
      <c r="I38" s="45">
        <f>(F38-H38)/H38</f>
        <v>-0.10869480151043805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16491.080555555556</v>
      </c>
      <c r="F39" s="85">
        <v>35200</v>
      </c>
      <c r="G39" s="51">
        <f t="shared" si="0"/>
        <v>1.1344871781698826</v>
      </c>
      <c r="H39" s="85">
        <v>36400</v>
      </c>
      <c r="I39" s="51">
        <f>(F39-H39)/H39</f>
        <v>-3.2967032967032968E-2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4" t="s">
        <v>204</v>
      </c>
      <c r="B9" s="164"/>
      <c r="C9" s="164"/>
      <c r="D9" s="164"/>
      <c r="E9" s="164"/>
      <c r="F9" s="164"/>
      <c r="G9" s="164"/>
      <c r="H9" s="164"/>
      <c r="I9" s="164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5" t="s">
        <v>3</v>
      </c>
      <c r="B12" s="171"/>
      <c r="C12" s="173" t="s">
        <v>0</v>
      </c>
      <c r="D12" s="167" t="s">
        <v>224</v>
      </c>
      <c r="E12" s="175" t="s">
        <v>226</v>
      </c>
      <c r="F12" s="182" t="s">
        <v>186</v>
      </c>
      <c r="G12" s="167" t="s">
        <v>217</v>
      </c>
      <c r="H12" s="184" t="s">
        <v>227</v>
      </c>
      <c r="I12" s="180" t="s">
        <v>196</v>
      </c>
    </row>
    <row r="13" spans="1:9" ht="39.75" customHeight="1" thickBot="1" x14ac:dyDescent="0.25">
      <c r="A13" s="166"/>
      <c r="B13" s="172"/>
      <c r="C13" s="174"/>
      <c r="D13" s="168"/>
      <c r="E13" s="176"/>
      <c r="F13" s="183"/>
      <c r="G13" s="168"/>
      <c r="H13" s="185"/>
      <c r="I13" s="181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6307.8</v>
      </c>
      <c r="E15" s="83">
        <v>6266.6</v>
      </c>
      <c r="F15" s="67">
        <f t="shared" ref="F15:F30" si="0">D15-E15</f>
        <v>41.199999999999818</v>
      </c>
      <c r="G15" s="42">
        <v>1639.0625</v>
      </c>
      <c r="H15" s="66">
        <f>AVERAGE(D15:E15)</f>
        <v>6287.2000000000007</v>
      </c>
      <c r="I15" s="69">
        <f>(H15-G15)/G15</f>
        <v>2.8358512869399433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5608.8888888888887</v>
      </c>
      <c r="E16" s="83">
        <v>4866.6000000000004</v>
      </c>
      <c r="F16" s="71">
        <f t="shared" si="0"/>
        <v>742.28888888888832</v>
      </c>
      <c r="G16" s="46">
        <v>1746.3722222222223</v>
      </c>
      <c r="H16" s="68">
        <f t="shared" ref="H16:H30" si="1">AVERAGE(D16:E16)</f>
        <v>5237.7444444444445</v>
      </c>
      <c r="I16" s="72">
        <f t="shared" ref="I16:I39" si="2">(H16-G16)/G16</f>
        <v>1.9992142441314853</v>
      </c>
    </row>
    <row r="17" spans="1:9" ht="16.5" x14ac:dyDescent="0.3">
      <c r="A17" s="37"/>
      <c r="B17" s="34" t="s">
        <v>6</v>
      </c>
      <c r="C17" s="15" t="s">
        <v>165</v>
      </c>
      <c r="D17" s="47">
        <v>3720.8888888888887</v>
      </c>
      <c r="E17" s="83">
        <v>3766.6</v>
      </c>
      <c r="F17" s="71">
        <f t="shared" si="0"/>
        <v>-45.711111111111222</v>
      </c>
      <c r="G17" s="46">
        <v>1567.9</v>
      </c>
      <c r="H17" s="68">
        <f t="shared" si="1"/>
        <v>3743.7444444444445</v>
      </c>
      <c r="I17" s="72">
        <f t="shared" si="2"/>
        <v>1.38774439979874</v>
      </c>
    </row>
    <row r="18" spans="1:9" ht="16.5" x14ac:dyDescent="0.3">
      <c r="A18" s="37"/>
      <c r="B18" s="34" t="s">
        <v>7</v>
      </c>
      <c r="C18" s="15" t="s">
        <v>166</v>
      </c>
      <c r="D18" s="47">
        <v>3198</v>
      </c>
      <c r="E18" s="83">
        <v>3000</v>
      </c>
      <c r="F18" s="71">
        <f t="shared" si="0"/>
        <v>198</v>
      </c>
      <c r="G18" s="46">
        <v>879.125</v>
      </c>
      <c r="H18" s="68">
        <f t="shared" si="1"/>
        <v>3099</v>
      </c>
      <c r="I18" s="72">
        <f t="shared" si="2"/>
        <v>2.5250959761126119</v>
      </c>
    </row>
    <row r="19" spans="1:9" ht="16.5" x14ac:dyDescent="0.3">
      <c r="A19" s="37"/>
      <c r="B19" s="34" t="s">
        <v>8</v>
      </c>
      <c r="C19" s="15" t="s">
        <v>167</v>
      </c>
      <c r="D19" s="47">
        <v>5811</v>
      </c>
      <c r="E19" s="83">
        <v>6216.6</v>
      </c>
      <c r="F19" s="71">
        <f t="shared" si="0"/>
        <v>-405.60000000000036</v>
      </c>
      <c r="G19" s="46">
        <v>2485.6396666666665</v>
      </c>
      <c r="H19" s="68">
        <f t="shared" si="1"/>
        <v>6013.8</v>
      </c>
      <c r="I19" s="72">
        <f t="shared" si="2"/>
        <v>1.4194174564588944</v>
      </c>
    </row>
    <row r="20" spans="1:9" ht="16.5" x14ac:dyDescent="0.3">
      <c r="A20" s="37"/>
      <c r="B20" s="34" t="s">
        <v>9</v>
      </c>
      <c r="C20" s="15" t="s">
        <v>168</v>
      </c>
      <c r="D20" s="47">
        <v>4548.8</v>
      </c>
      <c r="E20" s="83">
        <v>4099.8</v>
      </c>
      <c r="F20" s="71">
        <f t="shared" si="0"/>
        <v>449</v>
      </c>
      <c r="G20" s="46">
        <v>1441.9875</v>
      </c>
      <c r="H20" s="68">
        <f t="shared" si="1"/>
        <v>4324.3</v>
      </c>
      <c r="I20" s="72">
        <f t="shared" si="2"/>
        <v>1.9988470773845128</v>
      </c>
    </row>
    <row r="21" spans="1:9" ht="16.5" x14ac:dyDescent="0.3">
      <c r="A21" s="37"/>
      <c r="B21" s="34" t="s">
        <v>10</v>
      </c>
      <c r="C21" s="15" t="s">
        <v>169</v>
      </c>
      <c r="D21" s="47">
        <v>3872.8</v>
      </c>
      <c r="E21" s="83">
        <v>2966.6</v>
      </c>
      <c r="F21" s="71">
        <f t="shared" si="0"/>
        <v>906.20000000000027</v>
      </c>
      <c r="G21" s="46">
        <v>1415.7750000000001</v>
      </c>
      <c r="H21" s="68">
        <f t="shared" si="1"/>
        <v>3419.7</v>
      </c>
      <c r="I21" s="72">
        <f t="shared" si="2"/>
        <v>1.4154261800074162</v>
      </c>
    </row>
    <row r="22" spans="1:9" ht="16.5" x14ac:dyDescent="0.3">
      <c r="A22" s="37"/>
      <c r="B22" s="34" t="s">
        <v>11</v>
      </c>
      <c r="C22" s="15" t="s">
        <v>170</v>
      </c>
      <c r="D22" s="47">
        <v>625</v>
      </c>
      <c r="E22" s="83">
        <v>608.20000000000005</v>
      </c>
      <c r="F22" s="71">
        <f t="shared" si="0"/>
        <v>16.799999999999955</v>
      </c>
      <c r="G22" s="46">
        <v>402.78750000000002</v>
      </c>
      <c r="H22" s="68">
        <f t="shared" si="1"/>
        <v>616.6</v>
      </c>
      <c r="I22" s="72">
        <f t="shared" si="2"/>
        <v>0.53083201439965244</v>
      </c>
    </row>
    <row r="23" spans="1:9" ht="16.5" x14ac:dyDescent="0.3">
      <c r="A23" s="37"/>
      <c r="B23" s="34" t="s">
        <v>12</v>
      </c>
      <c r="C23" s="15" t="s">
        <v>171</v>
      </c>
      <c r="D23" s="47">
        <v>719.8</v>
      </c>
      <c r="E23" s="83">
        <v>628.20000000000005</v>
      </c>
      <c r="F23" s="71">
        <f t="shared" si="0"/>
        <v>91.599999999999909</v>
      </c>
      <c r="G23" s="46">
        <v>502.82499999999999</v>
      </c>
      <c r="H23" s="68">
        <f t="shared" si="1"/>
        <v>674</v>
      </c>
      <c r="I23" s="72">
        <f t="shared" si="2"/>
        <v>0.34042658976781187</v>
      </c>
    </row>
    <row r="24" spans="1:9" ht="16.5" x14ac:dyDescent="0.3">
      <c r="A24" s="37"/>
      <c r="B24" s="34" t="s">
        <v>13</v>
      </c>
      <c r="C24" s="15" t="s">
        <v>172</v>
      </c>
      <c r="D24" s="47">
        <v>772</v>
      </c>
      <c r="E24" s="83">
        <v>658.2</v>
      </c>
      <c r="F24" s="71">
        <f t="shared" si="0"/>
        <v>113.79999999999995</v>
      </c>
      <c r="G24" s="46">
        <v>500.4375</v>
      </c>
      <c r="H24" s="68">
        <f t="shared" si="1"/>
        <v>715.1</v>
      </c>
      <c r="I24" s="72">
        <f t="shared" si="2"/>
        <v>0.42894966903959042</v>
      </c>
    </row>
    <row r="25" spans="1:9" ht="16.5" x14ac:dyDescent="0.3">
      <c r="A25" s="37"/>
      <c r="B25" s="34" t="s">
        <v>14</v>
      </c>
      <c r="C25" s="15" t="s">
        <v>173</v>
      </c>
      <c r="D25" s="47">
        <v>744.8</v>
      </c>
      <c r="E25" s="83">
        <v>658.2</v>
      </c>
      <c r="F25" s="71">
        <f t="shared" si="0"/>
        <v>86.599999999999909</v>
      </c>
      <c r="G25" s="46">
        <v>517.26250000000005</v>
      </c>
      <c r="H25" s="68">
        <f t="shared" si="1"/>
        <v>701.5</v>
      </c>
      <c r="I25" s="72">
        <f t="shared" si="2"/>
        <v>0.35617795606679381</v>
      </c>
    </row>
    <row r="26" spans="1:9" ht="16.5" x14ac:dyDescent="0.3">
      <c r="A26" s="37"/>
      <c r="B26" s="34" t="s">
        <v>15</v>
      </c>
      <c r="C26" s="15" t="s">
        <v>174</v>
      </c>
      <c r="D26" s="47">
        <v>1849.8</v>
      </c>
      <c r="E26" s="83">
        <v>1900</v>
      </c>
      <c r="F26" s="71">
        <f t="shared" si="0"/>
        <v>-50.200000000000045</v>
      </c>
      <c r="G26" s="46">
        <v>1351.6624999999999</v>
      </c>
      <c r="H26" s="68">
        <f t="shared" si="1"/>
        <v>1874.9</v>
      </c>
      <c r="I26" s="72">
        <f t="shared" si="2"/>
        <v>0.38710661870104424</v>
      </c>
    </row>
    <row r="27" spans="1:9" ht="16.5" x14ac:dyDescent="0.3">
      <c r="A27" s="37"/>
      <c r="B27" s="34" t="s">
        <v>16</v>
      </c>
      <c r="C27" s="15" t="s">
        <v>175</v>
      </c>
      <c r="D27" s="47">
        <v>724.22222222222217</v>
      </c>
      <c r="E27" s="83">
        <v>658.2</v>
      </c>
      <c r="F27" s="71">
        <f t="shared" si="0"/>
        <v>66.022222222222126</v>
      </c>
      <c r="G27" s="46">
        <v>519.8125</v>
      </c>
      <c r="H27" s="68">
        <f t="shared" si="1"/>
        <v>691.21111111111111</v>
      </c>
      <c r="I27" s="72">
        <f t="shared" si="2"/>
        <v>0.32973160728360923</v>
      </c>
    </row>
    <row r="28" spans="1:9" ht="16.5" x14ac:dyDescent="0.3">
      <c r="A28" s="37"/>
      <c r="B28" s="34" t="s">
        <v>17</v>
      </c>
      <c r="C28" s="15" t="s">
        <v>176</v>
      </c>
      <c r="D28" s="47">
        <v>2643.8</v>
      </c>
      <c r="E28" s="83">
        <v>2633.2</v>
      </c>
      <c r="F28" s="71">
        <f t="shared" si="0"/>
        <v>10.600000000000364</v>
      </c>
      <c r="G28" s="46">
        <v>1121.0875000000001</v>
      </c>
      <c r="H28" s="68">
        <f t="shared" si="1"/>
        <v>2638.5</v>
      </c>
      <c r="I28" s="72">
        <f t="shared" si="2"/>
        <v>1.3535183471406111</v>
      </c>
    </row>
    <row r="29" spans="1:9" ht="16.5" x14ac:dyDescent="0.3">
      <c r="A29" s="37"/>
      <c r="B29" s="34" t="s">
        <v>18</v>
      </c>
      <c r="C29" s="15" t="s">
        <v>177</v>
      </c>
      <c r="D29" s="47">
        <v>3744.3777777777777</v>
      </c>
      <c r="E29" s="83">
        <v>3083.2</v>
      </c>
      <c r="F29" s="71">
        <f t="shared" si="0"/>
        <v>661.17777777777792</v>
      </c>
      <c r="G29" s="46">
        <v>1643.2854166666666</v>
      </c>
      <c r="H29" s="68">
        <f t="shared" si="1"/>
        <v>3413.7888888888888</v>
      </c>
      <c r="I29" s="72">
        <f t="shared" si="2"/>
        <v>1.0774168956075882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2772</v>
      </c>
      <c r="E30" s="94">
        <v>2824</v>
      </c>
      <c r="F30" s="74">
        <f t="shared" si="0"/>
        <v>-52</v>
      </c>
      <c r="G30" s="49">
        <v>1180.8375000000001</v>
      </c>
      <c r="H30" s="105">
        <f t="shared" si="1"/>
        <v>2798</v>
      </c>
      <c r="I30" s="75">
        <f t="shared" si="2"/>
        <v>1.3695046947611333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5780</v>
      </c>
      <c r="E32" s="83">
        <v>5408.2</v>
      </c>
      <c r="F32" s="67">
        <f>D32-E32</f>
        <v>371.80000000000018</v>
      </c>
      <c r="G32" s="54">
        <v>2393.6125000000002</v>
      </c>
      <c r="H32" s="68">
        <f>AVERAGE(D32:E32)</f>
        <v>5594.1</v>
      </c>
      <c r="I32" s="78">
        <f t="shared" si="2"/>
        <v>1.3370950811795979</v>
      </c>
    </row>
    <row r="33" spans="1:9" ht="16.5" x14ac:dyDescent="0.3">
      <c r="A33" s="37"/>
      <c r="B33" s="34" t="s">
        <v>27</v>
      </c>
      <c r="C33" s="15" t="s">
        <v>180</v>
      </c>
      <c r="D33" s="47">
        <v>5915.333333333333</v>
      </c>
      <c r="E33" s="83">
        <v>5100</v>
      </c>
      <c r="F33" s="79">
        <f>D33-E33</f>
        <v>815.33333333333303</v>
      </c>
      <c r="G33" s="46">
        <v>2238.2624999999998</v>
      </c>
      <c r="H33" s="68">
        <f>AVERAGE(D33:E33)</f>
        <v>5507.6666666666661</v>
      </c>
      <c r="I33" s="72">
        <f t="shared" si="2"/>
        <v>1.4606884432307052</v>
      </c>
    </row>
    <row r="34" spans="1:9" ht="16.5" x14ac:dyDescent="0.3">
      <c r="A34" s="37"/>
      <c r="B34" s="39" t="s">
        <v>28</v>
      </c>
      <c r="C34" s="15" t="s">
        <v>181</v>
      </c>
      <c r="D34" s="47">
        <v>3619.8</v>
      </c>
      <c r="E34" s="83">
        <v>3133.2</v>
      </c>
      <c r="F34" s="71">
        <f>D34-E34</f>
        <v>486.60000000000036</v>
      </c>
      <c r="G34" s="46">
        <v>1466.375</v>
      </c>
      <c r="H34" s="68">
        <f>AVERAGE(D34:E34)</f>
        <v>3376.5</v>
      </c>
      <c r="I34" s="72">
        <f t="shared" si="2"/>
        <v>1.3026169976984059</v>
      </c>
    </row>
    <row r="35" spans="1:9" ht="16.5" x14ac:dyDescent="0.3">
      <c r="A35" s="37"/>
      <c r="B35" s="34" t="s">
        <v>29</v>
      </c>
      <c r="C35" s="15" t="s">
        <v>182</v>
      </c>
      <c r="D35" s="47">
        <v>3142.5</v>
      </c>
      <c r="E35" s="83">
        <v>2933.2</v>
      </c>
      <c r="F35" s="79">
        <f>D35-E35</f>
        <v>209.30000000000018</v>
      </c>
      <c r="G35" s="46">
        <v>1581.5959166666667</v>
      </c>
      <c r="H35" s="68">
        <f>AVERAGE(D35:E35)</f>
        <v>3037.85</v>
      </c>
      <c r="I35" s="72">
        <f t="shared" si="2"/>
        <v>0.9207497743181452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3773.8</v>
      </c>
      <c r="E36" s="83">
        <v>4283.2</v>
      </c>
      <c r="F36" s="71">
        <f>D36-E36</f>
        <v>-509.39999999999964</v>
      </c>
      <c r="G36" s="49">
        <v>1749.3375000000001</v>
      </c>
      <c r="H36" s="68">
        <f>AVERAGE(D36:E36)</f>
        <v>4028.5</v>
      </c>
      <c r="I36" s="80">
        <f t="shared" si="2"/>
        <v>1.3028718014676983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62623</v>
      </c>
      <c r="E38" s="84">
        <v>54666.6</v>
      </c>
      <c r="F38" s="67">
        <f>D38-E38</f>
        <v>7956.4000000000015</v>
      </c>
      <c r="G38" s="46">
        <v>28513.055555555555</v>
      </c>
      <c r="H38" s="67">
        <f>AVERAGE(D38:E38)</f>
        <v>58644.800000000003</v>
      </c>
      <c r="I38" s="78">
        <f t="shared" si="2"/>
        <v>1.0567700955702555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37916.333333333336</v>
      </c>
      <c r="E39" s="85">
        <v>35200</v>
      </c>
      <c r="F39" s="74">
        <f>D39-E39</f>
        <v>2716.3333333333358</v>
      </c>
      <c r="G39" s="46">
        <v>16491.080555555556</v>
      </c>
      <c r="H39" s="81">
        <f>AVERAGE(D39:E39)</f>
        <v>36558.166666666672</v>
      </c>
      <c r="I39" s="75">
        <f t="shared" si="2"/>
        <v>1.2168448297556138</v>
      </c>
    </row>
    <row r="40" spans="1:9" ht="15.75" customHeight="1" thickBot="1" x14ac:dyDescent="0.25">
      <c r="A40" s="177"/>
      <c r="B40" s="178"/>
      <c r="C40" s="179"/>
      <c r="D40" s="86">
        <f>SUM(D15:D39)</f>
        <v>170434.74444444446</v>
      </c>
      <c r="E40" s="86">
        <f>SUM(E15:E39)</f>
        <v>155558.59999999998</v>
      </c>
      <c r="F40" s="86">
        <f>SUM(F15:F39)</f>
        <v>14876.144444444448</v>
      </c>
      <c r="G40" s="86">
        <f>SUM(G15:G39)</f>
        <v>73349.179333333333</v>
      </c>
      <c r="H40" s="86">
        <f>AVERAGE(D40:E40)</f>
        <v>162996.6722222222</v>
      </c>
      <c r="I40" s="75">
        <f>(H40-G40)/G40</f>
        <v>1.2222017165521144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4" t="s">
        <v>201</v>
      </c>
      <c r="B9" s="164"/>
      <c r="C9" s="164"/>
      <c r="D9" s="164"/>
      <c r="E9" s="164"/>
      <c r="F9" s="164"/>
      <c r="G9" s="164"/>
      <c r="H9" s="164"/>
      <c r="I9" s="164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5" t="s">
        <v>3</v>
      </c>
      <c r="B13" s="171"/>
      <c r="C13" s="173" t="s">
        <v>0</v>
      </c>
      <c r="D13" s="167" t="s">
        <v>23</v>
      </c>
      <c r="E13" s="167" t="s">
        <v>217</v>
      </c>
      <c r="F13" s="184" t="s">
        <v>227</v>
      </c>
      <c r="G13" s="167" t="s">
        <v>197</v>
      </c>
      <c r="H13" s="184" t="s">
        <v>222</v>
      </c>
      <c r="I13" s="167" t="s">
        <v>187</v>
      </c>
    </row>
    <row r="14" spans="1:9" ht="33.75" customHeight="1" thickBot="1" x14ac:dyDescent="0.25">
      <c r="A14" s="166"/>
      <c r="B14" s="172"/>
      <c r="C14" s="174"/>
      <c r="D14" s="187"/>
      <c r="E14" s="168"/>
      <c r="F14" s="185"/>
      <c r="G14" s="186"/>
      <c r="H14" s="185"/>
      <c r="I14" s="186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1639.0625</v>
      </c>
      <c r="F16" s="42">
        <v>6287.2000000000007</v>
      </c>
      <c r="G16" s="21">
        <f>(F16-E16)/E16</f>
        <v>2.8358512869399433</v>
      </c>
      <c r="H16" s="42">
        <v>6030.2000000000007</v>
      </c>
      <c r="I16" s="21">
        <f>(F16-H16)/H16</f>
        <v>4.2618818612981321E-2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1746.3722222222223</v>
      </c>
      <c r="F17" s="46">
        <v>5237.7444444444445</v>
      </c>
      <c r="G17" s="21">
        <f t="shared" ref="G17:G80" si="0">(F17-E17)/E17</f>
        <v>1.9992142441314853</v>
      </c>
      <c r="H17" s="46">
        <v>5374.3333333333339</v>
      </c>
      <c r="I17" s="21">
        <f>(F17-H17)/H17</f>
        <v>-2.5415038557754028E-2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1567.9</v>
      </c>
      <c r="F18" s="46">
        <v>3743.7444444444445</v>
      </c>
      <c r="G18" s="21">
        <f t="shared" si="0"/>
        <v>1.38774439979874</v>
      </c>
      <c r="H18" s="46">
        <v>3402.0777777777776</v>
      </c>
      <c r="I18" s="21">
        <f t="shared" ref="I18:I31" si="1">(F18-H18)/H18</f>
        <v>0.10042882290887604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879.125</v>
      </c>
      <c r="F19" s="46">
        <v>3099</v>
      </c>
      <c r="G19" s="21">
        <f t="shared" si="0"/>
        <v>2.5250959761126119</v>
      </c>
      <c r="H19" s="46">
        <v>2992.3</v>
      </c>
      <c r="I19" s="21">
        <f t="shared" si="1"/>
        <v>3.5658189352671794E-2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2485.6396666666665</v>
      </c>
      <c r="F20" s="46">
        <v>6013.8</v>
      </c>
      <c r="G20" s="21">
        <f>(F20-E20)/E20</f>
        <v>1.4194174564588944</v>
      </c>
      <c r="H20" s="46">
        <v>6015.2250000000004</v>
      </c>
      <c r="I20" s="21">
        <f t="shared" si="1"/>
        <v>-2.3689886911963922E-4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1441.9875</v>
      </c>
      <c r="F21" s="46">
        <v>4324.3</v>
      </c>
      <c r="G21" s="21">
        <f t="shared" si="0"/>
        <v>1.9988470773845128</v>
      </c>
      <c r="H21" s="46">
        <v>4295.3</v>
      </c>
      <c r="I21" s="21">
        <f t="shared" si="1"/>
        <v>6.7515656647964047E-3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1415.7750000000001</v>
      </c>
      <c r="F22" s="46">
        <v>3419.7</v>
      </c>
      <c r="G22" s="21">
        <f t="shared" si="0"/>
        <v>1.4154261800074162</v>
      </c>
      <c r="H22" s="46">
        <v>3607.2</v>
      </c>
      <c r="I22" s="21">
        <f t="shared" si="1"/>
        <v>-5.1979374584165003E-2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402.78750000000002</v>
      </c>
      <c r="F23" s="46">
        <v>616.6</v>
      </c>
      <c r="G23" s="21">
        <f t="shared" si="0"/>
        <v>0.53083201439965244</v>
      </c>
      <c r="H23" s="46">
        <v>673.3</v>
      </c>
      <c r="I23" s="21">
        <f t="shared" si="1"/>
        <v>-8.4212089707411161E-2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502.82499999999999</v>
      </c>
      <c r="F24" s="46">
        <v>674</v>
      </c>
      <c r="G24" s="21">
        <f t="shared" si="0"/>
        <v>0.34042658976781187</v>
      </c>
      <c r="H24" s="46">
        <v>650.79999999999995</v>
      </c>
      <c r="I24" s="21">
        <f t="shared" si="1"/>
        <v>3.5648432698217651E-2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500.4375</v>
      </c>
      <c r="F25" s="46">
        <v>715.1</v>
      </c>
      <c r="G25" s="21">
        <f t="shared" si="0"/>
        <v>0.42894966903959042</v>
      </c>
      <c r="H25" s="46">
        <v>701.07777777777778</v>
      </c>
      <c r="I25" s="21">
        <f t="shared" si="1"/>
        <v>2.0000950916842349E-2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517.26250000000005</v>
      </c>
      <c r="F26" s="46">
        <v>701.5</v>
      </c>
      <c r="G26" s="21">
        <f t="shared" si="0"/>
        <v>0.35617795606679381</v>
      </c>
      <c r="H26" s="46">
        <v>675.8</v>
      </c>
      <c r="I26" s="21">
        <f t="shared" si="1"/>
        <v>3.8029002663509982E-2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1351.6624999999999</v>
      </c>
      <c r="F27" s="46">
        <v>1874.9</v>
      </c>
      <c r="G27" s="21">
        <f t="shared" si="0"/>
        <v>0.38710661870104424</v>
      </c>
      <c r="H27" s="46">
        <v>2053.6999999999998</v>
      </c>
      <c r="I27" s="21">
        <f t="shared" si="1"/>
        <v>-8.7062375225203173E-2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519.8125</v>
      </c>
      <c r="F28" s="46">
        <v>691.21111111111111</v>
      </c>
      <c r="G28" s="21">
        <f t="shared" si="0"/>
        <v>0.32973160728360923</v>
      </c>
      <c r="H28" s="46">
        <v>634.9666666666667</v>
      </c>
      <c r="I28" s="21">
        <f t="shared" si="1"/>
        <v>8.8578578053091092E-2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1121.0875000000001</v>
      </c>
      <c r="F29" s="46">
        <v>2638.5</v>
      </c>
      <c r="G29" s="21">
        <f t="shared" si="0"/>
        <v>1.3535183471406111</v>
      </c>
      <c r="H29" s="46">
        <v>2358.5</v>
      </c>
      <c r="I29" s="21">
        <f t="shared" si="1"/>
        <v>0.11871952512189951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1643.2854166666666</v>
      </c>
      <c r="F30" s="46">
        <v>3413.7888888888888</v>
      </c>
      <c r="G30" s="21">
        <f t="shared" si="0"/>
        <v>1.0774168956075882</v>
      </c>
      <c r="H30" s="46">
        <v>3482.6750000000002</v>
      </c>
      <c r="I30" s="21">
        <f t="shared" si="1"/>
        <v>-1.9779655325607874E-2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1180.8375000000001</v>
      </c>
      <c r="F31" s="49">
        <v>2798</v>
      </c>
      <c r="G31" s="23">
        <f t="shared" si="0"/>
        <v>1.3695046947611333</v>
      </c>
      <c r="H31" s="49">
        <v>2700.6555555555556</v>
      </c>
      <c r="I31" s="23">
        <f t="shared" si="1"/>
        <v>3.6044746337309044E-2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2393.6125000000002</v>
      </c>
      <c r="F33" s="54">
        <v>5594.1</v>
      </c>
      <c r="G33" s="21">
        <f t="shared" si="0"/>
        <v>1.3370950811795979</v>
      </c>
      <c r="H33" s="54">
        <v>5174.7250000000004</v>
      </c>
      <c r="I33" s="21">
        <f>(F33-H33)/H33</f>
        <v>8.1042953973399542E-2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2238.2624999999998</v>
      </c>
      <c r="F34" s="46">
        <v>5507.6666666666661</v>
      </c>
      <c r="G34" s="21">
        <f t="shared" si="0"/>
        <v>1.4606884432307052</v>
      </c>
      <c r="H34" s="46">
        <v>5611.4</v>
      </c>
      <c r="I34" s="21">
        <f>(F34-H34)/H34</f>
        <v>-1.8486176949305624E-2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1466.375</v>
      </c>
      <c r="F35" s="46">
        <v>3376.5</v>
      </c>
      <c r="G35" s="21">
        <f t="shared" si="0"/>
        <v>1.3026169976984059</v>
      </c>
      <c r="H35" s="46">
        <v>3361.8</v>
      </c>
      <c r="I35" s="21">
        <f>(F35-H35)/H35</f>
        <v>4.3726575049080306E-3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1581.5959166666667</v>
      </c>
      <c r="F36" s="46">
        <v>3037.85</v>
      </c>
      <c r="G36" s="21">
        <f t="shared" si="0"/>
        <v>0.9207497743181452</v>
      </c>
      <c r="H36" s="46">
        <v>3132.7</v>
      </c>
      <c r="I36" s="21">
        <f>(F36-H36)/H36</f>
        <v>-3.0277396495036205E-2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1749.3375000000001</v>
      </c>
      <c r="F37" s="49">
        <v>4028.5</v>
      </c>
      <c r="G37" s="23">
        <f t="shared" si="0"/>
        <v>1.3028718014676983</v>
      </c>
      <c r="H37" s="49">
        <v>4008.5</v>
      </c>
      <c r="I37" s="23">
        <f>(F37-H37)/H37</f>
        <v>4.9893975302482225E-3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0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28513.055555555555</v>
      </c>
      <c r="F39" s="46">
        <v>58644.800000000003</v>
      </c>
      <c r="G39" s="21">
        <f t="shared" si="0"/>
        <v>1.0567700955702555</v>
      </c>
      <c r="H39" s="46">
        <v>63147.885714285716</v>
      </c>
      <c r="I39" s="21">
        <f t="shared" ref="I39:I44" si="2">(F39-H39)/H39</f>
        <v>-7.1310158105055865E-2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16491.080555555556</v>
      </c>
      <c r="F40" s="46">
        <v>36558.166666666672</v>
      </c>
      <c r="G40" s="21">
        <f t="shared" si="0"/>
        <v>1.2168448297556138</v>
      </c>
      <c r="H40" s="46">
        <v>37299.857142857145</v>
      </c>
      <c r="I40" s="21">
        <f t="shared" si="2"/>
        <v>-1.9884539325440976E-2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12195.53125</v>
      </c>
      <c r="F41" s="57">
        <v>25482.571428571428</v>
      </c>
      <c r="G41" s="21">
        <f t="shared" si="0"/>
        <v>1.0895007282746643</v>
      </c>
      <c r="H41" s="57">
        <v>24975.428571428572</v>
      </c>
      <c r="I41" s="21">
        <f t="shared" si="2"/>
        <v>2.0305671860342652E-2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5817.5375000000004</v>
      </c>
      <c r="F42" s="47">
        <v>13400.666666666666</v>
      </c>
      <c r="G42" s="21">
        <f t="shared" si="0"/>
        <v>1.3034946773728</v>
      </c>
      <c r="H42" s="47">
        <v>13484</v>
      </c>
      <c r="I42" s="21">
        <f t="shared" si="2"/>
        <v>-6.1801641451597403E-3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11221.416666666666</v>
      </c>
      <c r="F43" s="47">
        <v>12333.333333333334</v>
      </c>
      <c r="G43" s="21">
        <f t="shared" si="0"/>
        <v>9.9088795977929217E-2</v>
      </c>
      <c r="H43" s="47">
        <v>12500</v>
      </c>
      <c r="I43" s="21">
        <f t="shared" si="2"/>
        <v>-1.3333333333333286E-2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50">
        <v>12537.5</v>
      </c>
      <c r="F44" s="50">
        <v>22735.714285714286</v>
      </c>
      <c r="G44" s="31">
        <f t="shared" si="0"/>
        <v>0.81341689218060109</v>
      </c>
      <c r="H44" s="50">
        <v>22990</v>
      </c>
      <c r="I44" s="31">
        <f t="shared" si="2"/>
        <v>-1.1060709625302903E-2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8"/>
      <c r="G45" s="41"/>
      <c r="H45" s="12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6418.8888888888896</v>
      </c>
      <c r="F46" s="43">
        <v>16666.428571428572</v>
      </c>
      <c r="G46" s="21">
        <f t="shared" si="0"/>
        <v>1.5964662825490241</v>
      </c>
      <c r="H46" s="43">
        <v>16666.428571428572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6027</v>
      </c>
      <c r="F47" s="47">
        <v>10137</v>
      </c>
      <c r="G47" s="21">
        <f t="shared" si="0"/>
        <v>0.68193130910900945</v>
      </c>
      <c r="H47" s="47">
        <v>10120.799999999999</v>
      </c>
      <c r="I47" s="21">
        <f t="shared" si="3"/>
        <v>1.6006639791321564E-3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19262.083333333336</v>
      </c>
      <c r="F48" s="47">
        <v>38748.125</v>
      </c>
      <c r="G48" s="21">
        <f t="shared" si="0"/>
        <v>1.0116269008630943</v>
      </c>
      <c r="H48" s="47">
        <v>38715</v>
      </c>
      <c r="I48" s="21">
        <f t="shared" si="3"/>
        <v>8.5561152008265526E-4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19363.481</v>
      </c>
      <c r="F49" s="47">
        <v>59846.428571428572</v>
      </c>
      <c r="G49" s="21">
        <f t="shared" si="0"/>
        <v>2.0906854284840919</v>
      </c>
      <c r="H49" s="47">
        <v>59846.428571428572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2355.6845238095239</v>
      </c>
      <c r="F50" s="47">
        <v>5948.6</v>
      </c>
      <c r="G50" s="21">
        <f t="shared" si="0"/>
        <v>1.5252107996108704</v>
      </c>
      <c r="H50" s="47">
        <v>5699.6</v>
      </c>
      <c r="I50" s="21">
        <f t="shared" si="3"/>
        <v>4.3687276300091234E-2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28249.5</v>
      </c>
      <c r="F51" s="50">
        <v>49995</v>
      </c>
      <c r="G51" s="31">
        <f t="shared" si="0"/>
        <v>0.76976583656347897</v>
      </c>
      <c r="H51" s="50">
        <v>50447.5</v>
      </c>
      <c r="I51" s="31">
        <f t="shared" si="3"/>
        <v>-8.9697209970761686E-3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6" t="s">
        <v>38</v>
      </c>
      <c r="C53" s="19" t="s">
        <v>115</v>
      </c>
      <c r="D53" s="20" t="s">
        <v>114</v>
      </c>
      <c r="E53" s="43">
        <v>3512.25</v>
      </c>
      <c r="F53" s="66">
        <v>9999</v>
      </c>
      <c r="G53" s="22">
        <f t="shared" si="0"/>
        <v>1.8468930172966047</v>
      </c>
      <c r="H53" s="66">
        <v>9116.6666666666661</v>
      </c>
      <c r="I53" s="22">
        <f t="shared" ref="I53:I61" si="4">(F53-H53)/H53</f>
        <v>9.6782449725777042E-2</v>
      </c>
    </row>
    <row r="54" spans="1:9" ht="16.5" x14ac:dyDescent="0.3">
      <c r="A54" s="37"/>
      <c r="B54" s="97" t="s">
        <v>39</v>
      </c>
      <c r="C54" s="15" t="s">
        <v>116</v>
      </c>
      <c r="D54" s="11" t="s">
        <v>114</v>
      </c>
      <c r="E54" s="47">
        <v>4132.4107142857138</v>
      </c>
      <c r="F54" s="70">
        <v>15756.428571428571</v>
      </c>
      <c r="G54" s="21">
        <f t="shared" si="0"/>
        <v>2.8128902620832705</v>
      </c>
      <c r="H54" s="70">
        <v>16142.142857142857</v>
      </c>
      <c r="I54" s="21">
        <f t="shared" si="4"/>
        <v>-2.3894862604540056E-2</v>
      </c>
    </row>
    <row r="55" spans="1:9" ht="16.5" x14ac:dyDescent="0.3">
      <c r="A55" s="37"/>
      <c r="B55" s="97" t="s">
        <v>40</v>
      </c>
      <c r="C55" s="15" t="s">
        <v>117</v>
      </c>
      <c r="D55" s="11" t="s">
        <v>114</v>
      </c>
      <c r="E55" s="47">
        <v>3040.4375</v>
      </c>
      <c r="F55" s="70">
        <v>12377</v>
      </c>
      <c r="G55" s="21">
        <f t="shared" si="0"/>
        <v>3.0707957325220465</v>
      </c>
      <c r="H55" s="70">
        <v>12377</v>
      </c>
      <c r="I55" s="21">
        <f t="shared" si="4"/>
        <v>0</v>
      </c>
    </row>
    <row r="56" spans="1:9" ht="16.5" x14ac:dyDescent="0.3">
      <c r="A56" s="37"/>
      <c r="B56" s="97" t="s">
        <v>41</v>
      </c>
      <c r="C56" s="15" t="s">
        <v>118</v>
      </c>
      <c r="D56" s="11" t="s">
        <v>114</v>
      </c>
      <c r="E56" s="47">
        <v>5016.666666666667</v>
      </c>
      <c r="F56" s="70">
        <v>6743.75</v>
      </c>
      <c r="G56" s="21">
        <f t="shared" si="0"/>
        <v>0.34426910299003316</v>
      </c>
      <c r="H56" s="70">
        <v>7392.5</v>
      </c>
      <c r="I56" s="21">
        <f t="shared" si="4"/>
        <v>-8.7757862698681091E-2</v>
      </c>
    </row>
    <row r="57" spans="1:9" ht="16.5" x14ac:dyDescent="0.3">
      <c r="A57" s="37"/>
      <c r="B57" s="97" t="s">
        <v>42</v>
      </c>
      <c r="C57" s="15" t="s">
        <v>198</v>
      </c>
      <c r="D57" s="11" t="s">
        <v>114</v>
      </c>
      <c r="E57" s="47">
        <v>2565.7916666666665</v>
      </c>
      <c r="F57" s="103">
        <v>2824</v>
      </c>
      <c r="G57" s="21">
        <f t="shared" si="0"/>
        <v>0.10063495672225928</v>
      </c>
      <c r="H57" s="103">
        <v>2903.4</v>
      </c>
      <c r="I57" s="21">
        <f t="shared" si="4"/>
        <v>-2.7347248054005679E-2</v>
      </c>
    </row>
    <row r="58" spans="1:9" ht="16.5" customHeight="1" thickBot="1" x14ac:dyDescent="0.35">
      <c r="A58" s="38"/>
      <c r="B58" s="98" t="s">
        <v>43</v>
      </c>
      <c r="C58" s="16" t="s">
        <v>119</v>
      </c>
      <c r="D58" s="12" t="s">
        <v>114</v>
      </c>
      <c r="E58" s="50">
        <v>5169.5</v>
      </c>
      <c r="F58" s="50">
        <v>11721.333333333334</v>
      </c>
      <c r="G58" s="29">
        <f t="shared" si="0"/>
        <v>1.2674017474288295</v>
      </c>
      <c r="H58" s="50">
        <v>11721.333333333334</v>
      </c>
      <c r="I58" s="29">
        <f t="shared" si="4"/>
        <v>0</v>
      </c>
    </row>
    <row r="59" spans="1:9" ht="16.5" x14ac:dyDescent="0.3">
      <c r="A59" s="37"/>
      <c r="B59" s="99" t="s">
        <v>54</v>
      </c>
      <c r="C59" s="14" t="s">
        <v>121</v>
      </c>
      <c r="D59" s="11" t="s">
        <v>120</v>
      </c>
      <c r="E59" s="43">
        <v>4948.3928571428569</v>
      </c>
      <c r="F59" s="68">
        <v>17266.25</v>
      </c>
      <c r="G59" s="21">
        <f t="shared" si="0"/>
        <v>2.4892641911154416</v>
      </c>
      <c r="H59" s="68">
        <v>18041.25</v>
      </c>
      <c r="I59" s="21">
        <f t="shared" si="4"/>
        <v>-4.2957112173491303E-2</v>
      </c>
    </row>
    <row r="60" spans="1:9" ht="16.5" x14ac:dyDescent="0.3">
      <c r="A60" s="37"/>
      <c r="B60" s="97" t="s">
        <v>55</v>
      </c>
      <c r="C60" s="15" t="s">
        <v>122</v>
      </c>
      <c r="D60" s="13" t="s">
        <v>120</v>
      </c>
      <c r="E60" s="47">
        <v>5282.25</v>
      </c>
      <c r="F60" s="70">
        <v>18180</v>
      </c>
      <c r="G60" s="21">
        <f t="shared" si="0"/>
        <v>2.4417151781911119</v>
      </c>
      <c r="H60" s="70">
        <v>16041.428571428571</v>
      </c>
      <c r="I60" s="21">
        <f t="shared" si="4"/>
        <v>0.1333155223083089</v>
      </c>
    </row>
    <row r="61" spans="1:9" ht="16.5" customHeight="1" thickBot="1" x14ac:dyDescent="0.35">
      <c r="A61" s="38"/>
      <c r="B61" s="98" t="s">
        <v>56</v>
      </c>
      <c r="C61" s="16" t="s">
        <v>123</v>
      </c>
      <c r="D61" s="12" t="s">
        <v>120</v>
      </c>
      <c r="E61" s="50">
        <v>22089.977678571428</v>
      </c>
      <c r="F61" s="73">
        <v>90102.5</v>
      </c>
      <c r="G61" s="29">
        <f t="shared" si="0"/>
        <v>3.0788859686085019</v>
      </c>
      <c r="H61" s="73">
        <v>90102.5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6906.875</v>
      </c>
      <c r="F63" s="54">
        <v>27749.3</v>
      </c>
      <c r="G63" s="21">
        <f t="shared" si="0"/>
        <v>3.0176346032033301</v>
      </c>
      <c r="H63" s="54">
        <v>23225.5</v>
      </c>
      <c r="I63" s="21">
        <f t="shared" ref="I63:I74" si="5">(F63-H63)/H63</f>
        <v>0.19477729220038317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48438.869047619053</v>
      </c>
      <c r="F64" s="46">
        <v>117016.14285714286</v>
      </c>
      <c r="G64" s="21">
        <f t="shared" si="0"/>
        <v>1.4157488636265885</v>
      </c>
      <c r="H64" s="46">
        <v>117016.14285714286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11557.471726190477</v>
      </c>
      <c r="F65" s="46">
        <v>49211.666666666664</v>
      </c>
      <c r="G65" s="21">
        <f t="shared" si="0"/>
        <v>3.2579958517352647</v>
      </c>
      <c r="H65" s="46">
        <v>49211.666666666664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7914.9027777777774</v>
      </c>
      <c r="F66" s="46">
        <v>20511.666666666668</v>
      </c>
      <c r="G66" s="21">
        <f t="shared" si="0"/>
        <v>1.5915247783278033</v>
      </c>
      <c r="H66" s="46">
        <v>20511.666666666668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4339.7867063492067</v>
      </c>
      <c r="F67" s="46">
        <v>15864.285714285714</v>
      </c>
      <c r="G67" s="21">
        <f t="shared" si="0"/>
        <v>2.6555450273802403</v>
      </c>
      <c r="H67" s="46">
        <v>15705</v>
      </c>
      <c r="I67" s="21">
        <f t="shared" si="5"/>
        <v>1.0142356847227875E-2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3368.6875</v>
      </c>
      <c r="F68" s="58">
        <v>13167</v>
      </c>
      <c r="G68" s="31">
        <f t="shared" si="0"/>
        <v>2.9086439451566819</v>
      </c>
      <c r="H68" s="58">
        <v>12848.75</v>
      </c>
      <c r="I68" s="31">
        <f t="shared" si="5"/>
        <v>2.4768946395563769E-2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4285.8784722222226</v>
      </c>
      <c r="F70" s="43">
        <v>14719.375</v>
      </c>
      <c r="G70" s="21">
        <f t="shared" si="0"/>
        <v>2.4343892612447369</v>
      </c>
      <c r="H70" s="43">
        <v>15006.875</v>
      </c>
      <c r="I70" s="21">
        <f t="shared" si="5"/>
        <v>-1.9157885968930907E-2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2909.625</v>
      </c>
      <c r="F71" s="47">
        <v>8072.5714285714284</v>
      </c>
      <c r="G71" s="21">
        <f t="shared" si="0"/>
        <v>1.7744370592675787</v>
      </c>
      <c r="H71" s="47">
        <v>8072.5714285714284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1345.0347222222222</v>
      </c>
      <c r="F72" s="47">
        <v>2601.6666666666665</v>
      </c>
      <c r="G72" s="21">
        <f t="shared" si="0"/>
        <v>0.93427472442367754</v>
      </c>
      <c r="H72" s="47">
        <v>2768.3333333333335</v>
      </c>
      <c r="I72" s="21">
        <f t="shared" si="5"/>
        <v>-6.0204695966285478E-2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2492.9166666666665</v>
      </c>
      <c r="F73" s="47">
        <v>9355</v>
      </c>
      <c r="G73" s="21">
        <f t="shared" si="0"/>
        <v>2.7526324586327933</v>
      </c>
      <c r="H73" s="47">
        <v>9836</v>
      </c>
      <c r="I73" s="21">
        <f t="shared" si="5"/>
        <v>-4.8901992679951198E-2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1956.2777777777778</v>
      </c>
      <c r="F74" s="50">
        <v>7521.666666666667</v>
      </c>
      <c r="G74" s="21">
        <f t="shared" si="0"/>
        <v>2.8448868315678868</v>
      </c>
      <c r="H74" s="50">
        <v>7376.1111111111113</v>
      </c>
      <c r="I74" s="21">
        <f t="shared" si="5"/>
        <v>1.9733373503050402E-2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1481.2083333333333</v>
      </c>
      <c r="F76" s="43">
        <v>4476.666666666667</v>
      </c>
      <c r="G76" s="22">
        <f t="shared" si="0"/>
        <v>2.022307237896988</v>
      </c>
      <c r="H76" s="43">
        <v>4476.666666666667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1336.2222222222222</v>
      </c>
      <c r="F77" s="32">
        <v>3597</v>
      </c>
      <c r="G77" s="21">
        <f t="shared" si="0"/>
        <v>1.6919175120572094</v>
      </c>
      <c r="H77" s="32">
        <v>3315</v>
      </c>
      <c r="I77" s="21">
        <f t="shared" si="6"/>
        <v>8.5067873303167424E-2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947.78571428571422</v>
      </c>
      <c r="F78" s="47">
        <v>2280.8333333333335</v>
      </c>
      <c r="G78" s="21">
        <f t="shared" si="0"/>
        <v>1.406486296380034</v>
      </c>
      <c r="H78" s="47">
        <v>2283</v>
      </c>
      <c r="I78" s="21">
        <f t="shared" si="6"/>
        <v>-9.4904365600811003E-4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1572.7847222222224</v>
      </c>
      <c r="F79" s="47">
        <v>5404.4444444444443</v>
      </c>
      <c r="G79" s="21">
        <f t="shared" si="0"/>
        <v>2.4362264384208823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2044.1750000000002</v>
      </c>
      <c r="F80" s="61">
        <v>5472.875</v>
      </c>
      <c r="G80" s="21">
        <f t="shared" si="0"/>
        <v>1.6773025792801495</v>
      </c>
      <c r="H80" s="61">
        <v>5296</v>
      </c>
      <c r="I80" s="21">
        <f t="shared" si="6"/>
        <v>3.3397847432024168E-2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8920.1666666666661</v>
      </c>
      <c r="F81" s="61">
        <v>29999</v>
      </c>
      <c r="G81" s="21">
        <f>(F81-E81)/E81</f>
        <v>2.363053754600998</v>
      </c>
      <c r="H81" s="61">
        <v>29999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4140.1736111111113</v>
      </c>
      <c r="F82" s="50">
        <v>6493</v>
      </c>
      <c r="G82" s="23">
        <f>(F82-E82)/E82</f>
        <v>0.568291721529391</v>
      </c>
      <c r="H82" s="50">
        <v>6492.5</v>
      </c>
      <c r="I82" s="23">
        <f t="shared" si="6"/>
        <v>7.7011936850211786E-5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3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4" t="s">
        <v>201</v>
      </c>
      <c r="B9" s="164"/>
      <c r="C9" s="164"/>
      <c r="D9" s="164"/>
      <c r="E9" s="164"/>
      <c r="F9" s="164"/>
      <c r="G9" s="164"/>
      <c r="H9" s="164"/>
      <c r="I9" s="164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5" t="s">
        <v>3</v>
      </c>
      <c r="B13" s="171"/>
      <c r="C13" s="188" t="s">
        <v>0</v>
      </c>
      <c r="D13" s="190" t="s">
        <v>23</v>
      </c>
      <c r="E13" s="167" t="s">
        <v>217</v>
      </c>
      <c r="F13" s="184" t="s">
        <v>227</v>
      </c>
      <c r="G13" s="167" t="s">
        <v>197</v>
      </c>
      <c r="H13" s="184" t="s">
        <v>222</v>
      </c>
      <c r="I13" s="167" t="s">
        <v>187</v>
      </c>
    </row>
    <row r="14" spans="1:9" ht="38.25" customHeight="1" thickBot="1" x14ac:dyDescent="0.25">
      <c r="A14" s="166"/>
      <c r="B14" s="172"/>
      <c r="C14" s="189"/>
      <c r="D14" s="191"/>
      <c r="E14" s="168"/>
      <c r="F14" s="185"/>
      <c r="G14" s="186"/>
      <c r="H14" s="185"/>
      <c r="I14" s="186"/>
    </row>
    <row r="15" spans="1:9" ht="17.25" customHeight="1" thickBot="1" x14ac:dyDescent="0.3">
      <c r="A15" s="33" t="s">
        <v>24</v>
      </c>
      <c r="B15" s="27" t="s">
        <v>22</v>
      </c>
      <c r="C15" s="131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15</v>
      </c>
      <c r="C16" s="14" t="s">
        <v>95</v>
      </c>
      <c r="D16" s="11" t="s">
        <v>82</v>
      </c>
      <c r="E16" s="42">
        <v>1351.6624999999999</v>
      </c>
      <c r="F16" s="42">
        <v>1874.9</v>
      </c>
      <c r="G16" s="21">
        <f>(F16-E16)/E16</f>
        <v>0.38710661870104424</v>
      </c>
      <c r="H16" s="42">
        <v>2053.6999999999998</v>
      </c>
      <c r="I16" s="21">
        <f>(F16-H16)/H16</f>
        <v>-8.7062375225203173E-2</v>
      </c>
    </row>
    <row r="17" spans="1:9" ht="16.5" x14ac:dyDescent="0.3">
      <c r="A17" s="37"/>
      <c r="B17" s="34" t="s">
        <v>11</v>
      </c>
      <c r="C17" s="15" t="s">
        <v>91</v>
      </c>
      <c r="D17" s="11" t="s">
        <v>81</v>
      </c>
      <c r="E17" s="46">
        <v>402.78750000000002</v>
      </c>
      <c r="F17" s="46">
        <v>616.6</v>
      </c>
      <c r="G17" s="21">
        <f>(F17-E17)/E17</f>
        <v>0.53083201439965244</v>
      </c>
      <c r="H17" s="46">
        <v>673.3</v>
      </c>
      <c r="I17" s="21">
        <f>(F17-H17)/H17</f>
        <v>-8.4212089707411161E-2</v>
      </c>
    </row>
    <row r="18" spans="1:9" ht="16.5" x14ac:dyDescent="0.3">
      <c r="A18" s="37"/>
      <c r="B18" s="34" t="s">
        <v>10</v>
      </c>
      <c r="C18" s="15" t="s">
        <v>90</v>
      </c>
      <c r="D18" s="11" t="s">
        <v>161</v>
      </c>
      <c r="E18" s="46">
        <v>1415.7750000000001</v>
      </c>
      <c r="F18" s="46">
        <v>3419.7</v>
      </c>
      <c r="G18" s="21">
        <f>(F18-E18)/E18</f>
        <v>1.4154261800074162</v>
      </c>
      <c r="H18" s="46">
        <v>3607.2</v>
      </c>
      <c r="I18" s="21">
        <f>(F18-H18)/H18</f>
        <v>-5.1979374584165003E-2</v>
      </c>
    </row>
    <row r="19" spans="1:9" ht="16.5" x14ac:dyDescent="0.3">
      <c r="A19" s="37"/>
      <c r="B19" s="34" t="s">
        <v>5</v>
      </c>
      <c r="C19" s="15" t="s">
        <v>85</v>
      </c>
      <c r="D19" s="11" t="s">
        <v>161</v>
      </c>
      <c r="E19" s="46">
        <v>1746.3722222222223</v>
      </c>
      <c r="F19" s="46">
        <v>5237.7444444444445</v>
      </c>
      <c r="G19" s="21">
        <f>(F19-E19)/E19</f>
        <v>1.9992142441314853</v>
      </c>
      <c r="H19" s="46">
        <v>5374.3333333333339</v>
      </c>
      <c r="I19" s="21">
        <f>(F19-H19)/H19</f>
        <v>-2.5415038557754028E-2</v>
      </c>
    </row>
    <row r="20" spans="1:9" ht="16.5" x14ac:dyDescent="0.3">
      <c r="A20" s="37"/>
      <c r="B20" s="34" t="s">
        <v>18</v>
      </c>
      <c r="C20" s="15" t="s">
        <v>98</v>
      </c>
      <c r="D20" s="11" t="s">
        <v>83</v>
      </c>
      <c r="E20" s="46">
        <v>1643.2854166666666</v>
      </c>
      <c r="F20" s="46">
        <v>3413.7888888888888</v>
      </c>
      <c r="G20" s="21">
        <f>(F20-E20)/E20</f>
        <v>1.0774168956075882</v>
      </c>
      <c r="H20" s="46">
        <v>3482.6750000000002</v>
      </c>
      <c r="I20" s="21">
        <f>(F20-H20)/H20</f>
        <v>-1.9779655325607874E-2</v>
      </c>
    </row>
    <row r="21" spans="1:9" ht="16.5" x14ac:dyDescent="0.3">
      <c r="A21" s="37"/>
      <c r="B21" s="34" t="s">
        <v>8</v>
      </c>
      <c r="C21" s="15" t="s">
        <v>89</v>
      </c>
      <c r="D21" s="11" t="s">
        <v>161</v>
      </c>
      <c r="E21" s="46">
        <v>2485.6396666666665</v>
      </c>
      <c r="F21" s="46">
        <v>6013.8</v>
      </c>
      <c r="G21" s="21">
        <f>(F21-E21)/E21</f>
        <v>1.4194174564588944</v>
      </c>
      <c r="H21" s="46">
        <v>6015.2250000000004</v>
      </c>
      <c r="I21" s="21">
        <f>(F21-H21)/H21</f>
        <v>-2.3689886911963922E-4</v>
      </c>
    </row>
    <row r="22" spans="1:9" ht="16.5" x14ac:dyDescent="0.3">
      <c r="A22" s="37"/>
      <c r="B22" s="34" t="s">
        <v>9</v>
      </c>
      <c r="C22" s="15" t="s">
        <v>88</v>
      </c>
      <c r="D22" s="11" t="s">
        <v>161</v>
      </c>
      <c r="E22" s="46">
        <v>1441.9875</v>
      </c>
      <c r="F22" s="46">
        <v>4324.3</v>
      </c>
      <c r="G22" s="21">
        <f>(F22-E22)/E22</f>
        <v>1.9988470773845128</v>
      </c>
      <c r="H22" s="46">
        <v>4295.3</v>
      </c>
      <c r="I22" s="21">
        <f>(F22-H22)/H22</f>
        <v>6.7515656647964047E-3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500.4375</v>
      </c>
      <c r="F23" s="46">
        <v>715.1</v>
      </c>
      <c r="G23" s="21">
        <f>(F23-E23)/E23</f>
        <v>0.42894966903959042</v>
      </c>
      <c r="H23" s="46">
        <v>701.07777777777778</v>
      </c>
      <c r="I23" s="21">
        <f>(F23-H23)/H23</f>
        <v>2.0000950916842349E-2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502.82499999999999</v>
      </c>
      <c r="F24" s="46">
        <v>674</v>
      </c>
      <c r="G24" s="21">
        <f>(F24-E24)/E24</f>
        <v>0.34042658976781187</v>
      </c>
      <c r="H24" s="46">
        <v>650.79999999999995</v>
      </c>
      <c r="I24" s="21">
        <f>(F24-H24)/H24</f>
        <v>3.5648432698217651E-2</v>
      </c>
    </row>
    <row r="25" spans="1:9" ht="16.5" x14ac:dyDescent="0.3">
      <c r="A25" s="37"/>
      <c r="B25" s="34" t="s">
        <v>7</v>
      </c>
      <c r="C25" s="15" t="s">
        <v>87</v>
      </c>
      <c r="D25" s="13" t="s">
        <v>161</v>
      </c>
      <c r="E25" s="46">
        <v>879.125</v>
      </c>
      <c r="F25" s="46">
        <v>3099</v>
      </c>
      <c r="G25" s="21">
        <f>(F25-E25)/E25</f>
        <v>2.5250959761126119</v>
      </c>
      <c r="H25" s="46">
        <v>2992.3</v>
      </c>
      <c r="I25" s="21">
        <f>(F25-H25)/H25</f>
        <v>3.5658189352671794E-2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1180.8375000000001</v>
      </c>
      <c r="F26" s="46">
        <v>2798</v>
      </c>
      <c r="G26" s="21">
        <f>(F26-E26)/E26</f>
        <v>1.3695046947611333</v>
      </c>
      <c r="H26" s="46">
        <v>2700.6555555555556</v>
      </c>
      <c r="I26" s="21">
        <f>(F26-H26)/H26</f>
        <v>3.6044746337309044E-2</v>
      </c>
    </row>
    <row r="27" spans="1:9" ht="16.5" x14ac:dyDescent="0.3">
      <c r="A27" s="37"/>
      <c r="B27" s="34" t="s">
        <v>14</v>
      </c>
      <c r="C27" s="15" t="s">
        <v>94</v>
      </c>
      <c r="D27" s="13" t="s">
        <v>81</v>
      </c>
      <c r="E27" s="46">
        <v>517.26250000000005</v>
      </c>
      <c r="F27" s="46">
        <v>701.5</v>
      </c>
      <c r="G27" s="21">
        <f>(F27-E27)/E27</f>
        <v>0.35617795606679381</v>
      </c>
      <c r="H27" s="46">
        <v>675.8</v>
      </c>
      <c r="I27" s="21">
        <f>(F27-H27)/H27</f>
        <v>3.8029002663509982E-2</v>
      </c>
    </row>
    <row r="28" spans="1:9" ht="16.5" x14ac:dyDescent="0.3">
      <c r="A28" s="37"/>
      <c r="B28" s="34" t="s">
        <v>4</v>
      </c>
      <c r="C28" s="15" t="s">
        <v>84</v>
      </c>
      <c r="D28" s="13" t="s">
        <v>161</v>
      </c>
      <c r="E28" s="46">
        <v>1639.0625</v>
      </c>
      <c r="F28" s="46">
        <v>6287.2000000000007</v>
      </c>
      <c r="G28" s="21">
        <f>(F28-E28)/E28</f>
        <v>2.8358512869399433</v>
      </c>
      <c r="H28" s="46">
        <v>6030.2000000000007</v>
      </c>
      <c r="I28" s="21">
        <f>(F28-H28)/H28</f>
        <v>4.2618818612981321E-2</v>
      </c>
    </row>
    <row r="29" spans="1:9" ht="17.25" thickBot="1" x14ac:dyDescent="0.35">
      <c r="A29" s="38"/>
      <c r="B29" s="34" t="s">
        <v>16</v>
      </c>
      <c r="C29" s="15" t="s">
        <v>96</v>
      </c>
      <c r="D29" s="13" t="s">
        <v>81</v>
      </c>
      <c r="E29" s="46">
        <v>519.8125</v>
      </c>
      <c r="F29" s="46">
        <v>691.21111111111111</v>
      </c>
      <c r="G29" s="21">
        <f>(F29-E29)/E29</f>
        <v>0.32973160728360923</v>
      </c>
      <c r="H29" s="46">
        <v>634.9666666666667</v>
      </c>
      <c r="I29" s="21">
        <f>(F29-H29)/H29</f>
        <v>8.8578578053091092E-2</v>
      </c>
    </row>
    <row r="30" spans="1:9" ht="16.5" x14ac:dyDescent="0.3">
      <c r="A30" s="37"/>
      <c r="B30" s="34" t="s">
        <v>6</v>
      </c>
      <c r="C30" s="15" t="s">
        <v>86</v>
      </c>
      <c r="D30" s="13" t="s">
        <v>161</v>
      </c>
      <c r="E30" s="46">
        <v>1567.9</v>
      </c>
      <c r="F30" s="46">
        <v>3743.7444444444445</v>
      </c>
      <c r="G30" s="21">
        <f>(F30-E30)/E30</f>
        <v>1.38774439979874</v>
      </c>
      <c r="H30" s="46">
        <v>3402.0777777777776</v>
      </c>
      <c r="I30" s="21">
        <f>(F30-H30)/H30</f>
        <v>0.10042882290887604</v>
      </c>
    </row>
    <row r="31" spans="1:9" ht="17.25" thickBot="1" x14ac:dyDescent="0.35">
      <c r="A31" s="38"/>
      <c r="B31" s="36" t="s">
        <v>17</v>
      </c>
      <c r="C31" s="16" t="s">
        <v>97</v>
      </c>
      <c r="D31" s="12" t="s">
        <v>161</v>
      </c>
      <c r="E31" s="49">
        <v>1121.0875000000001</v>
      </c>
      <c r="F31" s="49">
        <v>2638.5</v>
      </c>
      <c r="G31" s="23">
        <f>(F31-E31)/E31</f>
        <v>1.3535183471406111</v>
      </c>
      <c r="H31" s="49">
        <v>2358.5</v>
      </c>
      <c r="I31" s="23">
        <f>(F31-H31)/H31</f>
        <v>0.11871952512189951</v>
      </c>
    </row>
    <row r="32" spans="1:9" ht="15.75" customHeight="1" thickBot="1" x14ac:dyDescent="0.25">
      <c r="A32" s="177" t="s">
        <v>188</v>
      </c>
      <c r="B32" s="178"/>
      <c r="C32" s="178"/>
      <c r="D32" s="179"/>
      <c r="E32" s="104">
        <f>SUM(E16:E31)</f>
        <v>18915.859805555559</v>
      </c>
      <c r="F32" s="105">
        <f>SUM(F16:F31)</f>
        <v>46249.088888888888</v>
      </c>
      <c r="G32" s="106">
        <f t="shared" ref="G32" si="0">(F32-E32)/E32</f>
        <v>1.4449900435033676</v>
      </c>
      <c r="H32" s="105">
        <f>SUM(H16:H31)</f>
        <v>45648.111111111109</v>
      </c>
      <c r="I32" s="109">
        <f t="shared" ref="I32" si="1">(F32-H32)/H32</f>
        <v>1.3165446787380767E-2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1581.5959166666667</v>
      </c>
      <c r="F34" s="54">
        <v>3037.85</v>
      </c>
      <c r="G34" s="21">
        <f>(F34-E34)/E34</f>
        <v>0.9207497743181452</v>
      </c>
      <c r="H34" s="54">
        <v>3132.7</v>
      </c>
      <c r="I34" s="21">
        <f>(F34-H34)/H34</f>
        <v>-3.0277396495036205E-2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2238.2624999999998</v>
      </c>
      <c r="F35" s="46">
        <v>5507.6666666666661</v>
      </c>
      <c r="G35" s="21">
        <f>(F35-E35)/E35</f>
        <v>1.4606884432307052</v>
      </c>
      <c r="H35" s="46">
        <v>5611.4</v>
      </c>
      <c r="I35" s="21">
        <f>(F35-H35)/H35</f>
        <v>-1.8486176949305624E-2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1466.375</v>
      </c>
      <c r="F36" s="46">
        <v>3376.5</v>
      </c>
      <c r="G36" s="21">
        <f>(F36-E36)/E36</f>
        <v>1.3026169976984059</v>
      </c>
      <c r="H36" s="46">
        <v>3361.8</v>
      </c>
      <c r="I36" s="21">
        <f>(F36-H36)/H36</f>
        <v>4.3726575049080306E-3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1749.3375000000001</v>
      </c>
      <c r="F37" s="46">
        <v>4028.5</v>
      </c>
      <c r="G37" s="21">
        <f>(F37-E37)/E37</f>
        <v>1.3028718014676983</v>
      </c>
      <c r="H37" s="46">
        <v>4008.5</v>
      </c>
      <c r="I37" s="21">
        <f>(F37-H37)/H37</f>
        <v>4.9893975302482225E-3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2393.6125000000002</v>
      </c>
      <c r="F38" s="49">
        <v>5594.1</v>
      </c>
      <c r="G38" s="23">
        <f>(F38-E38)/E38</f>
        <v>1.3370950811795979</v>
      </c>
      <c r="H38" s="49">
        <v>5174.7250000000004</v>
      </c>
      <c r="I38" s="23">
        <f>(F38-H38)/H38</f>
        <v>8.1042953973399542E-2</v>
      </c>
    </row>
    <row r="39" spans="1:9" ht="15.75" customHeight="1" thickBot="1" x14ac:dyDescent="0.25">
      <c r="A39" s="177" t="s">
        <v>189</v>
      </c>
      <c r="B39" s="178"/>
      <c r="C39" s="178"/>
      <c r="D39" s="179"/>
      <c r="E39" s="86">
        <f>SUM(E34:E38)</f>
        <v>9429.1834166666667</v>
      </c>
      <c r="F39" s="107">
        <f>SUM(F34:F38)</f>
        <v>21544.616666666669</v>
      </c>
      <c r="G39" s="108">
        <f t="shared" ref="G39" si="2">(F39-E39)/E39</f>
        <v>1.2848867939704325</v>
      </c>
      <c r="H39" s="107">
        <f>SUM(H34:H38)</f>
        <v>21289.125</v>
      </c>
      <c r="I39" s="109">
        <f t="shared" ref="I39" si="3">(F39-H39)/H39</f>
        <v>1.2001041220184888E-2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28513.055555555555</v>
      </c>
      <c r="F41" s="46">
        <v>58644.800000000003</v>
      </c>
      <c r="G41" s="21">
        <f>(F41-E41)/E41</f>
        <v>1.0567700955702555</v>
      </c>
      <c r="H41" s="46">
        <v>63147.885714285716</v>
      </c>
      <c r="I41" s="21">
        <f>(F41-H41)/H41</f>
        <v>-7.1310158105055865E-2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16491.080555555556</v>
      </c>
      <c r="F42" s="46">
        <v>36558.166666666672</v>
      </c>
      <c r="G42" s="21">
        <f>(F42-E42)/E42</f>
        <v>1.2168448297556138</v>
      </c>
      <c r="H42" s="46">
        <v>37299.857142857145</v>
      </c>
      <c r="I42" s="21">
        <f>(F42-H42)/H42</f>
        <v>-1.9884539325440976E-2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11221.416666666666</v>
      </c>
      <c r="F43" s="57">
        <v>12333.333333333334</v>
      </c>
      <c r="G43" s="21">
        <f>(F43-E43)/E43</f>
        <v>9.9088795977929217E-2</v>
      </c>
      <c r="H43" s="57">
        <v>12500</v>
      </c>
      <c r="I43" s="21">
        <f>(F43-H43)/H43</f>
        <v>-1.3333333333333286E-2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12537.5</v>
      </c>
      <c r="F44" s="47">
        <v>22735.714285714286</v>
      </c>
      <c r="G44" s="21">
        <f>(F44-E44)/E44</f>
        <v>0.81341689218060109</v>
      </c>
      <c r="H44" s="47">
        <v>22990</v>
      </c>
      <c r="I44" s="21">
        <f>(F44-H44)/H44</f>
        <v>-1.1060709625302903E-2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5817.5375000000004</v>
      </c>
      <c r="F45" s="47">
        <v>13400.666666666666</v>
      </c>
      <c r="G45" s="21">
        <f>(F45-E45)/E45</f>
        <v>1.3034946773728</v>
      </c>
      <c r="H45" s="47">
        <v>13484</v>
      </c>
      <c r="I45" s="21">
        <f>(F45-H45)/H45</f>
        <v>-6.1801641451597403E-3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11" t="s">
        <v>161</v>
      </c>
      <c r="E46" s="50">
        <v>12195.53125</v>
      </c>
      <c r="F46" s="50">
        <v>25482.571428571428</v>
      </c>
      <c r="G46" s="31">
        <f>(F46-E46)/E46</f>
        <v>1.0895007282746643</v>
      </c>
      <c r="H46" s="50">
        <v>24975.428571428572</v>
      </c>
      <c r="I46" s="31">
        <f>(F46-H46)/H46</f>
        <v>2.0305671860342652E-2</v>
      </c>
    </row>
    <row r="47" spans="1:9" ht="15.75" customHeight="1" thickBot="1" x14ac:dyDescent="0.25">
      <c r="A47" s="177" t="s">
        <v>190</v>
      </c>
      <c r="B47" s="178"/>
      <c r="C47" s="178"/>
      <c r="D47" s="179"/>
      <c r="E47" s="86">
        <f>SUM(E41:E46)</f>
        <v>86776.121527777781</v>
      </c>
      <c r="F47" s="86">
        <f>SUM(F41:F46)</f>
        <v>169155.25238095238</v>
      </c>
      <c r="G47" s="108">
        <f t="shared" ref="G47" si="4">(F47-E47)/E47</f>
        <v>0.94932948607070822</v>
      </c>
      <c r="H47" s="107">
        <f>SUM(H41:H46)</f>
        <v>174397.17142857146</v>
      </c>
      <c r="I47" s="109">
        <f t="shared" ref="I47" si="5">(F47-H47)/H47</f>
        <v>-3.0057362769590701E-2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28249.5</v>
      </c>
      <c r="F49" s="43">
        <v>49995</v>
      </c>
      <c r="G49" s="21">
        <f>(F49-E49)/E49</f>
        <v>0.76976583656347897</v>
      </c>
      <c r="H49" s="43">
        <v>50447.5</v>
      </c>
      <c r="I49" s="21">
        <f>(F49-H49)/H49</f>
        <v>-8.9697209970761686E-3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6418.8888888888896</v>
      </c>
      <c r="F50" s="47">
        <v>16666.428571428572</v>
      </c>
      <c r="G50" s="21">
        <f>(F50-E50)/E50</f>
        <v>1.5964662825490241</v>
      </c>
      <c r="H50" s="47">
        <v>16666.428571428572</v>
      </c>
      <c r="I50" s="21">
        <f>(F50-H50)/H50</f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19363.481</v>
      </c>
      <c r="F51" s="47">
        <v>59846.428571428572</v>
      </c>
      <c r="G51" s="21">
        <f>(F51-E51)/E51</f>
        <v>2.0906854284840919</v>
      </c>
      <c r="H51" s="47">
        <v>59846.428571428572</v>
      </c>
      <c r="I51" s="21">
        <f>(F51-H51)/H51</f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19262.083333333336</v>
      </c>
      <c r="F52" s="47">
        <v>38748.125</v>
      </c>
      <c r="G52" s="21">
        <f>(F52-E52)/E52</f>
        <v>1.0116269008630943</v>
      </c>
      <c r="H52" s="47">
        <v>38715</v>
      </c>
      <c r="I52" s="21">
        <f>(F52-H52)/H52</f>
        <v>8.5561152008265526E-4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6027</v>
      </c>
      <c r="F53" s="47">
        <v>10137</v>
      </c>
      <c r="G53" s="21">
        <f>(F53-E53)/E53</f>
        <v>0.68193130910900945</v>
      </c>
      <c r="H53" s="47">
        <v>10120.799999999999</v>
      </c>
      <c r="I53" s="21">
        <f>(F53-H53)/H53</f>
        <v>1.6006639791321564E-3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2355.6845238095239</v>
      </c>
      <c r="F54" s="50">
        <v>5948.6</v>
      </c>
      <c r="G54" s="31">
        <f>(F54-E54)/E54</f>
        <v>1.5252107996108704</v>
      </c>
      <c r="H54" s="50">
        <v>5699.6</v>
      </c>
      <c r="I54" s="31">
        <f>(F54-H54)/H54</f>
        <v>4.3687276300091234E-2</v>
      </c>
    </row>
    <row r="55" spans="1:9" ht="15.75" customHeight="1" thickBot="1" x14ac:dyDescent="0.25">
      <c r="A55" s="177" t="s">
        <v>191</v>
      </c>
      <c r="B55" s="178"/>
      <c r="C55" s="178"/>
      <c r="D55" s="179"/>
      <c r="E55" s="86">
        <f>SUM(E49:E54)</f>
        <v>81676.637746031745</v>
      </c>
      <c r="F55" s="86">
        <f>SUM(F49:F54)</f>
        <v>181341.58214285717</v>
      </c>
      <c r="G55" s="108">
        <f t="shared" ref="G55" si="6">(F55-E55)/E55</f>
        <v>1.2202380894611156</v>
      </c>
      <c r="H55" s="86">
        <f>SUM(H49:H54)</f>
        <v>181495.75714285715</v>
      </c>
      <c r="I55" s="109">
        <f t="shared" ref="I55" si="7">(F55-H55)/H55</f>
        <v>-8.494688935270021E-4</v>
      </c>
    </row>
    <row r="56" spans="1:9" ht="17.25" customHeight="1" thickBot="1" x14ac:dyDescent="0.3">
      <c r="A56" s="33" t="s">
        <v>44</v>
      </c>
      <c r="B56" s="110" t="s">
        <v>57</v>
      </c>
      <c r="C56" s="111"/>
      <c r="D56" s="129"/>
      <c r="E56" s="112"/>
      <c r="F56" s="112"/>
      <c r="G56" s="113"/>
      <c r="H56" s="112"/>
      <c r="I56" s="114"/>
    </row>
    <row r="57" spans="1:9" ht="16.5" x14ac:dyDescent="0.3">
      <c r="A57" s="115"/>
      <c r="B57" s="96" t="s">
        <v>41</v>
      </c>
      <c r="C57" s="19" t="s">
        <v>118</v>
      </c>
      <c r="D57" s="20" t="s">
        <v>114</v>
      </c>
      <c r="E57" s="43">
        <v>5016.666666666667</v>
      </c>
      <c r="F57" s="66">
        <v>6743.75</v>
      </c>
      <c r="G57" s="22">
        <f>(F57-E57)/E57</f>
        <v>0.34426910299003316</v>
      </c>
      <c r="H57" s="66">
        <v>7392.5</v>
      </c>
      <c r="I57" s="22">
        <f>(F57-H57)/H57</f>
        <v>-8.7757862698681091E-2</v>
      </c>
    </row>
    <row r="58" spans="1:9" ht="16.5" x14ac:dyDescent="0.3">
      <c r="A58" s="116"/>
      <c r="B58" s="97" t="s">
        <v>54</v>
      </c>
      <c r="C58" s="15" t="s">
        <v>121</v>
      </c>
      <c r="D58" s="11" t="s">
        <v>120</v>
      </c>
      <c r="E58" s="47">
        <v>4948.3928571428569</v>
      </c>
      <c r="F58" s="70">
        <v>17266.25</v>
      </c>
      <c r="G58" s="21">
        <f>(F58-E58)/E58</f>
        <v>2.4892641911154416</v>
      </c>
      <c r="H58" s="70">
        <v>18041.25</v>
      </c>
      <c r="I58" s="21">
        <f>(F58-H58)/H58</f>
        <v>-4.2957112173491303E-2</v>
      </c>
    </row>
    <row r="59" spans="1:9" ht="16.5" x14ac:dyDescent="0.3">
      <c r="A59" s="116"/>
      <c r="B59" s="97" t="s">
        <v>42</v>
      </c>
      <c r="C59" s="15" t="s">
        <v>198</v>
      </c>
      <c r="D59" s="11" t="s">
        <v>114</v>
      </c>
      <c r="E59" s="47">
        <v>2565.7916666666665</v>
      </c>
      <c r="F59" s="70">
        <v>2824</v>
      </c>
      <c r="G59" s="21">
        <f>(F59-E59)/E59</f>
        <v>0.10063495672225928</v>
      </c>
      <c r="H59" s="70">
        <v>2903.4</v>
      </c>
      <c r="I59" s="21">
        <f>(F59-H59)/H59</f>
        <v>-2.7347248054005679E-2</v>
      </c>
    </row>
    <row r="60" spans="1:9" ht="16.5" x14ac:dyDescent="0.3">
      <c r="A60" s="116"/>
      <c r="B60" s="97" t="s">
        <v>39</v>
      </c>
      <c r="C60" s="15" t="s">
        <v>116</v>
      </c>
      <c r="D60" s="11" t="s">
        <v>114</v>
      </c>
      <c r="E60" s="47">
        <v>4132.4107142857138</v>
      </c>
      <c r="F60" s="70">
        <v>15756.428571428571</v>
      </c>
      <c r="G60" s="21">
        <f>(F60-E60)/E60</f>
        <v>2.8128902620832705</v>
      </c>
      <c r="H60" s="70">
        <v>16142.142857142857</v>
      </c>
      <c r="I60" s="21">
        <f>(F60-H60)/H60</f>
        <v>-2.3894862604540056E-2</v>
      </c>
    </row>
    <row r="61" spans="1:9" ht="16.5" x14ac:dyDescent="0.3">
      <c r="A61" s="116"/>
      <c r="B61" s="97" t="s">
        <v>40</v>
      </c>
      <c r="C61" s="15" t="s">
        <v>117</v>
      </c>
      <c r="D61" s="11" t="s">
        <v>114</v>
      </c>
      <c r="E61" s="47">
        <v>3040.4375</v>
      </c>
      <c r="F61" s="103">
        <v>12377</v>
      </c>
      <c r="G61" s="21">
        <f>(F61-E61)/E61</f>
        <v>3.0707957325220465</v>
      </c>
      <c r="H61" s="103">
        <v>12377</v>
      </c>
      <c r="I61" s="21">
        <f>(F61-H61)/H61</f>
        <v>0</v>
      </c>
    </row>
    <row r="62" spans="1:9" ht="17.25" thickBot="1" x14ac:dyDescent="0.35">
      <c r="A62" s="116"/>
      <c r="B62" s="98" t="s">
        <v>43</v>
      </c>
      <c r="C62" s="16" t="s">
        <v>119</v>
      </c>
      <c r="D62" s="12" t="s">
        <v>114</v>
      </c>
      <c r="E62" s="50">
        <v>5169.5</v>
      </c>
      <c r="F62" s="50">
        <v>11721.333333333334</v>
      </c>
      <c r="G62" s="29">
        <f>(F62-E62)/E62</f>
        <v>1.2674017474288295</v>
      </c>
      <c r="H62" s="50">
        <v>11721.333333333334</v>
      </c>
      <c r="I62" s="29">
        <f>(F62-H62)/H62</f>
        <v>0</v>
      </c>
    </row>
    <row r="63" spans="1:9" ht="16.5" x14ac:dyDescent="0.3">
      <c r="A63" s="116"/>
      <c r="B63" s="99" t="s">
        <v>56</v>
      </c>
      <c r="C63" s="14" t="s">
        <v>123</v>
      </c>
      <c r="D63" s="11" t="s">
        <v>120</v>
      </c>
      <c r="E63" s="43">
        <v>22089.977678571428</v>
      </c>
      <c r="F63" s="68">
        <v>90102.5</v>
      </c>
      <c r="G63" s="21">
        <f>(F63-E63)/E63</f>
        <v>3.0788859686085019</v>
      </c>
      <c r="H63" s="68">
        <v>90102.5</v>
      </c>
      <c r="I63" s="21">
        <f>(F63-H63)/H63</f>
        <v>0</v>
      </c>
    </row>
    <row r="64" spans="1:9" ht="16.5" x14ac:dyDescent="0.3">
      <c r="A64" s="116"/>
      <c r="B64" s="97" t="s">
        <v>38</v>
      </c>
      <c r="C64" s="15" t="s">
        <v>115</v>
      </c>
      <c r="D64" s="13" t="s">
        <v>114</v>
      </c>
      <c r="E64" s="47">
        <v>3512.25</v>
      </c>
      <c r="F64" s="70">
        <v>9999</v>
      </c>
      <c r="G64" s="21">
        <f>(F64-E64)/E64</f>
        <v>1.8468930172966047</v>
      </c>
      <c r="H64" s="70">
        <v>9116.6666666666661</v>
      </c>
      <c r="I64" s="21">
        <f>(F64-H64)/H64</f>
        <v>9.6782449725777042E-2</v>
      </c>
    </row>
    <row r="65" spans="1:9" ht="16.5" customHeight="1" thickBot="1" x14ac:dyDescent="0.35">
      <c r="A65" s="117"/>
      <c r="B65" s="98" t="s">
        <v>55</v>
      </c>
      <c r="C65" s="16" t="s">
        <v>122</v>
      </c>
      <c r="D65" s="12" t="s">
        <v>120</v>
      </c>
      <c r="E65" s="50">
        <v>5282.25</v>
      </c>
      <c r="F65" s="73">
        <v>18180</v>
      </c>
      <c r="G65" s="29">
        <f>(F65-E65)/E65</f>
        <v>2.4417151781911119</v>
      </c>
      <c r="H65" s="73">
        <v>16041.428571428571</v>
      </c>
      <c r="I65" s="29">
        <f>(F65-H65)/H65</f>
        <v>0.1333155223083089</v>
      </c>
    </row>
    <row r="66" spans="1:9" ht="15.75" customHeight="1" thickBot="1" x14ac:dyDescent="0.25">
      <c r="A66" s="177" t="s">
        <v>192</v>
      </c>
      <c r="B66" s="192"/>
      <c r="C66" s="192"/>
      <c r="D66" s="193"/>
      <c r="E66" s="104">
        <f>SUM(E57:E65)</f>
        <v>55757.677083333328</v>
      </c>
      <c r="F66" s="104">
        <f>SUM(F57:F65)</f>
        <v>184970.26190476189</v>
      </c>
      <c r="G66" s="106">
        <f t="shared" ref="G66" si="8">(F66-E66)/E66</f>
        <v>2.3173954077805696</v>
      </c>
      <c r="H66" s="104">
        <f>SUM(H57:H65)</f>
        <v>183838.22142857141</v>
      </c>
      <c r="I66" s="109">
        <f t="shared" ref="I66" si="9">(F66-H66)/H66</f>
        <v>6.1578080303084457E-3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60</v>
      </c>
      <c r="C68" s="15" t="s">
        <v>129</v>
      </c>
      <c r="D68" s="20" t="s">
        <v>215</v>
      </c>
      <c r="E68" s="43">
        <v>48438.869047619053</v>
      </c>
      <c r="F68" s="54">
        <v>117016.14285714286</v>
      </c>
      <c r="G68" s="21">
        <f>(F68-E68)/E68</f>
        <v>1.4157488636265885</v>
      </c>
      <c r="H68" s="54">
        <v>117016.14285714286</v>
      </c>
      <c r="I68" s="21">
        <f>(F68-H68)/H68</f>
        <v>0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11557.471726190477</v>
      </c>
      <c r="F69" s="46">
        <v>49211.666666666664</v>
      </c>
      <c r="G69" s="21">
        <f>(F69-E69)/E69</f>
        <v>3.2579958517352647</v>
      </c>
      <c r="H69" s="46">
        <v>49211.666666666664</v>
      </c>
      <c r="I69" s="21">
        <f>(F69-H69)/H69</f>
        <v>0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7914.9027777777774</v>
      </c>
      <c r="F70" s="46">
        <v>20511.666666666668</v>
      </c>
      <c r="G70" s="21">
        <f>(F70-E70)/E70</f>
        <v>1.5915247783278033</v>
      </c>
      <c r="H70" s="46">
        <v>20511.666666666668</v>
      </c>
      <c r="I70" s="21">
        <f>(F70-H70)/H70</f>
        <v>0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4339.7867063492067</v>
      </c>
      <c r="F71" s="46">
        <v>15864.285714285714</v>
      </c>
      <c r="G71" s="21">
        <f>(F71-E71)/E71</f>
        <v>2.6555450273802403</v>
      </c>
      <c r="H71" s="46">
        <v>15705</v>
      </c>
      <c r="I71" s="21">
        <f>(F71-H71)/H71</f>
        <v>1.0142356847227875E-2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3368.6875</v>
      </c>
      <c r="F72" s="46">
        <v>13167</v>
      </c>
      <c r="G72" s="21">
        <f>(F72-E72)/E72</f>
        <v>2.9086439451566819</v>
      </c>
      <c r="H72" s="46">
        <v>12848.75</v>
      </c>
      <c r="I72" s="21">
        <f>(F72-H72)/H72</f>
        <v>2.4768946395563769E-2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6906.875</v>
      </c>
      <c r="F73" s="58">
        <v>27749.3</v>
      </c>
      <c r="G73" s="31">
        <f>(F73-E73)/E73</f>
        <v>3.0176346032033301</v>
      </c>
      <c r="H73" s="58">
        <v>23225.5</v>
      </c>
      <c r="I73" s="31">
        <f>(F73-H73)/H73</f>
        <v>0.19477729220038317</v>
      </c>
    </row>
    <row r="74" spans="1:9" ht="15.75" customHeight="1" thickBot="1" x14ac:dyDescent="0.25">
      <c r="A74" s="177" t="s">
        <v>214</v>
      </c>
      <c r="B74" s="178"/>
      <c r="C74" s="178"/>
      <c r="D74" s="179"/>
      <c r="E74" s="86">
        <f>SUM(E68:E73)</f>
        <v>82526.592757936509</v>
      </c>
      <c r="F74" s="86">
        <f>SUM(F68:F73)</f>
        <v>243520.06190476188</v>
      </c>
      <c r="G74" s="108">
        <f t="shared" ref="G74" si="10">(F74-E74)/E74</f>
        <v>1.9508071733803984</v>
      </c>
      <c r="H74" s="86">
        <f>SUM(H68:H73)</f>
        <v>238518.72619047618</v>
      </c>
      <c r="I74" s="109">
        <f t="shared" ref="I74" si="11">(F74-H74)/H74</f>
        <v>2.0968314707046246E-2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1345.0347222222222</v>
      </c>
      <c r="F76" s="43">
        <v>2601.6666666666665</v>
      </c>
      <c r="G76" s="21">
        <f>(F76-E76)/E76</f>
        <v>0.93427472442367754</v>
      </c>
      <c r="H76" s="43">
        <v>2768.3333333333335</v>
      </c>
      <c r="I76" s="21">
        <f>(F76-H76)/H76</f>
        <v>-6.0204695966285478E-2</v>
      </c>
    </row>
    <row r="77" spans="1:9" ht="16.5" x14ac:dyDescent="0.3">
      <c r="A77" s="37"/>
      <c r="B77" s="34" t="s">
        <v>70</v>
      </c>
      <c r="C77" s="15" t="s">
        <v>141</v>
      </c>
      <c r="D77" s="13" t="s">
        <v>137</v>
      </c>
      <c r="E77" s="47">
        <v>2492.9166666666665</v>
      </c>
      <c r="F77" s="47">
        <v>9355</v>
      </c>
      <c r="G77" s="21">
        <f>(F77-E77)/E77</f>
        <v>2.7526324586327933</v>
      </c>
      <c r="H77" s="47">
        <v>9836</v>
      </c>
      <c r="I77" s="21">
        <f>(F77-H77)/H77</f>
        <v>-4.8901992679951198E-2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4285.8784722222226</v>
      </c>
      <c r="F78" s="47">
        <v>14719.375</v>
      </c>
      <c r="G78" s="21">
        <f>(F78-E78)/E78</f>
        <v>2.4343892612447369</v>
      </c>
      <c r="H78" s="47">
        <v>15006.875</v>
      </c>
      <c r="I78" s="21">
        <f>(F78-H78)/H78</f>
        <v>-1.9157885968930907E-2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2909.625</v>
      </c>
      <c r="F79" s="47">
        <v>8072.5714285714284</v>
      </c>
      <c r="G79" s="21">
        <f>(F79-E79)/E79</f>
        <v>1.7744370592675787</v>
      </c>
      <c r="H79" s="47">
        <v>8072.5714285714284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1956.2777777777778</v>
      </c>
      <c r="F80" s="50">
        <v>7521.666666666667</v>
      </c>
      <c r="G80" s="21">
        <f>(F80-E80)/E80</f>
        <v>2.8448868315678868</v>
      </c>
      <c r="H80" s="50">
        <v>7376.1111111111113</v>
      </c>
      <c r="I80" s="21">
        <f>(F80-H80)/H80</f>
        <v>1.9733373503050402E-2</v>
      </c>
    </row>
    <row r="81" spans="1:11" ht="15.75" customHeight="1" thickBot="1" x14ac:dyDescent="0.25">
      <c r="A81" s="177" t="s">
        <v>193</v>
      </c>
      <c r="B81" s="178"/>
      <c r="C81" s="178"/>
      <c r="D81" s="179"/>
      <c r="E81" s="86">
        <f>SUM(E76:E80)</f>
        <v>12989.732638888889</v>
      </c>
      <c r="F81" s="86">
        <f>SUM(F76:F80)</f>
        <v>42270.279761904756</v>
      </c>
      <c r="G81" s="108">
        <f t="shared" ref="G81" si="12">(F81-E81)/E81</f>
        <v>2.2541300838906606</v>
      </c>
      <c r="H81" s="86">
        <f>SUM(H76:H80)</f>
        <v>43059.890873015873</v>
      </c>
      <c r="I81" s="109">
        <f t="shared" ref="I81" si="13">(F81-H81)/H81</f>
        <v>-1.8337508412171532E-2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947.78571428571422</v>
      </c>
      <c r="F83" s="43">
        <v>2280.8333333333335</v>
      </c>
      <c r="G83" s="22">
        <f>(F83-E83)/E83</f>
        <v>1.406486296380034</v>
      </c>
      <c r="H83" s="43">
        <v>2283</v>
      </c>
      <c r="I83" s="22">
        <f>(F83-H83)/H83</f>
        <v>-9.4904365600811003E-4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1481.2083333333333</v>
      </c>
      <c r="F84" s="47">
        <v>4476.666666666667</v>
      </c>
      <c r="G84" s="21">
        <f>(F84-E84)/E84</f>
        <v>2.022307237896988</v>
      </c>
      <c r="H84" s="47">
        <v>4476.666666666667</v>
      </c>
      <c r="I84" s="21">
        <f>(F84-H84)/H84</f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1572.7847222222224</v>
      </c>
      <c r="F85" s="47">
        <v>5404.4444444444443</v>
      </c>
      <c r="G85" s="21">
        <f>(F85-E85)/E85</f>
        <v>2.4362264384208823</v>
      </c>
      <c r="H85" s="47">
        <v>5404.4444444444443</v>
      </c>
      <c r="I85" s="21">
        <f>(F85-H85)/H85</f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8920.1666666666661</v>
      </c>
      <c r="F86" s="47">
        <v>29999</v>
      </c>
      <c r="G86" s="21">
        <f>(F86-E86)/E86</f>
        <v>2.363053754600998</v>
      </c>
      <c r="H86" s="47">
        <v>29999</v>
      </c>
      <c r="I86" s="21">
        <f>(F86-H86)/H86</f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4140.1736111111113</v>
      </c>
      <c r="F87" s="61">
        <v>6493</v>
      </c>
      <c r="G87" s="21">
        <f>(F87-E87)/E87</f>
        <v>0.568291721529391</v>
      </c>
      <c r="H87" s="61">
        <v>6492.5</v>
      </c>
      <c r="I87" s="21">
        <f>(F87-H87)/H87</f>
        <v>7.7011936850211786E-5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2044.1750000000002</v>
      </c>
      <c r="F88" s="61">
        <v>5472.875</v>
      </c>
      <c r="G88" s="21">
        <f>(F88-E88)/E88</f>
        <v>1.6773025792801495</v>
      </c>
      <c r="H88" s="61">
        <v>5296</v>
      </c>
      <c r="I88" s="21">
        <f>(F88-H88)/H88</f>
        <v>3.3397847432024168E-2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1336.2222222222222</v>
      </c>
      <c r="F89" s="194">
        <v>3597</v>
      </c>
      <c r="G89" s="23">
        <f>(F89-E89)/E89</f>
        <v>1.6919175120572094</v>
      </c>
      <c r="H89" s="194">
        <v>3315</v>
      </c>
      <c r="I89" s="23">
        <f>(F89-H89)/H89</f>
        <v>8.5067873303167424E-2</v>
      </c>
    </row>
    <row r="90" spans="1:11" ht="15.75" customHeight="1" thickBot="1" x14ac:dyDescent="0.25">
      <c r="A90" s="177" t="s">
        <v>194</v>
      </c>
      <c r="B90" s="178"/>
      <c r="C90" s="178"/>
      <c r="D90" s="179"/>
      <c r="E90" s="86">
        <f>SUM(E83:E89)</f>
        <v>20442.516269841268</v>
      </c>
      <c r="F90" s="86">
        <f>SUM(F83:F89)</f>
        <v>57723.819444444445</v>
      </c>
      <c r="G90" s="118">
        <f t="shared" ref="G90:G91" si="14">(F90-E90)/E90</f>
        <v>1.8237140028404468</v>
      </c>
      <c r="H90" s="86">
        <f>SUM(H83:H89)</f>
        <v>57266.611111111109</v>
      </c>
      <c r="I90" s="109">
        <f t="shared" ref="I90:I91" si="15">(F90-H90)/H90</f>
        <v>7.9838552423896845E-3</v>
      </c>
    </row>
    <row r="91" spans="1:11" ht="15.75" customHeight="1" thickBot="1" x14ac:dyDescent="0.25">
      <c r="A91" s="177" t="s">
        <v>195</v>
      </c>
      <c r="B91" s="178"/>
      <c r="C91" s="178"/>
      <c r="D91" s="179"/>
      <c r="E91" s="104">
        <f>SUM(E90+E81+E74+E66+E55+E47+E39+E32)</f>
        <v>368514.32124603179</v>
      </c>
      <c r="F91" s="104">
        <f>SUM(F32,F39,F47,F55,F66,F74,F81,F90)</f>
        <v>946774.96309523808</v>
      </c>
      <c r="G91" s="106">
        <f t="shared" si="14"/>
        <v>1.5691673525576262</v>
      </c>
      <c r="H91" s="104">
        <f>SUM(H32,H39,H47,H55,H66,H74,H81,H90)</f>
        <v>945513.61428571434</v>
      </c>
      <c r="I91" s="119">
        <f t="shared" si="15"/>
        <v>1.3340355870778478E-3</v>
      </c>
      <c r="J91" s="120"/>
    </row>
    <row r="92" spans="1:11" x14ac:dyDescent="0.25">
      <c r="E92" s="121"/>
      <c r="F92" s="121"/>
      <c r="K92" s="122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24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71" t="s">
        <v>3</v>
      </c>
      <c r="B13" s="171"/>
      <c r="C13" s="173" t="s">
        <v>0</v>
      </c>
      <c r="D13" s="167" t="s">
        <v>207</v>
      </c>
      <c r="E13" s="167" t="s">
        <v>208</v>
      </c>
      <c r="F13" s="167" t="s">
        <v>209</v>
      </c>
      <c r="G13" s="167" t="s">
        <v>210</v>
      </c>
      <c r="H13" s="167" t="s">
        <v>211</v>
      </c>
      <c r="I13" s="167" t="s">
        <v>212</v>
      </c>
    </row>
    <row r="14" spans="1:9" ht="24.75" customHeight="1" thickBot="1" x14ac:dyDescent="0.25">
      <c r="A14" s="172"/>
      <c r="B14" s="172"/>
      <c r="C14" s="174"/>
      <c r="D14" s="187"/>
      <c r="E14" s="187"/>
      <c r="F14" s="187"/>
      <c r="G14" s="168"/>
      <c r="H14" s="187"/>
      <c r="I14" s="187"/>
    </row>
    <row r="15" spans="1:9" ht="17.25" customHeight="1" thickBot="1" x14ac:dyDescent="0.3">
      <c r="A15" s="89" t="s">
        <v>24</v>
      </c>
      <c r="B15" s="127"/>
      <c r="C15" s="111"/>
      <c r="D15" s="113"/>
      <c r="E15" s="113"/>
      <c r="F15" s="113"/>
      <c r="G15" s="113"/>
      <c r="H15" s="113"/>
      <c r="I15" s="148"/>
    </row>
    <row r="16" spans="1:9" ht="16.5" x14ac:dyDescent="0.3">
      <c r="A16" s="90"/>
      <c r="B16" s="149" t="s">
        <v>4</v>
      </c>
      <c r="C16" s="155" t="s">
        <v>163</v>
      </c>
      <c r="D16" s="132">
        <v>6000</v>
      </c>
      <c r="E16" s="42">
        <v>6500</v>
      </c>
      <c r="F16" s="132">
        <v>7000</v>
      </c>
      <c r="G16" s="42">
        <v>6000</v>
      </c>
      <c r="H16" s="132">
        <v>5833</v>
      </c>
      <c r="I16" s="137">
        <v>6266.6</v>
      </c>
    </row>
    <row r="17" spans="1:9" ht="16.5" x14ac:dyDescent="0.3">
      <c r="A17" s="91"/>
      <c r="B17" s="150" t="s">
        <v>5</v>
      </c>
      <c r="C17" s="156" t="s">
        <v>164</v>
      </c>
      <c r="D17" s="92">
        <v>5500</v>
      </c>
      <c r="E17" s="46">
        <v>5000</v>
      </c>
      <c r="F17" s="92">
        <v>4000</v>
      </c>
      <c r="G17" s="46">
        <v>5500</v>
      </c>
      <c r="H17" s="92">
        <v>4333</v>
      </c>
      <c r="I17" s="139">
        <v>4866.6000000000004</v>
      </c>
    </row>
    <row r="18" spans="1:9" ht="16.5" x14ac:dyDescent="0.3">
      <c r="A18" s="91"/>
      <c r="B18" s="150" t="s">
        <v>6</v>
      </c>
      <c r="C18" s="156" t="s">
        <v>165</v>
      </c>
      <c r="D18" s="92">
        <v>4000</v>
      </c>
      <c r="E18" s="46">
        <v>5000</v>
      </c>
      <c r="F18" s="92">
        <v>3000</v>
      </c>
      <c r="G18" s="46">
        <v>3750</v>
      </c>
      <c r="H18" s="92">
        <v>3083</v>
      </c>
      <c r="I18" s="139">
        <v>3766.6</v>
      </c>
    </row>
    <row r="19" spans="1:9" ht="16.5" x14ac:dyDescent="0.3">
      <c r="A19" s="91"/>
      <c r="B19" s="150" t="s">
        <v>7</v>
      </c>
      <c r="C19" s="156" t="s">
        <v>166</v>
      </c>
      <c r="D19" s="92">
        <v>3000</v>
      </c>
      <c r="E19" s="46">
        <v>3000</v>
      </c>
      <c r="F19" s="92">
        <v>3000</v>
      </c>
      <c r="G19" s="46">
        <v>3250</v>
      </c>
      <c r="H19" s="92">
        <v>2750</v>
      </c>
      <c r="I19" s="139">
        <v>3000</v>
      </c>
    </row>
    <row r="20" spans="1:9" ht="16.5" x14ac:dyDescent="0.3">
      <c r="A20" s="91"/>
      <c r="B20" s="150" t="s">
        <v>8</v>
      </c>
      <c r="C20" s="156" t="s">
        <v>167</v>
      </c>
      <c r="D20" s="92">
        <v>6000</v>
      </c>
      <c r="E20" s="46">
        <v>9000</v>
      </c>
      <c r="F20" s="92">
        <v>5250</v>
      </c>
      <c r="G20" s="46">
        <v>6500</v>
      </c>
      <c r="H20" s="92">
        <v>4333</v>
      </c>
      <c r="I20" s="139">
        <v>6216.6</v>
      </c>
    </row>
    <row r="21" spans="1:9" ht="16.5" x14ac:dyDescent="0.3">
      <c r="A21" s="91"/>
      <c r="B21" s="150" t="s">
        <v>9</v>
      </c>
      <c r="C21" s="156" t="s">
        <v>168</v>
      </c>
      <c r="D21" s="92">
        <v>4000</v>
      </c>
      <c r="E21" s="46">
        <v>4000</v>
      </c>
      <c r="F21" s="92">
        <v>4000</v>
      </c>
      <c r="G21" s="46">
        <v>5000</v>
      </c>
      <c r="H21" s="92">
        <v>3499</v>
      </c>
      <c r="I21" s="139">
        <v>4099.8</v>
      </c>
    </row>
    <row r="22" spans="1:9" ht="16.5" x14ac:dyDescent="0.3">
      <c r="A22" s="91"/>
      <c r="B22" s="150" t="s">
        <v>10</v>
      </c>
      <c r="C22" s="156" t="s">
        <v>169</v>
      </c>
      <c r="D22" s="92">
        <v>3000</v>
      </c>
      <c r="E22" s="46">
        <v>2500</v>
      </c>
      <c r="F22" s="92">
        <v>3000</v>
      </c>
      <c r="G22" s="46">
        <v>3250</v>
      </c>
      <c r="H22" s="92">
        <v>3083</v>
      </c>
      <c r="I22" s="139">
        <v>2966.6</v>
      </c>
    </row>
    <row r="23" spans="1:9" ht="16.5" x14ac:dyDescent="0.3">
      <c r="A23" s="91"/>
      <c r="B23" s="150" t="s">
        <v>11</v>
      </c>
      <c r="C23" s="156" t="s">
        <v>170</v>
      </c>
      <c r="D23" s="92">
        <v>500</v>
      </c>
      <c r="E23" s="46">
        <v>1000</v>
      </c>
      <c r="F23" s="92">
        <v>500</v>
      </c>
      <c r="G23" s="46">
        <v>500</v>
      </c>
      <c r="H23" s="92">
        <v>541</v>
      </c>
      <c r="I23" s="139">
        <v>608.20000000000005</v>
      </c>
    </row>
    <row r="24" spans="1:9" ht="16.5" x14ac:dyDescent="0.3">
      <c r="A24" s="91"/>
      <c r="B24" s="150" t="s">
        <v>12</v>
      </c>
      <c r="C24" s="156" t="s">
        <v>171</v>
      </c>
      <c r="D24" s="92">
        <v>350</v>
      </c>
      <c r="E24" s="46">
        <v>1000</v>
      </c>
      <c r="F24" s="92">
        <v>750</v>
      </c>
      <c r="G24" s="46">
        <v>500</v>
      </c>
      <c r="H24" s="92">
        <v>541</v>
      </c>
      <c r="I24" s="139">
        <v>628.20000000000005</v>
      </c>
    </row>
    <row r="25" spans="1:9" ht="16.5" x14ac:dyDescent="0.3">
      <c r="A25" s="91"/>
      <c r="B25" s="150" t="s">
        <v>13</v>
      </c>
      <c r="C25" s="156" t="s">
        <v>172</v>
      </c>
      <c r="D25" s="92">
        <v>500</v>
      </c>
      <c r="E25" s="46">
        <v>1000</v>
      </c>
      <c r="F25" s="92">
        <v>750</v>
      </c>
      <c r="G25" s="46">
        <v>500</v>
      </c>
      <c r="H25" s="92">
        <v>541</v>
      </c>
      <c r="I25" s="139">
        <v>658.2</v>
      </c>
    </row>
    <row r="26" spans="1:9" ht="16.5" x14ac:dyDescent="0.3">
      <c r="A26" s="91"/>
      <c r="B26" s="150" t="s">
        <v>14</v>
      </c>
      <c r="C26" s="156" t="s">
        <v>173</v>
      </c>
      <c r="D26" s="92">
        <v>500</v>
      </c>
      <c r="E26" s="46">
        <v>1000</v>
      </c>
      <c r="F26" s="92">
        <v>750</v>
      </c>
      <c r="G26" s="46">
        <v>500</v>
      </c>
      <c r="H26" s="92">
        <v>541</v>
      </c>
      <c r="I26" s="139">
        <v>658.2</v>
      </c>
    </row>
    <row r="27" spans="1:9" ht="16.5" x14ac:dyDescent="0.3">
      <c r="A27" s="91"/>
      <c r="B27" s="150" t="s">
        <v>15</v>
      </c>
      <c r="C27" s="156" t="s">
        <v>174</v>
      </c>
      <c r="D27" s="92">
        <v>1500</v>
      </c>
      <c r="E27" s="46">
        <v>2500</v>
      </c>
      <c r="F27" s="92">
        <v>1500</v>
      </c>
      <c r="G27" s="46">
        <v>2000</v>
      </c>
      <c r="H27" s="92">
        <v>2000</v>
      </c>
      <c r="I27" s="139">
        <v>1900</v>
      </c>
    </row>
    <row r="28" spans="1:9" ht="16.5" x14ac:dyDescent="0.3">
      <c r="A28" s="91"/>
      <c r="B28" s="150" t="s">
        <v>16</v>
      </c>
      <c r="C28" s="156" t="s">
        <v>175</v>
      </c>
      <c r="D28" s="92">
        <v>500</v>
      </c>
      <c r="E28" s="46">
        <v>750</v>
      </c>
      <c r="F28" s="92">
        <v>750</v>
      </c>
      <c r="G28" s="46">
        <v>500</v>
      </c>
      <c r="H28" s="92">
        <v>791</v>
      </c>
      <c r="I28" s="139">
        <v>658.2</v>
      </c>
    </row>
    <row r="29" spans="1:9" ht="16.5" x14ac:dyDescent="0.3">
      <c r="A29" s="91"/>
      <c r="B29" s="152" t="s">
        <v>17</v>
      </c>
      <c r="C29" s="156" t="s">
        <v>176</v>
      </c>
      <c r="D29" s="92">
        <v>2500</v>
      </c>
      <c r="E29" s="46">
        <v>3000</v>
      </c>
      <c r="F29" s="92">
        <v>2500</v>
      </c>
      <c r="G29" s="46">
        <v>2750</v>
      </c>
      <c r="H29" s="92">
        <v>2416</v>
      </c>
      <c r="I29" s="139">
        <v>2633.2</v>
      </c>
    </row>
    <row r="30" spans="1:9" ht="16.5" x14ac:dyDescent="0.3">
      <c r="A30" s="91"/>
      <c r="B30" s="150" t="s">
        <v>18</v>
      </c>
      <c r="C30" s="156" t="s">
        <v>177</v>
      </c>
      <c r="D30" s="92">
        <v>2500</v>
      </c>
      <c r="E30" s="46">
        <v>4500</v>
      </c>
      <c r="F30" s="92">
        <v>3000</v>
      </c>
      <c r="G30" s="46">
        <v>2750</v>
      </c>
      <c r="H30" s="92">
        <v>2666</v>
      </c>
      <c r="I30" s="139">
        <v>3083.2</v>
      </c>
    </row>
    <row r="31" spans="1:9" ht="17.25" thickBot="1" x14ac:dyDescent="0.35">
      <c r="A31" s="93"/>
      <c r="B31" s="151" t="s">
        <v>19</v>
      </c>
      <c r="C31" s="157" t="s">
        <v>178</v>
      </c>
      <c r="D31" s="133">
        <v>3000</v>
      </c>
      <c r="E31" s="49">
        <v>3000</v>
      </c>
      <c r="F31" s="133">
        <v>2500</v>
      </c>
      <c r="G31" s="49">
        <v>3000</v>
      </c>
      <c r="H31" s="133">
        <v>2620</v>
      </c>
      <c r="I31" s="94">
        <v>2824</v>
      </c>
    </row>
    <row r="32" spans="1:9" ht="17.25" customHeight="1" thickBot="1" x14ac:dyDescent="0.3">
      <c r="A32" s="89" t="s">
        <v>20</v>
      </c>
      <c r="B32" s="142" t="s">
        <v>21</v>
      </c>
      <c r="C32" s="153"/>
      <c r="D32" s="154"/>
      <c r="E32" s="145"/>
      <c r="F32" s="154"/>
      <c r="G32" s="145"/>
      <c r="H32" s="154"/>
      <c r="I32" s="154"/>
    </row>
    <row r="33" spans="1:9" ht="16.5" x14ac:dyDescent="0.3">
      <c r="A33" s="90"/>
      <c r="B33" s="136" t="s">
        <v>26</v>
      </c>
      <c r="C33" s="146" t="s">
        <v>179</v>
      </c>
      <c r="D33" s="132">
        <v>4500</v>
      </c>
      <c r="E33" s="42">
        <v>7500</v>
      </c>
      <c r="F33" s="132">
        <v>4125</v>
      </c>
      <c r="G33" s="42">
        <v>5500</v>
      </c>
      <c r="H33" s="132">
        <v>5416</v>
      </c>
      <c r="I33" s="137">
        <v>5408.2</v>
      </c>
    </row>
    <row r="34" spans="1:9" ht="16.5" x14ac:dyDescent="0.3">
      <c r="A34" s="91"/>
      <c r="B34" s="138" t="s">
        <v>27</v>
      </c>
      <c r="C34" s="15" t="s">
        <v>180</v>
      </c>
      <c r="D34" s="92">
        <v>4500</v>
      </c>
      <c r="E34" s="46">
        <v>7500</v>
      </c>
      <c r="F34" s="92">
        <v>3000</v>
      </c>
      <c r="G34" s="46">
        <v>5500</v>
      </c>
      <c r="H34" s="92">
        <v>5000</v>
      </c>
      <c r="I34" s="139">
        <v>5100</v>
      </c>
    </row>
    <row r="35" spans="1:9" ht="16.5" x14ac:dyDescent="0.3">
      <c r="A35" s="91"/>
      <c r="B35" s="141" t="s">
        <v>28</v>
      </c>
      <c r="C35" s="15" t="s">
        <v>181</v>
      </c>
      <c r="D35" s="92">
        <v>3000</v>
      </c>
      <c r="E35" s="46">
        <v>3000</v>
      </c>
      <c r="F35" s="92">
        <v>3500</v>
      </c>
      <c r="G35" s="46">
        <v>3250</v>
      </c>
      <c r="H35" s="92">
        <v>2916</v>
      </c>
      <c r="I35" s="139">
        <v>3133.2</v>
      </c>
    </row>
    <row r="36" spans="1:9" ht="16.5" x14ac:dyDescent="0.3">
      <c r="A36" s="91"/>
      <c r="B36" s="138" t="s">
        <v>29</v>
      </c>
      <c r="C36" s="15" t="s">
        <v>182</v>
      </c>
      <c r="D36" s="92">
        <v>2500</v>
      </c>
      <c r="E36" s="46">
        <v>3000</v>
      </c>
      <c r="F36" s="92">
        <v>3500</v>
      </c>
      <c r="G36" s="46">
        <v>3000</v>
      </c>
      <c r="H36" s="92">
        <v>2666</v>
      </c>
      <c r="I36" s="139">
        <v>2933.2</v>
      </c>
    </row>
    <row r="37" spans="1:9" ht="16.5" customHeight="1" thickBot="1" x14ac:dyDescent="0.35">
      <c r="A37" s="93"/>
      <c r="B37" s="158" t="s">
        <v>30</v>
      </c>
      <c r="C37" s="16" t="s">
        <v>183</v>
      </c>
      <c r="D37" s="133">
        <v>3500</v>
      </c>
      <c r="E37" s="49">
        <v>5000</v>
      </c>
      <c r="F37" s="133">
        <v>6000</v>
      </c>
      <c r="G37" s="49">
        <v>4000</v>
      </c>
      <c r="H37" s="133">
        <v>2916</v>
      </c>
      <c r="I37" s="94">
        <v>4283.2</v>
      </c>
    </row>
    <row r="38" spans="1:9" ht="17.25" customHeight="1" thickBot="1" x14ac:dyDescent="0.3">
      <c r="A38" s="89" t="s">
        <v>25</v>
      </c>
      <c r="B38" s="142" t="s">
        <v>51</v>
      </c>
      <c r="C38" s="143"/>
      <c r="D38" s="144"/>
      <c r="E38" s="147"/>
      <c r="F38" s="144"/>
      <c r="G38" s="147"/>
      <c r="H38" s="144"/>
      <c r="I38" s="94"/>
    </row>
    <row r="39" spans="1:9" ht="16.5" x14ac:dyDescent="0.3">
      <c r="A39" s="90"/>
      <c r="B39" s="136" t="s">
        <v>31</v>
      </c>
      <c r="C39" s="146" t="s">
        <v>213</v>
      </c>
      <c r="D39" s="42">
        <v>50000</v>
      </c>
      <c r="E39" s="42">
        <v>50000</v>
      </c>
      <c r="F39" s="42">
        <v>50000</v>
      </c>
      <c r="G39" s="42">
        <v>50000</v>
      </c>
      <c r="H39" s="42">
        <v>73333</v>
      </c>
      <c r="I39" s="137">
        <v>54666.6</v>
      </c>
    </row>
    <row r="40" spans="1:9" ht="17.25" thickBot="1" x14ac:dyDescent="0.35">
      <c r="A40" s="93"/>
      <c r="B40" s="140" t="s">
        <v>32</v>
      </c>
      <c r="C40" s="16" t="s">
        <v>185</v>
      </c>
      <c r="D40" s="49">
        <v>36000</v>
      </c>
      <c r="E40" s="49">
        <v>38000</v>
      </c>
      <c r="F40" s="49">
        <v>32000</v>
      </c>
      <c r="G40" s="49">
        <v>35000</v>
      </c>
      <c r="H40" s="49">
        <v>35000</v>
      </c>
      <c r="I40" s="94">
        <v>35200</v>
      </c>
    </row>
    <row r="41" spans="1:9" ht="15.75" thickBot="1" x14ac:dyDescent="0.3">
      <c r="C41" s="161" t="s">
        <v>218</v>
      </c>
      <c r="D41" s="159">
        <v>147350</v>
      </c>
      <c r="E41" s="162">
        <v>166750</v>
      </c>
      <c r="F41" s="162">
        <v>144375</v>
      </c>
      <c r="G41" s="162">
        <v>152500</v>
      </c>
      <c r="H41" s="162">
        <v>166818</v>
      </c>
      <c r="I41" s="163">
        <v>155558.6</v>
      </c>
    </row>
    <row r="42" spans="1:9" x14ac:dyDescent="0.25">
      <c r="C42" s="160"/>
      <c r="E42" t="s">
        <v>219</v>
      </c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24-11-2020</vt:lpstr>
      <vt:lpstr>By Order</vt:lpstr>
      <vt:lpstr>All Stores</vt:lpstr>
      <vt:lpstr>'24-11-2020'!Print_Titles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2020-11-26T11:56:17Z</cp:lastPrinted>
  <dcterms:created xsi:type="dcterms:W3CDTF">2010-10-20T06:23:14Z</dcterms:created>
  <dcterms:modified xsi:type="dcterms:W3CDTF">2020-11-26T11:59:41Z</dcterms:modified>
</cp:coreProperties>
</file>