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7-12-2020" sheetId="9" r:id="rId4"/>
    <sheet name="By Order" sheetId="11" r:id="rId5"/>
    <sheet name="All Stores" sheetId="12" r:id="rId6"/>
  </sheets>
  <definedNames>
    <definedName name="_xlnm.Print_Titles" localSheetId="3">'07-12-2020'!$12:$14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6" i="11"/>
  <c r="G86" i="11"/>
  <c r="I83" i="11"/>
  <c r="G83" i="11"/>
  <c r="I85" i="11"/>
  <c r="G85" i="11"/>
  <c r="I87" i="11"/>
  <c r="G87" i="11"/>
  <c r="I89" i="11"/>
  <c r="G89" i="11"/>
  <c r="I84" i="11"/>
  <c r="G84" i="11"/>
  <c r="I78" i="11"/>
  <c r="G78" i="11"/>
  <c r="I77" i="11"/>
  <c r="G77" i="11"/>
  <c r="I76" i="11"/>
  <c r="G76" i="11"/>
  <c r="I80" i="11"/>
  <c r="G80" i="11"/>
  <c r="I79" i="11"/>
  <c r="G79" i="11"/>
  <c r="I73" i="11"/>
  <c r="G73" i="11"/>
  <c r="I69" i="11"/>
  <c r="G69" i="11"/>
  <c r="I72" i="11"/>
  <c r="G72" i="11"/>
  <c r="I71" i="11"/>
  <c r="G71" i="11"/>
  <c r="I70" i="11"/>
  <c r="G70" i="11"/>
  <c r="I68" i="11"/>
  <c r="G68" i="11"/>
  <c r="I62" i="11"/>
  <c r="G62" i="11"/>
  <c r="I63" i="11"/>
  <c r="G63" i="11"/>
  <c r="I59" i="11"/>
  <c r="G59" i="11"/>
  <c r="I57" i="11"/>
  <c r="G57" i="11"/>
  <c r="I65" i="11"/>
  <c r="G65" i="11"/>
  <c r="I58" i="11"/>
  <c r="G58" i="11"/>
  <c r="I61" i="11"/>
  <c r="G61" i="11"/>
  <c r="I64" i="11"/>
  <c r="G64" i="11"/>
  <c r="I60" i="11"/>
  <c r="G60" i="11"/>
  <c r="I53" i="11"/>
  <c r="G53" i="11"/>
  <c r="I52" i="11"/>
  <c r="G52" i="11"/>
  <c r="I51" i="11"/>
  <c r="G51" i="11"/>
  <c r="I54" i="11"/>
  <c r="G54" i="11"/>
  <c r="I49" i="11"/>
  <c r="G49" i="11"/>
  <c r="I50" i="11"/>
  <c r="G50" i="11"/>
  <c r="I41" i="11"/>
  <c r="G41" i="11"/>
  <c r="I44" i="11"/>
  <c r="G44" i="11"/>
  <c r="I42" i="11"/>
  <c r="G42" i="11"/>
  <c r="I43" i="11"/>
  <c r="G43" i="11"/>
  <c r="I45" i="11"/>
  <c r="G45" i="11"/>
  <c r="I46" i="11"/>
  <c r="G46" i="11"/>
  <c r="I35" i="11"/>
  <c r="G35" i="11"/>
  <c r="I38" i="11"/>
  <c r="G38" i="11"/>
  <c r="I34" i="11"/>
  <c r="G34" i="11"/>
  <c r="I37" i="11"/>
  <c r="G37" i="11"/>
  <c r="I36" i="11"/>
  <c r="G36" i="11"/>
  <c r="I20" i="11"/>
  <c r="G20" i="11"/>
  <c r="I24" i="11"/>
  <c r="G24" i="11"/>
  <c r="I30" i="11"/>
  <c r="G30" i="11"/>
  <c r="I23" i="11"/>
  <c r="G23" i="11"/>
  <c r="I26" i="11"/>
  <c r="G26" i="11"/>
  <c r="I21" i="11"/>
  <c r="G21" i="11"/>
  <c r="I22" i="11"/>
  <c r="G22" i="11"/>
  <c r="I19" i="11"/>
  <c r="G19" i="11"/>
  <c r="I28" i="11"/>
  <c r="G28" i="11"/>
  <c r="I29" i="11"/>
  <c r="G29" i="11"/>
  <c r="I31" i="11"/>
  <c r="G31" i="11"/>
  <c r="I17" i="11"/>
  <c r="G17" i="11"/>
  <c r="I18" i="11"/>
  <c r="G18" i="11"/>
  <c r="I25" i="11"/>
  <c r="G25" i="11"/>
  <c r="I27" i="11"/>
  <c r="G27" i="11"/>
  <c r="I16" i="11"/>
  <c r="G16" i="11"/>
  <c r="D40" i="8" l="1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<sst xmlns="http://schemas.openxmlformats.org/spreadsheetml/2006/main" count="848" uniqueCount="225">
  <si>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</si>
  <si>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</si>
  <si>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</si>
  <si>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</si>
  <si>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</si>
  <si>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</si>
  <si>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</si>
  <si>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</si>
  <si>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</si>
  <si>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</si>
  <si>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</si>
  <si>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</si>
  <si>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</si>
  <si>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</si>
  <si>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</si>
  <si>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</si>
  <si>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</si>
  <si>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</si>
  <si>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</si>
  <si>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</si>
  <si>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</si>
  <si>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</si>
  <si>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</si>
  <si>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</si>
  <si>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</si>
  <si>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</si>
  <si>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</si>
  <si>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</si>
  <si>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</si>
  <si>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</si>
  <si>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</si>
  <si>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</si>
  <si>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</si>
  <si>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</si>
  <si>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</si>
  <si>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</si>
  <si>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</si>
  <si>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</si>
  <si>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</si>
  <si>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</si>
  <si>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</si>
  <si>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</si>
  <si>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</si>
  <si>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</si>
  <si>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</si>
  <si>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</si>
  <si>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</si>
  <si>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</si>
  <si>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</si>
  <si>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</si>
  <si>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</si>
  <si>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</si>
  <si>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</si>
  <si>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</si>
  <si>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</si>
  <si>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</si>
  <si>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</si>
  <si>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</si>
  <si>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</si>
  <si>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</si>
  <si>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</si>
  <si>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</si>
  <si>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</si>
  <si>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</si>
  <si>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</si>
  <si>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</si>
  <si>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</si>
  <si>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</si>
  <si>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</si>
  <si>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</si>
  <si>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</si>
  <si>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</si>
  <si>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</si>
  <si>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</si>
  <si>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</si>
  <si>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</si>
  <si>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</si>
  <si>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</si>
  <si>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</si>
  <si>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</si>
  <si>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</si>
  <si>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</si>
  <si>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</si>
  <si>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</si>
  <si>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</si>
  <si>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</si>
  <si>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</si>
  <si>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</si>
  <si>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</si>
  <si>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</si>
  <si>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</si>
  <si>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</si>
  <si>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</si>
  <si>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</si>
  <si>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</si>
  <si>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</si>
  <si>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</si>
  <si>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</si>
  <si>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</si>
  <si>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</si>
  <si>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</si>
  <si>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</si>
  <si>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</si>
  <si>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</si>
  <si>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</si>
  <si>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</si>
  <si>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</si>
  <si>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</si>
  <si>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</si>
  <si>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</si>
  <si>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</si>
  <si>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</si>
  <si>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</si>
  <si>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</si>
  <si>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</si>
  <si>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</si>
  <si>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</si>
  <si>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</si>
  <si>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</si>
  <si>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</si>
  <si>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</si>
  <si>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</si>
  <si>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</si>
  <si>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</si>
  <si>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</si>
  <si>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</si>
  <si>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</si>
  <si>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</si>
  <si>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</si>
  <si>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</si>
  <si>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</si>
  <si>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</si>
  <si>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</si>
  <si>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</si>
  <si>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</si>
  <si>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</si>
  <si>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</si>
  <si>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</si>
  <si>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</si>
  <si>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</si>
  <si>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</si>
  <si>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</si>
  <si>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</si>
  <si>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</si>
  <si>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</si>
  <si>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</si>
  <si>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</si>
  <si>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</si>
  <si>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</si>
  <si>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</si>
  <si>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</si>
  <si>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</si>
  <si>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</si>
  <si>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</si>
  <si>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</si>
  <si>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</si>
  <si>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</si>
  <si>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</si>
  <si>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</si>
  <si>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</si>
  <si>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</si>
  <si>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</si>
  <si>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</si>
  <si>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</si>
  <si>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</si>
  <si>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</si>
  <si>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</si>
  <si>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</si>
  <si>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</si>
  <si>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</si>
  <si>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</si>
  <si>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</si>
  <si>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</si>
  <si>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</si>
  <si>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</si>
  <si>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</si>
  <si>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</si>
  <si>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</si>
  <si>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</si>
  <si>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</si>
  <si>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</si>
  <si>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</si>
  <si>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</si>
  <si>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</si>
  <si>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</si>
  <si>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</si>
  <si>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</si>
  <si>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</si>
  <si>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</si>
  <si>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</si>
  <si>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</si>
  <si>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</si>
  <si>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</si>
  <si>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</si>
  <si>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</si>
  <si>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</si>
  <si>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</si>
  <si>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</si>
  <si>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</si>
  <si>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</si>
  <si>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</si>
  <si>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</si>
  <si>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</si>
  <si>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</si>
  <si>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</si>
  <si>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</si>
  <si>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</si>
  <si>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</si>
  <si>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</si>
  <si>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</si>
  <si>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</si>
  <si>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</si>
  <si>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</si>
  <si>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</si>
  <si>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</si>
  <si>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</si>
  <si>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</si>
  <si>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30-11-2020 (ل.ل.)</t>
  </si>
  <si>
    <t>معدل أسعار المحلات والملاحم في 30-11-2020 (ل.ل.)</t>
  </si>
  <si>
    <t>المعدل العام للأسعار في 30-11-2020  (ل.ل.)</t>
  </si>
  <si>
    <t xml:space="preserve"> التاريخ 7 كانون الأول 2020</t>
  </si>
  <si>
    <t>معدل الأسعار في كانون الأول 2019 (ل.ل.)</t>
  </si>
  <si>
    <t>معدل أسعار  السوبرماركات في 07-12-2020 (ل.ل.)</t>
  </si>
  <si>
    <t>معدل أسعار المحلات والملاحم في 07-12-2020 (ل.ل.)</t>
  </si>
  <si>
    <t>المعدل العام للأسعار في 07-12-2020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</si>
</sst>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3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221</v>
      </c>
      <c r="F12" s="165" t="s">
        <v>222</v>
      </c>
      <c r="G12" s="165" t="s">
        <v>197</v>
      </c>
      <c r="H12" s="165" t="s">
        <v>217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1911.94</v>
      </c>
      <c r="F15" s="43">
        <v>5458.8</v>
      </c>
      <c r="G15" s="45">
        <f t="shared" ref="G15:G30" si="0">(F15-E15)/E15</f>
        <v>1.8551105160203771</v>
      </c>
      <c r="H15" s="43">
        <v>5549.8</v>
      </c>
      <c r="I15" s="45">
        <f>(F15-H15)/H15</f>
        <v>-1.6396987278820857E-2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2379.7994444444444</v>
      </c>
      <c r="F16" s="47">
        <v>7080.8888888888887</v>
      </c>
      <c r="G16" s="48">
        <f t="shared" si="0"/>
        <v>1.9754141280345985</v>
      </c>
      <c r="H16" s="47">
        <v>6360.8888888888887</v>
      </c>
      <c r="I16" s="44">
        <f t="shared" ref="I16:I30" si="1">(F16-H16)/H16</f>
        <v>0.11319172722191169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1731.56</v>
      </c>
      <c r="F17" s="47">
        <v>4387.5555555555557</v>
      </c>
      <c r="G17" s="48">
        <f t="shared" si="0"/>
        <v>1.5338743997063664</v>
      </c>
      <c r="H17" s="47">
        <v>4220.8888888888887</v>
      </c>
      <c r="I17" s="44">
        <f>(F17-H17)/H17</f>
        <v>3.9486153522164967E-2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893.73</v>
      </c>
      <c r="F18" s="47">
        <v>2899</v>
      </c>
      <c r="G18" s="48">
        <f t="shared" si="0"/>
        <v>2.2437089501303524</v>
      </c>
      <c r="H18" s="47">
        <v>2949</v>
      </c>
      <c r="I18" s="44">
        <f t="shared" si="1"/>
        <v>-1.69548999660902E-2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3128.7550000000001</v>
      </c>
      <c r="F19" s="47">
        <v>6737.25</v>
      </c>
      <c r="G19" s="48">
        <f>(F19-E19)/E19</f>
        <v>1.1533325556011895</v>
      </c>
      <c r="H19" s="47">
        <v>6773.5</v>
      </c>
      <c r="I19" s="44">
        <f>(F19-H19)/H19</f>
        <v>-5.3517383922639696E-3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1813.06</v>
      </c>
      <c r="F20" s="47">
        <v>5598</v>
      </c>
      <c r="G20" s="48">
        <f t="shared" si="0"/>
        <v>2.087597762898084</v>
      </c>
      <c r="H20" s="47">
        <v>4665</v>
      </c>
      <c r="I20" s="44">
        <f t="shared" si="1"/>
        <v>0.2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1409.56</v>
      </c>
      <c r="F21" s="47">
        <v>4098.8</v>
      </c>
      <c r="G21" s="48">
        <f t="shared" si="0"/>
        <v>1.9078577712193878</v>
      </c>
      <c r="H21" s="47">
        <v>3747.8</v>
      </c>
      <c r="I21" s="44">
        <f t="shared" si="1"/>
        <v>9.3654944233950585E-2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405.83</v>
      </c>
      <c r="F22" s="47">
        <v>605</v>
      </c>
      <c r="G22" s="48">
        <f t="shared" si="0"/>
        <v>0.49077199812729472</v>
      </c>
      <c r="H22" s="47">
        <v>580</v>
      </c>
      <c r="I22" s="44">
        <f t="shared" si="1"/>
        <v>4.3103448275862072E-2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539.70000000000005</v>
      </c>
      <c r="F23" s="47">
        <v>819.8</v>
      </c>
      <c r="G23" s="48">
        <f t="shared" si="0"/>
        <v>0.51899203261070948</v>
      </c>
      <c r="H23" s="47">
        <v>704.8</v>
      </c>
      <c r="I23" s="44">
        <f t="shared" si="1"/>
        <v>0.16316685584562998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525.12111111111108</v>
      </c>
      <c r="F24" s="47">
        <v>822</v>
      </c>
      <c r="G24" s="48">
        <f t="shared" si="0"/>
        <v>0.56535317778544214</v>
      </c>
      <c r="H24" s="47">
        <v>877.55555555555554</v>
      </c>
      <c r="I24" s="44">
        <f t="shared" si="1"/>
        <v>-6.3307166371233209E-2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501.95000000000005</v>
      </c>
      <c r="F25" s="47">
        <v>739.8</v>
      </c>
      <c r="G25" s="48">
        <f t="shared" si="0"/>
        <v>0.47385197728857431</v>
      </c>
      <c r="H25" s="47">
        <v>754.8</v>
      </c>
      <c r="I25" s="44">
        <f t="shared" si="1"/>
        <v>-1.987281399046105E-2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1321.52</v>
      </c>
      <c r="F26" s="47">
        <v>1808.8</v>
      </c>
      <c r="G26" s="48">
        <f t="shared" si="0"/>
        <v>0.36872692051576972</v>
      </c>
      <c r="H26" s="47">
        <v>1684.8</v>
      </c>
      <c r="I26" s="44">
        <f t="shared" si="1"/>
        <v>7.3599240265906932E-2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536.03777777777782</v>
      </c>
      <c r="F27" s="47">
        <v>833.11111111111109</v>
      </c>
      <c r="G27" s="48">
        <f t="shared" si="0"/>
        <v>0.55420223284428527</v>
      </c>
      <c r="H27" s="47">
        <v>860.88888888888891</v>
      </c>
      <c r="I27" s="44">
        <f t="shared" si="1"/>
        <v>-3.2266391326794069E-2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1118.46</v>
      </c>
      <c r="F28" s="47">
        <v>2940.6</v>
      </c>
      <c r="G28" s="48">
        <f t="shared" si="0"/>
        <v>1.6291507966310819</v>
      </c>
      <c r="H28" s="47">
        <v>2755.6</v>
      </c>
      <c r="I28" s="44">
        <f t="shared" si="1"/>
        <v>6.7136013935259115E-2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1758.8783333333333</v>
      </c>
      <c r="F29" s="47">
        <v>3805.4888888888891</v>
      </c>
      <c r="G29" s="48">
        <f t="shared" si="0"/>
        <v>1.1635884738411255</v>
      </c>
      <c r="H29" s="47">
        <v>3772.1555555555556</v>
      </c>
      <c r="I29" s="44">
        <f t="shared" si="1"/>
        <v>8.8366804715253097E-3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1191.57</v>
      </c>
      <c r="F30" s="50">
        <v>2843.8</v>
      </c>
      <c r="G30" s="51">
        <f t="shared" si="0"/>
        <v>1.3865991926617827</v>
      </c>
      <c r="H30" s="50">
        <v>2743.8</v>
      </c>
      <c r="I30" s="56">
        <f t="shared" si="1"/>
        <v>3.644580508783439E-2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2359.12</v>
      </c>
      <c r="F32" s="43">
        <v>6848.8</v>
      </c>
      <c r="G32" s="45">
        <f>(F32-E32)/E32</f>
        <v>1.9031164162908205</v>
      </c>
      <c r="H32" s="43">
        <v>6173.8</v>
      </c>
      <c r="I32" s="44">
        <f>(F32-H32)/H32</f>
        <v>0.10933298778710032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2220.9</v>
      </c>
      <c r="F33" s="47">
        <v>6923.8</v>
      </c>
      <c r="G33" s="48">
        <f>(F33-E33)/E33</f>
        <v>2.1175649511459316</v>
      </c>
      <c r="H33" s="47">
        <v>6398.8</v>
      </c>
      <c r="I33" s="44">
        <f>(F33-H33)/H33</f>
        <v>8.2046633743826966E-2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1288.0999999999999</v>
      </c>
      <c r="F34" s="47">
        <v>3348.8</v>
      </c>
      <c r="G34" s="48">
        <f>(F34-E34)/E34</f>
        <v>1.599798152317367</v>
      </c>
      <c r="H34" s="47">
        <v>3494.8</v>
      </c>
      <c r="I34" s="44">
        <f>(F34-H34)/H34</f>
        <v>-4.1776353439395675E-2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1432.6210714285714</v>
      </c>
      <c r="F35" s="47">
        <v>3414</v>
      </c>
      <c r="G35" s="48">
        <f>(F35-E35)/E35</f>
        <v>1.3830446641383338</v>
      </c>
      <c r="H35" s="47">
        <v>3164</v>
      </c>
      <c r="I35" s="44">
        <f>(F35-H35)/H35</f>
        <v>7.9013906447534768E-2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1552.98</v>
      </c>
      <c r="F36" s="50">
        <v>3523.8</v>
      </c>
      <c r="G36" s="51">
        <f>(F36-E36)/E36</f>
        <v>1.2690569099408879</v>
      </c>
      <c r="H36" s="50">
        <v>3423.8</v>
      </c>
      <c r="I36" s="56">
        <f>(F36-H36)/H36</f>
        <v>2.9207313511303228E-2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31057.64</v>
      </c>
      <c r="F38" s="43">
        <v>67078.333333333328</v>
      </c>
      <c r="G38" s="45">
        <f t="shared" ref="G38:G43" si="2">(F38-E38)/E38</f>
        <v>1.1598013671783602</v>
      </c>
      <c r="H38" s="43">
        <v>67495</v>
      </c>
      <c r="I38" s="44">
        <f t="shared" ref="I38:I43" si="3">(F38-H38)/H38</f>
        <v>-6.1732967874164237E-3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18075.404444444444</v>
      </c>
      <c r="F39" s="57">
        <v>37916.333333333336</v>
      </c>
      <c r="G39" s="48">
        <f t="shared" si="2"/>
        <v>1.0976755153596072</v>
      </c>
      <c r="H39" s="57">
        <v>37249.666666666664</v>
      </c>
      <c r="I39" s="44">
        <f>(F39-H39)/H39</f>
        <v>1.7897251876974423E-2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13786.442857142858</v>
      </c>
      <c r="F40" s="57">
        <v>25911.142857142859</v>
      </c>
      <c r="G40" s="48">
        <f t="shared" si="2"/>
        <v>0.8794654375779104</v>
      </c>
      <c r="H40" s="57">
        <v>25911.142857142859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5523.88</v>
      </c>
      <c r="F41" s="47">
        <v>13192.333333333334</v>
      </c>
      <c r="G41" s="48">
        <f t="shared" si="2"/>
        <v>1.388236770772235</v>
      </c>
      <c r="H41" s="47">
        <v>13442.333333333334</v>
      </c>
      <c r="I41" s="44">
        <f t="shared" si="3"/>
        <v>-1.8597961663401691E-2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13150</v>
      </c>
      <c r="F42" s="47">
        <v>12333.333333333334</v>
      </c>
      <c r="G42" s="48">
        <f t="shared" si="2"/>
        <v>-6.2103929024081073E-2</v>
      </c>
      <c r="H42" s="47">
        <v>12333.333333333334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13100</v>
      </c>
      <c r="F43" s="50">
        <v>22735.714285714286</v>
      </c>
      <c r="G43" s="51">
        <f t="shared" si="2"/>
        <v>0.73555070883315166</v>
      </c>
      <c r="H43" s="50">
        <v>23275</v>
      </c>
      <c r="I43" s="59">
        <f t="shared" si="3"/>
        <v>-2.3170170323768582E-2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7177.94</v>
      </c>
      <c r="F45" s="43">
        <v>16666.428571428572</v>
      </c>
      <c r="G45" s="45">
        <f t="shared" ref="G45:G50" si="4">(F45-E45)/E45</f>
        <v>1.3218957767031452</v>
      </c>
      <c r="H45" s="43">
        <v>16666.428571428572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6281.1111111111113</v>
      </c>
      <c r="F46" s="47">
        <v>10120.799999999999</v>
      </c>
      <c r="G46" s="48">
        <f t="shared" si="4"/>
        <v>0.61130727047585331</v>
      </c>
      <c r="H46" s="47">
        <v>10137</v>
      </c>
      <c r="I46" s="87">
        <f t="shared" si="5"/>
        <v>-1.5981059485055467E-3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20247.833333333336</v>
      </c>
      <c r="F47" s="47">
        <v>38748.125</v>
      </c>
      <c r="G47" s="48">
        <f t="shared" si="4"/>
        <v>0.91369241153374414</v>
      </c>
      <c r="H47" s="47">
        <v>38715</v>
      </c>
      <c r="I47" s="87">
        <f t="shared" si="5"/>
        <v>8.5561152008265526E-4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20803.682150000001</v>
      </c>
      <c r="F48" s="47">
        <v>59846.428571428572</v>
      </c>
      <c r="G48" s="48">
        <f t="shared" si="4"/>
        <v>1.8767228868389807</v>
      </c>
      <c r="H48" s="47">
        <v>59846.428571428572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2495.0642857142857</v>
      </c>
      <c r="F49" s="47">
        <v>6048.6</v>
      </c>
      <c r="G49" s="48">
        <f t="shared" si="4"/>
        <v>1.4242261149870175</v>
      </c>
      <c r="H49" s="47">
        <v>6048.6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28365.755555555555</v>
      </c>
      <c r="F50" s="50">
        <v>49995</v>
      </c>
      <c r="G50" s="56">
        <f t="shared" si="4"/>
        <v>0.76251254446872163</v>
      </c>
      <c r="H50" s="50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3999</v>
      </c>
      <c r="F52" s="66">
        <v>9449.3333333333339</v>
      </c>
      <c r="G52" s="45">
        <f t="shared" ref="G52:G60" si="6">(F52-E52)/E52</f>
        <v>1.3629240643494209</v>
      </c>
      <c r="H52" s="66">
        <v>9449.3333333333339</v>
      </c>
      <c r="I52" s="123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5311.05</v>
      </c>
      <c r="F53" s="70">
        <v>17551.666666666668</v>
      </c>
      <c r="G53" s="48">
        <f t="shared" si="6"/>
        <v>2.3047451382808801</v>
      </c>
      <c r="H53" s="70">
        <v>15756.428571428571</v>
      </c>
      <c r="I53" s="87">
        <f t="shared" si="7"/>
        <v>0.11393686628284765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3435.06</v>
      </c>
      <c r="F54" s="70">
        <v>12777</v>
      </c>
      <c r="G54" s="48">
        <f t="shared" si="6"/>
        <v>2.7195856840928543</v>
      </c>
      <c r="H54" s="70">
        <v>12777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5216.666666666667</v>
      </c>
      <c r="F55" s="70">
        <v>6642.5</v>
      </c>
      <c r="G55" s="48">
        <f t="shared" si="6"/>
        <v>0.27332268370607021</v>
      </c>
      <c r="H55" s="70">
        <v>6743.75</v>
      </c>
      <c r="I55" s="87">
        <f t="shared" si="7"/>
        <v>-1.5013901760889712E-2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2941.1428571428573</v>
      </c>
      <c r="F56" s="103">
        <v>3365</v>
      </c>
      <c r="G56" s="55">
        <f t="shared" si="6"/>
        <v>0.14411307557800654</v>
      </c>
      <c r="H56" s="103">
        <v>2824</v>
      </c>
      <c r="I56" s="88">
        <f t="shared" si="7"/>
        <v>0.19157223796033995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5556.76</v>
      </c>
      <c r="F57" s="50">
        <v>11143.25</v>
      </c>
      <c r="G57" s="51">
        <f t="shared" si="6"/>
        <v>1.0053502400679533</v>
      </c>
      <c r="H57" s="50">
        <v>11721.333333333334</v>
      </c>
      <c r="I57" s="124">
        <f t="shared" si="7"/>
        <v>-4.9318905699010401E-2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5973.125</v>
      </c>
      <c r="F58" s="68">
        <v>17391.25</v>
      </c>
      <c r="G58" s="44">
        <f t="shared" si="6"/>
        <v>1.9115831327822539</v>
      </c>
      <c r="H58" s="68">
        <v>17478.75</v>
      </c>
      <c r="I58" s="44">
        <f t="shared" si="7"/>
        <v>-5.0060788099835513E-3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5725</v>
      </c>
      <c r="F59" s="70">
        <v>18851</v>
      </c>
      <c r="G59" s="48">
        <f t="shared" si="6"/>
        <v>2.2927510917030567</v>
      </c>
      <c r="H59" s="70">
        <v>17876.25</v>
      </c>
      <c r="I59" s="44">
        <f t="shared" si="7"/>
        <v>5.4527655408712676E-2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23260.625</v>
      </c>
      <c r="F60" s="73">
        <v>90102.5</v>
      </c>
      <c r="G60" s="51">
        <f t="shared" si="6"/>
        <v>2.8736061477281889</v>
      </c>
      <c r="H60" s="73">
        <v>90102.5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7544.2555555555564</v>
      </c>
      <c r="F62" s="54">
        <v>23702.25</v>
      </c>
      <c r="G62" s="45">
        <f t="shared" ref="G62:G67" si="8">(F62-E62)/E62</f>
        <v>2.1417612812102806</v>
      </c>
      <c r="H62" s="54">
        <v>25552.25</v>
      </c>
      <c r="I62" s="44">
        <f t="shared" ref="I62:I67" si="9">(F62-H62)/H62</f>
        <v>-7.2400669216996547E-2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49106.857142857145</v>
      </c>
      <c r="F63" s="46">
        <v>117016.14285714286</v>
      </c>
      <c r="G63" s="48">
        <f t="shared" si="8"/>
        <v>1.3828880458940851</v>
      </c>
      <c r="H63" s="46">
        <v>117016.14285714286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13588.539285714283</v>
      </c>
      <c r="F64" s="46">
        <v>49211.666666666664</v>
      </c>
      <c r="G64" s="48">
        <f t="shared" si="8"/>
        <v>2.6215567863429738</v>
      </c>
      <c r="H64" s="46">
        <v>49211.666666666664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9710.2222222222226</v>
      </c>
      <c r="F65" s="46">
        <v>20511.666666666668</v>
      </c>
      <c r="G65" s="48">
        <f t="shared" si="8"/>
        <v>1.1123787074331748</v>
      </c>
      <c r="H65" s="46">
        <v>20511.666666666668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4921.8571428571431</v>
      </c>
      <c r="F66" s="46">
        <v>16223.333333333334</v>
      </c>
      <c r="G66" s="48">
        <f t="shared" si="8"/>
        <v>2.2961812711036291</v>
      </c>
      <c r="H66" s="46">
        <v>16384.285714285714</v>
      </c>
      <c r="I66" s="87">
        <f t="shared" si="9"/>
        <v>-9.8235824105559234E-3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4450.3999999999996</v>
      </c>
      <c r="F67" s="58">
        <v>13167</v>
      </c>
      <c r="G67" s="51">
        <f t="shared" si="8"/>
        <v>1.9586104619809457</v>
      </c>
      <c r="H67" s="58">
        <v>13167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4782.8888888888887</v>
      </c>
      <c r="F69" s="43">
        <v>14925.625</v>
      </c>
      <c r="G69" s="45">
        <f>(F69-E69)/E69</f>
        <v>2.1206296752311484</v>
      </c>
      <c r="H69" s="43">
        <v>14738.125</v>
      </c>
      <c r="I69" s="44">
        <f>(F69-H69)/H69</f>
        <v>1.2722106780882914E-2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3039.7777777777783</v>
      </c>
      <c r="F70" s="47">
        <v>8358.2857142857138</v>
      </c>
      <c r="G70" s="48">
        <f>(F70-E70)/E70</f>
        <v>1.7496370870886546</v>
      </c>
      <c r="H70" s="47">
        <v>8136.2857142857147</v>
      </c>
      <c r="I70" s="44">
        <f>(F70-H70)/H70</f>
        <v>2.7285177511675977E-2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1357.6666666666665</v>
      </c>
      <c r="F71" s="47">
        <v>2768.3333333333335</v>
      </c>
      <c r="G71" s="48">
        <f>(F71-E71)/E71</f>
        <v>1.0390375644488097</v>
      </c>
      <c r="H71" s="47">
        <v>2768.3333333333335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2880.7111111111112</v>
      </c>
      <c r="F72" s="47">
        <v>8568.5714285714294</v>
      </c>
      <c r="G72" s="48">
        <f>(F72-E72)/E72</f>
        <v>1.9744639771484995</v>
      </c>
      <c r="H72" s="47">
        <v>8568.5714285714294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2164.9</v>
      </c>
      <c r="F73" s="50">
        <v>7521.666666666667</v>
      </c>
      <c r="G73" s="48">
        <f>(F73-E73)/E73</f>
        <v>2.4743714105347436</v>
      </c>
      <c r="H73" s="50">
        <v>7521.666666666667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1640.5</v>
      </c>
      <c r="F75" s="43">
        <v>4476.666666666667</v>
      </c>
      <c r="G75" s="44">
        <f t="shared" ref="G75:G81" si="10">(F75-E75)/E75</f>
        <v>1.7288428324697758</v>
      </c>
      <c r="H75" s="43">
        <v>4476.666666666667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1756.0555555555554</v>
      </c>
      <c r="F76" s="32">
        <v>3818.3333333333335</v>
      </c>
      <c r="G76" s="48">
        <f t="shared" si="10"/>
        <v>1.1743807143535072</v>
      </c>
      <c r="H76" s="32">
        <v>3676.4285714285716</v>
      </c>
      <c r="I76" s="44">
        <f t="shared" si="11"/>
        <v>3.8598536364225118E-2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1006.6428571428572</v>
      </c>
      <c r="F77" s="47">
        <v>2280.8333333333335</v>
      </c>
      <c r="G77" s="48">
        <f t="shared" si="10"/>
        <v>1.2657820667470847</v>
      </c>
      <c r="H77" s="47">
        <v>2277.5</v>
      </c>
      <c r="I77" s="44">
        <f t="shared" si="11"/>
        <v>1.4635931211123972E-3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1868.2666666666664</v>
      </c>
      <c r="F78" s="47">
        <v>5404.4444444444443</v>
      </c>
      <c r="G78" s="48">
        <f t="shared" si="10"/>
        <v>1.8927585878770581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2071.9</v>
      </c>
      <c r="F79" s="61">
        <v>4908.75</v>
      </c>
      <c r="G79" s="48">
        <f t="shared" si="10"/>
        <v>1.3692021815724695</v>
      </c>
      <c r="H79" s="61">
        <v>5472.875</v>
      </c>
      <c r="I79" s="44">
        <f t="shared" si="11"/>
        <v>-0.10307653655528401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8982.6666666666661</v>
      </c>
      <c r="F80" s="61">
        <v>29999</v>
      </c>
      <c r="G80" s="48">
        <f t="shared" si="10"/>
        <v>2.3396541487308897</v>
      </c>
      <c r="H80" s="61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4403.4222222222215</v>
      </c>
      <c r="F81" s="50">
        <v>6493.333333333333</v>
      </c>
      <c r="G81" s="51">
        <f t="shared" si="10"/>
        <v>0.47461065635818622</v>
      </c>
      <c r="H81" s="50">
        <v>6464.4444444444443</v>
      </c>
      <c r="I81" s="56">
        <f t="shared" si="11"/>
        <v>4.4688896528016185E-3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221</v>
      </c>
      <c r="F12" s="173" t="s">
        <v>223</v>
      </c>
      <c r="G12" s="165" t="s">
        <v>197</v>
      </c>
      <c r="H12" s="173" t="s">
        <v>218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1911.94</v>
      </c>
      <c r="F15" s="83">
        <v>5616.6</v>
      </c>
      <c r="G15" s="44">
        <f>(F15-E15)/E15</f>
        <v>1.9376444867516764</v>
      </c>
      <c r="H15" s="83">
        <v>5883.2</v>
      </c>
      <c r="I15" s="125">
        <f>(F15-H15)/H15</f>
        <v>-4.5315474571661588E-2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2379.7994444444444</v>
      </c>
      <c r="F16" s="83">
        <v>5683.2</v>
      </c>
      <c r="G16" s="48">
        <f t="shared" ref="G16:G39" si="0">(F16-E16)/E16</f>
        <v>1.3881003978159692</v>
      </c>
      <c r="H16" s="83">
        <v>5466.6</v>
      </c>
      <c r="I16" s="48">
        <f>(F16-H16)/H16</f>
        <v>3.9622434419931851E-2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1731.56</v>
      </c>
      <c r="F17" s="83">
        <v>3866.6</v>
      </c>
      <c r="G17" s="48">
        <f t="shared" si="0"/>
        <v>1.2330153156691077</v>
      </c>
      <c r="H17" s="83">
        <v>3633.2</v>
      </c>
      <c r="I17" s="48">
        <f t="shared" ref="I17:I29" si="1">(F17-H17)/H17</f>
        <v>6.4240889573929344E-2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893.73</v>
      </c>
      <c r="F18" s="83">
        <v>3049.8</v>
      </c>
      <c r="G18" s="48">
        <f t="shared" si="0"/>
        <v>2.4124399986573128</v>
      </c>
      <c r="H18" s="83">
        <v>2983.2</v>
      </c>
      <c r="I18" s="48">
        <f t="shared" si="1"/>
        <v>2.2325020112630857E-2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3128.7550000000001</v>
      </c>
      <c r="F19" s="83">
        <v>5716.6</v>
      </c>
      <c r="G19" s="48">
        <f t="shared" si="0"/>
        <v>0.82711653676941788</v>
      </c>
      <c r="H19" s="83">
        <v>6033.2</v>
      </c>
      <c r="I19" s="48">
        <f t="shared" si="1"/>
        <v>-5.2476297818736237E-2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1813.06</v>
      </c>
      <c r="F20" s="83">
        <v>4783.2</v>
      </c>
      <c r="G20" s="48">
        <f t="shared" si="0"/>
        <v>1.6381917862618998</v>
      </c>
      <c r="H20" s="83">
        <v>4100</v>
      </c>
      <c r="I20" s="48">
        <f t="shared" si="1"/>
        <v>0.16663414634146337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1409.56</v>
      </c>
      <c r="F21" s="83">
        <v>3283.2</v>
      </c>
      <c r="G21" s="48">
        <f t="shared" si="0"/>
        <v>1.329237492550867</v>
      </c>
      <c r="H21" s="83">
        <v>2966.6</v>
      </c>
      <c r="I21" s="48">
        <f t="shared" si="1"/>
        <v>0.10672149935953615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405.83</v>
      </c>
      <c r="F22" s="83">
        <v>599.86660000000006</v>
      </c>
      <c r="G22" s="48">
        <f t="shared" si="0"/>
        <v>0.47812285932533349</v>
      </c>
      <c r="H22" s="83">
        <v>533.26599999999996</v>
      </c>
      <c r="I22" s="48">
        <f t="shared" si="1"/>
        <v>0.12489189260144112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539.70000000000005</v>
      </c>
      <c r="F23" s="83">
        <v>558.20000000000005</v>
      </c>
      <c r="G23" s="48">
        <f t="shared" si="0"/>
        <v>3.4278302760793029E-2</v>
      </c>
      <c r="H23" s="83">
        <v>666.6</v>
      </c>
      <c r="I23" s="48">
        <f t="shared" si="1"/>
        <v>-0.16261626162616258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525.12111111111108</v>
      </c>
      <c r="F24" s="83">
        <v>733.2</v>
      </c>
      <c r="G24" s="48">
        <f t="shared" si="0"/>
        <v>0.39624933084219743</v>
      </c>
      <c r="H24" s="83">
        <v>616.6</v>
      </c>
      <c r="I24" s="48">
        <f t="shared" si="1"/>
        <v>0.189101524489134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501.95000000000005</v>
      </c>
      <c r="F25" s="83">
        <v>658.2</v>
      </c>
      <c r="G25" s="48">
        <f t="shared" si="0"/>
        <v>0.31128598465982665</v>
      </c>
      <c r="H25" s="83">
        <v>616.6</v>
      </c>
      <c r="I25" s="48">
        <f t="shared" si="1"/>
        <v>6.7466753162504084E-2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1321.52</v>
      </c>
      <c r="F26" s="83">
        <v>2233.1999999999998</v>
      </c>
      <c r="G26" s="48">
        <f t="shared" si="0"/>
        <v>0.68987226829711235</v>
      </c>
      <c r="H26" s="83">
        <v>2066.6</v>
      </c>
      <c r="I26" s="48">
        <f t="shared" si="1"/>
        <v>8.0615503725926602E-2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536.03777777777782</v>
      </c>
      <c r="F27" s="83">
        <v>741.6</v>
      </c>
      <c r="G27" s="48">
        <f t="shared" si="0"/>
        <v>0.38348458027419285</v>
      </c>
      <c r="H27" s="83">
        <v>650</v>
      </c>
      <c r="I27" s="48">
        <f t="shared" si="1"/>
        <v>0.14092307692307696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1118.46</v>
      </c>
      <c r="F28" s="83">
        <v>3566.6</v>
      </c>
      <c r="G28" s="48">
        <f t="shared" si="0"/>
        <v>2.1888489530246944</v>
      </c>
      <c r="H28" s="83">
        <v>3041.6</v>
      </c>
      <c r="I28" s="48">
        <f t="shared" si="1"/>
        <v>0.17260652288269332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1758.8783333333333</v>
      </c>
      <c r="F29" s="83">
        <v>3429.8</v>
      </c>
      <c r="G29" s="48">
        <f t="shared" si="0"/>
        <v>0.94999275106199321</v>
      </c>
      <c r="H29" s="83">
        <v>3133.2</v>
      </c>
      <c r="I29" s="48">
        <f t="shared" si="1"/>
        <v>9.4663602706498276E-2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1191.57</v>
      </c>
      <c r="F30" s="94">
        <v>2729.8</v>
      </c>
      <c r="G30" s="51">
        <f t="shared" si="0"/>
        <v>1.2909270961840265</v>
      </c>
      <c r="H30" s="94">
        <v>2758.2</v>
      </c>
      <c r="I30" s="51">
        <f>(F30-H30)/H30</f>
        <v>-1.029657022695948E-2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2359.12</v>
      </c>
      <c r="F32" s="83">
        <v>5124.8</v>
      </c>
      <c r="G32" s="44">
        <f t="shared" si="0"/>
        <v>1.1723354471158738</v>
      </c>
      <c r="H32" s="83">
        <v>5366.6</v>
      </c>
      <c r="I32" s="45">
        <f>(F32-H32)/H32</f>
        <v>-4.5056460328699768E-2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2220.9</v>
      </c>
      <c r="F33" s="83">
        <v>5066.6000000000004</v>
      </c>
      <c r="G33" s="48">
        <f t="shared" si="0"/>
        <v>1.2813273897969293</v>
      </c>
      <c r="H33" s="83">
        <v>5100</v>
      </c>
      <c r="I33" s="48">
        <f>(F33-H33)/H33</f>
        <v>-6.5490196078430664E-3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1288.0999999999999</v>
      </c>
      <c r="F34" s="83">
        <v>3216.6</v>
      </c>
      <c r="G34" s="48">
        <f>(F34-E34)/E34</f>
        <v>1.4971663690707244</v>
      </c>
      <c r="H34" s="83">
        <v>3133.2</v>
      </c>
      <c r="I34" s="48">
        <f>(F34-H34)/H34</f>
        <v>2.6618153963998498E-2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1432.6210714285714</v>
      </c>
      <c r="F35" s="83">
        <v>2916.6</v>
      </c>
      <c r="G35" s="48">
        <f t="shared" si="0"/>
        <v>1.0358488773948049</v>
      </c>
      <c r="H35" s="83">
        <v>2866.6</v>
      </c>
      <c r="I35" s="48">
        <f>(F35-H35)/H35</f>
        <v>1.7442266099211609E-2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1552.98</v>
      </c>
      <c r="F36" s="83">
        <v>3633.2</v>
      </c>
      <c r="G36" s="55">
        <f t="shared" si="0"/>
        <v>1.3395021185076432</v>
      </c>
      <c r="H36" s="83">
        <v>3766.6</v>
      </c>
      <c r="I36" s="48">
        <f>(F36-H36)/H36</f>
        <v>-3.5416556045239765E-2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31057.64</v>
      </c>
      <c r="F38" s="84">
        <v>64999.8</v>
      </c>
      <c r="G38" s="45">
        <f t="shared" si="0"/>
        <v>1.0928763421818273</v>
      </c>
      <c r="H38" s="84">
        <v>58866.6</v>
      </c>
      <c r="I38" s="45">
        <f>(F38-H38)/H38</f>
        <v>0.10418811346332223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18075.404444444444</v>
      </c>
      <c r="F39" s="85">
        <v>36733.199999999997</v>
      </c>
      <c r="G39" s="51">
        <f t="shared" si="0"/>
        <v>1.0322200874066809</v>
      </c>
      <c r="H39" s="85">
        <v>36633.199999999997</v>
      </c>
      <c r="I39" s="51">
        <f>(F39-H39)/H39</f>
        <v>2.7297642575587174E-3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27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222</v>
      </c>
      <c r="E12" s="173" t="s">
        <v>223</v>
      </c>
      <c r="F12" s="180" t="s">
        <v>186</v>
      </c>
      <c r="G12" s="165" t="s">
        <v>221</v>
      </c>
      <c r="H12" s="182" t="s">
        <v>224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5458.8</v>
      </c>
      <c r="E15" s="83">
        <v>5616.6</v>
      </c>
      <c r="F15" s="67">
        <f t="shared" ref="F15:F30" si="0">D15-E15</f>
        <v>-157.80000000000018</v>
      </c>
      <c r="G15" s="42">
        <v>1911.94</v>
      </c>
      <c r="H15" s="66">
        <f>AVERAGE(D15:E15)</f>
        <v>5537.7000000000007</v>
      </c>
      <c r="I15" s="69">
        <f>(H15-G15)/G15</f>
        <v>1.8963775013860271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7080.8888888888887</v>
      </c>
      <c r="E16" s="83">
        <v>5683.2</v>
      </c>
      <c r="F16" s="71">
        <f t="shared" si="0"/>
        <v>1397.6888888888889</v>
      </c>
      <c r="G16" s="46">
        <v>2379.7994444444444</v>
      </c>
      <c r="H16" s="68">
        <f t="shared" ref="H16:H30" si="1">AVERAGE(D16:E16)</f>
        <v>6382.0444444444438</v>
      </c>
      <c r="I16" s="72">
        <f t="shared" ref="I16:I39" si="2">(H16-G16)/G16</f>
        <v>1.6817572629252837</v>
      </c>
    </row>
    <row r="17" spans="1:9" ht="16.5" x14ac:dyDescent="0.3">
      <c r="A17" s="37"/>
      <c r="B17" s="34" t="s">
        <v>6</v>
      </c>
      <c r="C17" s="15" t="s">
        <v>165</v>
      </c>
      <c r="D17" s="47">
        <v>4387.5555555555557</v>
      </c>
      <c r="E17" s="83">
        <v>3866.6</v>
      </c>
      <c r="F17" s="71">
        <f t="shared" si="0"/>
        <v>520.95555555555575</v>
      </c>
      <c r="G17" s="46">
        <v>1731.56</v>
      </c>
      <c r="H17" s="68">
        <f t="shared" si="1"/>
        <v>4127.0777777777776</v>
      </c>
      <c r="I17" s="72">
        <f t="shared" si="2"/>
        <v>1.383444857687737</v>
      </c>
    </row>
    <row r="18" spans="1:9" ht="16.5" x14ac:dyDescent="0.3">
      <c r="A18" s="37"/>
      <c r="B18" s="34" t="s">
        <v>7</v>
      </c>
      <c r="C18" s="15" t="s">
        <v>166</v>
      </c>
      <c r="D18" s="47">
        <v>2899</v>
      </c>
      <c r="E18" s="83">
        <v>3049.8</v>
      </c>
      <c r="F18" s="71">
        <f t="shared" si="0"/>
        <v>-150.80000000000018</v>
      </c>
      <c r="G18" s="46">
        <v>893.73</v>
      </c>
      <c r="H18" s="68">
        <f t="shared" si="1"/>
        <v>2974.4</v>
      </c>
      <c r="I18" s="72">
        <f t="shared" si="2"/>
        <v>2.3280744743938326</v>
      </c>
    </row>
    <row r="19" spans="1:9" ht="16.5" x14ac:dyDescent="0.3">
      <c r="A19" s="37"/>
      <c r="B19" s="34" t="s">
        <v>8</v>
      </c>
      <c r="C19" s="15" t="s">
        <v>167</v>
      </c>
      <c r="D19" s="47">
        <v>6737.25</v>
      </c>
      <c r="E19" s="83">
        <v>5716.6</v>
      </c>
      <c r="F19" s="71">
        <f t="shared" si="0"/>
        <v>1020.6499999999996</v>
      </c>
      <c r="G19" s="46">
        <v>3128.7550000000001</v>
      </c>
      <c r="H19" s="68">
        <f t="shared" si="1"/>
        <v>6226.9250000000002</v>
      </c>
      <c r="I19" s="72">
        <f t="shared" si="2"/>
        <v>0.99022454618530376</v>
      </c>
    </row>
    <row r="20" spans="1:9" ht="16.5" x14ac:dyDescent="0.3">
      <c r="A20" s="37"/>
      <c r="B20" s="34" t="s">
        <v>9</v>
      </c>
      <c r="C20" s="15" t="s">
        <v>168</v>
      </c>
      <c r="D20" s="47">
        <v>5598</v>
      </c>
      <c r="E20" s="83">
        <v>4783.2</v>
      </c>
      <c r="F20" s="71">
        <f t="shared" si="0"/>
        <v>814.80000000000018</v>
      </c>
      <c r="G20" s="46">
        <v>1813.06</v>
      </c>
      <c r="H20" s="68">
        <f t="shared" si="1"/>
        <v>5190.6000000000004</v>
      </c>
      <c r="I20" s="72">
        <f t="shared" si="2"/>
        <v>1.8628947745799922</v>
      </c>
    </row>
    <row r="21" spans="1:9" ht="16.5" x14ac:dyDescent="0.3">
      <c r="A21" s="37"/>
      <c r="B21" s="34" t="s">
        <v>10</v>
      </c>
      <c r="C21" s="15" t="s">
        <v>169</v>
      </c>
      <c r="D21" s="47">
        <v>4098.8</v>
      </c>
      <c r="E21" s="83">
        <v>3283.2</v>
      </c>
      <c r="F21" s="71">
        <f t="shared" si="0"/>
        <v>815.60000000000036</v>
      </c>
      <c r="G21" s="46">
        <v>1409.56</v>
      </c>
      <c r="H21" s="68">
        <f t="shared" si="1"/>
        <v>3691</v>
      </c>
      <c r="I21" s="72">
        <f t="shared" si="2"/>
        <v>1.6185476318851273</v>
      </c>
    </row>
    <row r="22" spans="1:9" ht="16.5" x14ac:dyDescent="0.3">
      <c r="A22" s="37"/>
      <c r="B22" s="34" t="s">
        <v>11</v>
      </c>
      <c r="C22" s="15" t="s">
        <v>170</v>
      </c>
      <c r="D22" s="47">
        <v>605</v>
      </c>
      <c r="E22" s="83">
        <v>599.86660000000006</v>
      </c>
      <c r="F22" s="71">
        <f t="shared" si="0"/>
        <v>5.1333999999999378</v>
      </c>
      <c r="G22" s="46">
        <v>405.83</v>
      </c>
      <c r="H22" s="68">
        <f t="shared" si="1"/>
        <v>602.43330000000003</v>
      </c>
      <c r="I22" s="72">
        <f t="shared" si="2"/>
        <v>0.48444742872631413</v>
      </c>
    </row>
    <row r="23" spans="1:9" ht="16.5" x14ac:dyDescent="0.3">
      <c r="A23" s="37"/>
      <c r="B23" s="34" t="s">
        <v>12</v>
      </c>
      <c r="C23" s="15" t="s">
        <v>171</v>
      </c>
      <c r="D23" s="47">
        <v>819.8</v>
      </c>
      <c r="E23" s="83">
        <v>558.20000000000005</v>
      </c>
      <c r="F23" s="71">
        <f t="shared" si="0"/>
        <v>261.59999999999991</v>
      </c>
      <c r="G23" s="46">
        <v>539.70000000000005</v>
      </c>
      <c r="H23" s="68">
        <f t="shared" si="1"/>
        <v>689</v>
      </c>
      <c r="I23" s="72">
        <f t="shared" si="2"/>
        <v>0.27663516768575125</v>
      </c>
    </row>
    <row r="24" spans="1:9" ht="16.5" x14ac:dyDescent="0.3">
      <c r="A24" s="37"/>
      <c r="B24" s="34" t="s">
        <v>13</v>
      </c>
      <c r="C24" s="15" t="s">
        <v>172</v>
      </c>
      <c r="D24" s="47">
        <v>822</v>
      </c>
      <c r="E24" s="83">
        <v>733.2</v>
      </c>
      <c r="F24" s="71">
        <f t="shared" si="0"/>
        <v>88.799999999999955</v>
      </c>
      <c r="G24" s="46">
        <v>525.12111111111108</v>
      </c>
      <c r="H24" s="68">
        <f t="shared" si="1"/>
        <v>777.6</v>
      </c>
      <c r="I24" s="72">
        <f t="shared" si="2"/>
        <v>0.48080125431381981</v>
      </c>
    </row>
    <row r="25" spans="1:9" ht="16.5" x14ac:dyDescent="0.3">
      <c r="A25" s="37"/>
      <c r="B25" s="34" t="s">
        <v>14</v>
      </c>
      <c r="C25" s="15" t="s">
        <v>173</v>
      </c>
      <c r="D25" s="47">
        <v>739.8</v>
      </c>
      <c r="E25" s="83">
        <v>658.2</v>
      </c>
      <c r="F25" s="71">
        <f t="shared" si="0"/>
        <v>81.599999999999909</v>
      </c>
      <c r="G25" s="46">
        <v>501.95000000000005</v>
      </c>
      <c r="H25" s="68">
        <f t="shared" si="1"/>
        <v>699</v>
      </c>
      <c r="I25" s="72">
        <f t="shared" si="2"/>
        <v>0.39256898097420051</v>
      </c>
    </row>
    <row r="26" spans="1:9" ht="16.5" x14ac:dyDescent="0.3">
      <c r="A26" s="37"/>
      <c r="B26" s="34" t="s">
        <v>15</v>
      </c>
      <c r="C26" s="15" t="s">
        <v>174</v>
      </c>
      <c r="D26" s="47">
        <v>1808.8</v>
      </c>
      <c r="E26" s="83">
        <v>2233.1999999999998</v>
      </c>
      <c r="F26" s="71">
        <f t="shared" si="0"/>
        <v>-424.39999999999986</v>
      </c>
      <c r="G26" s="46">
        <v>1321.52</v>
      </c>
      <c r="H26" s="68">
        <f t="shared" si="1"/>
        <v>2021</v>
      </c>
      <c r="I26" s="72">
        <f t="shared" si="2"/>
        <v>0.52929959440644114</v>
      </c>
    </row>
    <row r="27" spans="1:9" ht="16.5" x14ac:dyDescent="0.3">
      <c r="A27" s="37"/>
      <c r="B27" s="34" t="s">
        <v>16</v>
      </c>
      <c r="C27" s="15" t="s">
        <v>175</v>
      </c>
      <c r="D27" s="47">
        <v>833.11111111111109</v>
      </c>
      <c r="E27" s="83">
        <v>741.6</v>
      </c>
      <c r="F27" s="71">
        <f t="shared" si="0"/>
        <v>91.511111111111063</v>
      </c>
      <c r="G27" s="46">
        <v>536.03777777777782</v>
      </c>
      <c r="H27" s="68">
        <f t="shared" si="1"/>
        <v>787.35555555555561</v>
      </c>
      <c r="I27" s="72">
        <f t="shared" si="2"/>
        <v>0.46884340655923917</v>
      </c>
    </row>
    <row r="28" spans="1:9" ht="16.5" x14ac:dyDescent="0.3">
      <c r="A28" s="37"/>
      <c r="B28" s="34" t="s">
        <v>17</v>
      </c>
      <c r="C28" s="15" t="s">
        <v>176</v>
      </c>
      <c r="D28" s="47">
        <v>2940.6</v>
      </c>
      <c r="E28" s="83">
        <v>3566.6</v>
      </c>
      <c r="F28" s="71">
        <f t="shared" si="0"/>
        <v>-626</v>
      </c>
      <c r="G28" s="46">
        <v>1118.46</v>
      </c>
      <c r="H28" s="68">
        <f t="shared" si="1"/>
        <v>3253.6</v>
      </c>
      <c r="I28" s="72">
        <f t="shared" si="2"/>
        <v>1.9089998748278882</v>
      </c>
    </row>
    <row r="29" spans="1:9" ht="16.5" x14ac:dyDescent="0.3">
      <c r="A29" s="37"/>
      <c r="B29" s="34" t="s">
        <v>18</v>
      </c>
      <c r="C29" s="15" t="s">
        <v>177</v>
      </c>
      <c r="D29" s="47">
        <v>3805.4888888888891</v>
      </c>
      <c r="E29" s="83">
        <v>3429.8</v>
      </c>
      <c r="F29" s="71">
        <f t="shared" si="0"/>
        <v>375.68888888888887</v>
      </c>
      <c r="G29" s="46">
        <v>1758.8783333333333</v>
      </c>
      <c r="H29" s="68">
        <f t="shared" si="1"/>
        <v>3617.6444444444446</v>
      </c>
      <c r="I29" s="72">
        <f t="shared" si="2"/>
        <v>1.0567906124515594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2843.8</v>
      </c>
      <c r="E30" s="94">
        <v>2729.8</v>
      </c>
      <c r="F30" s="74">
        <f t="shared" si="0"/>
        <v>114</v>
      </c>
      <c r="G30" s="49">
        <v>1191.57</v>
      </c>
      <c r="H30" s="105">
        <f t="shared" si="1"/>
        <v>2786.8</v>
      </c>
      <c r="I30" s="75">
        <f t="shared" si="2"/>
        <v>1.3387631444229044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6848.8</v>
      </c>
      <c r="E32" s="83">
        <v>5124.8</v>
      </c>
      <c r="F32" s="67">
        <f>D32-E32</f>
        <v>1724</v>
      </c>
      <c r="G32" s="54">
        <v>2359.12</v>
      </c>
      <c r="H32" s="68">
        <f>AVERAGE(D32:E32)</f>
        <v>5986.8</v>
      </c>
      <c r="I32" s="78">
        <f t="shared" si="2"/>
        <v>1.5377259317033471</v>
      </c>
    </row>
    <row r="33" spans="1:9" ht="16.5" x14ac:dyDescent="0.3">
      <c r="A33" s="37"/>
      <c r="B33" s="34" t="s">
        <v>27</v>
      </c>
      <c r="C33" s="15" t="s">
        <v>180</v>
      </c>
      <c r="D33" s="47">
        <v>6923.8</v>
      </c>
      <c r="E33" s="83">
        <v>5066.6000000000004</v>
      </c>
      <c r="F33" s="79">
        <f>D33-E33</f>
        <v>1857.1999999999998</v>
      </c>
      <c r="G33" s="46">
        <v>2220.9</v>
      </c>
      <c r="H33" s="68">
        <f>AVERAGE(D33:E33)</f>
        <v>5995.2000000000007</v>
      </c>
      <c r="I33" s="72">
        <f t="shared" si="2"/>
        <v>1.6994461704714308</v>
      </c>
    </row>
    <row r="34" spans="1:9" ht="16.5" x14ac:dyDescent="0.3">
      <c r="A34" s="37"/>
      <c r="B34" s="39" t="s">
        <v>28</v>
      </c>
      <c r="C34" s="15" t="s">
        <v>181</v>
      </c>
      <c r="D34" s="47">
        <v>3348.8</v>
      </c>
      <c r="E34" s="83">
        <v>3216.6</v>
      </c>
      <c r="F34" s="71">
        <f>D34-E34</f>
        <v>132.20000000000027</v>
      </c>
      <c r="G34" s="46">
        <v>1288.0999999999999</v>
      </c>
      <c r="H34" s="68">
        <f>AVERAGE(D34:E34)</f>
        <v>3282.7</v>
      </c>
      <c r="I34" s="72">
        <f t="shared" si="2"/>
        <v>1.5484822606940456</v>
      </c>
    </row>
    <row r="35" spans="1:9" ht="16.5" x14ac:dyDescent="0.3">
      <c r="A35" s="37"/>
      <c r="B35" s="34" t="s">
        <v>29</v>
      </c>
      <c r="C35" s="15" t="s">
        <v>182</v>
      </c>
      <c r="D35" s="47">
        <v>3414</v>
      </c>
      <c r="E35" s="83">
        <v>2916.6</v>
      </c>
      <c r="F35" s="79">
        <f>D35-E35</f>
        <v>497.40000000000009</v>
      </c>
      <c r="G35" s="46">
        <v>1432.6210714285714</v>
      </c>
      <c r="H35" s="68">
        <f>AVERAGE(D35:E35)</f>
        <v>3165.3</v>
      </c>
      <c r="I35" s="72">
        <f t="shared" si="2"/>
        <v>1.2094467707665695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3523.8</v>
      </c>
      <c r="E36" s="83">
        <v>3633.2</v>
      </c>
      <c r="F36" s="71">
        <f>D36-E36</f>
        <v>-109.39999999999964</v>
      </c>
      <c r="G36" s="49">
        <v>1552.98</v>
      </c>
      <c r="H36" s="68">
        <f>AVERAGE(D36:E36)</f>
        <v>3578.5</v>
      </c>
      <c r="I36" s="80">
        <f t="shared" si="2"/>
        <v>1.3042795142242656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67078.333333333328</v>
      </c>
      <c r="E38" s="84">
        <v>64999.8</v>
      </c>
      <c r="F38" s="67">
        <f>D38-E38</f>
        <v>2078.5333333333256</v>
      </c>
      <c r="G38" s="46">
        <v>31057.64</v>
      </c>
      <c r="H38" s="67">
        <f>AVERAGE(D38:E38)</f>
        <v>66039.066666666666</v>
      </c>
      <c r="I38" s="78">
        <f t="shared" si="2"/>
        <v>1.1263388546800936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37916.333333333336</v>
      </c>
      <c r="E39" s="85">
        <v>36733.199999999997</v>
      </c>
      <c r="F39" s="74">
        <f>D39-E39</f>
        <v>1183.1333333333387</v>
      </c>
      <c r="G39" s="46">
        <v>18075.404444444444</v>
      </c>
      <c r="H39" s="81">
        <f>AVERAGE(D39:E39)</f>
        <v>37324.766666666663</v>
      </c>
      <c r="I39" s="75">
        <f t="shared" si="2"/>
        <v>1.0649478013831439</v>
      </c>
    </row>
    <row r="40" spans="1:9" ht="15.75" customHeight="1" thickBot="1" x14ac:dyDescent="0.25">
      <c r="A40" s="175"/>
      <c r="B40" s="176"/>
      <c r="C40" s="177"/>
      <c r="D40" s="86">
        <f>SUM(D15:D39)</f>
        <v>180532.56111111114</v>
      </c>
      <c r="E40" s="86">
        <f>SUM(E15:E39)</f>
        <v>168940.46659999999</v>
      </c>
      <c r="F40" s="86">
        <f>SUM(F15:F39)</f>
        <v>11592.094511111109</v>
      </c>
      <c r="G40" s="86">
        <f>SUM(G15:G39)</f>
        <v>79154.237182539684</v>
      </c>
      <c r="H40" s="86">
        <f>AVERAGE(D40:E40)</f>
        <v>174736.51385555556</v>
      </c>
      <c r="I40" s="75">
        <f>(H40-G40)/G40</f>
        <v>1.2075446631188052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221</v>
      </c>
      <c r="F13" s="182" t="s">
        <v>224</v>
      </c>
      <c r="G13" s="165" t="s">
        <v>197</v>
      </c>
      <c r="H13" s="182" t="s">
        <v>219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1911.94</v>
      </c>
      <c r="F16" s="42">
        <v>5537.7000000000007</v>
      </c>
      <c r="G16" s="21">
        <f>(F16-E16)/E16</f>
        <v>1.8963775013860271</v>
      </c>
      <c r="H16" s="42">
        <v>5716.5</v>
      </c>
      <c r="I16" s="21">
        <f>(F16-H16)/H16</f>
        <v>-3.1277879821569016E-2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2379.7994444444444</v>
      </c>
      <c r="F17" s="46">
        <v>6382.0444444444438</v>
      </c>
      <c r="G17" s="21">
        <f t="shared" ref="G17:G80" si="0">(F17-E17)/E17</f>
        <v>1.6817572629252837</v>
      </c>
      <c r="H17" s="46">
        <v>5913.7444444444445</v>
      </c>
      <c r="I17" s="21">
        <f>(F17-H17)/H17</f>
        <v>7.9188406668457723E-2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1731.56</v>
      </c>
      <c r="F18" s="46">
        <v>4127.0777777777776</v>
      </c>
      <c r="G18" s="21">
        <f t="shared" si="0"/>
        <v>1.383444857687737</v>
      </c>
      <c r="H18" s="46">
        <v>3927.0444444444443</v>
      </c>
      <c r="I18" s="21">
        <f t="shared" ref="I18:I31" si="1">(F18-H18)/H18</f>
        <v>5.0937374446148355E-2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893.73</v>
      </c>
      <c r="F19" s="46">
        <v>2974.4</v>
      </c>
      <c r="G19" s="21">
        <f t="shared" si="0"/>
        <v>2.3280744743938326</v>
      </c>
      <c r="H19" s="46">
        <v>2966.1</v>
      </c>
      <c r="I19" s="21">
        <f t="shared" si="1"/>
        <v>2.7982873133070977E-3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3128.7550000000001</v>
      </c>
      <c r="F20" s="46">
        <v>6226.9250000000002</v>
      </c>
      <c r="G20" s="21">
        <f>(F20-E20)/E20</f>
        <v>0.99022454618530376</v>
      </c>
      <c r="H20" s="46">
        <v>6403.35</v>
      </c>
      <c r="I20" s="21">
        <f t="shared" si="1"/>
        <v>-2.7551984508109063E-2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1813.06</v>
      </c>
      <c r="F21" s="46">
        <v>5190.6000000000004</v>
      </c>
      <c r="G21" s="21">
        <f t="shared" si="0"/>
        <v>1.8628947745799922</v>
      </c>
      <c r="H21" s="46">
        <v>4382.5</v>
      </c>
      <c r="I21" s="21">
        <f t="shared" si="1"/>
        <v>0.18439247005134063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1409.56</v>
      </c>
      <c r="F22" s="46">
        <v>3691</v>
      </c>
      <c r="G22" s="21">
        <f t="shared" si="0"/>
        <v>1.6185476318851273</v>
      </c>
      <c r="H22" s="46">
        <v>3357.2</v>
      </c>
      <c r="I22" s="21">
        <f t="shared" si="1"/>
        <v>9.9428094840938938E-2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405.83</v>
      </c>
      <c r="F23" s="46">
        <v>602.43330000000003</v>
      </c>
      <c r="G23" s="21">
        <f t="shared" si="0"/>
        <v>0.48444742872631413</v>
      </c>
      <c r="H23" s="46">
        <v>556.63300000000004</v>
      </c>
      <c r="I23" s="21">
        <f t="shared" si="1"/>
        <v>8.228096429784075E-2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539.70000000000005</v>
      </c>
      <c r="F24" s="46">
        <v>689</v>
      </c>
      <c r="G24" s="21">
        <f t="shared" si="0"/>
        <v>0.27663516768575125</v>
      </c>
      <c r="H24" s="46">
        <v>685.7</v>
      </c>
      <c r="I24" s="21">
        <f t="shared" si="1"/>
        <v>4.8126002625054022E-3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525.12111111111108</v>
      </c>
      <c r="F25" s="46">
        <v>777.6</v>
      </c>
      <c r="G25" s="21">
        <f t="shared" si="0"/>
        <v>0.48080125431381981</v>
      </c>
      <c r="H25" s="46">
        <v>747.07777777777778</v>
      </c>
      <c r="I25" s="21">
        <f t="shared" si="1"/>
        <v>4.0855481356990964E-2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501.95000000000005</v>
      </c>
      <c r="F26" s="46">
        <v>699</v>
      </c>
      <c r="G26" s="21">
        <f t="shared" si="0"/>
        <v>0.39256898097420051</v>
      </c>
      <c r="H26" s="46">
        <v>685.7</v>
      </c>
      <c r="I26" s="21">
        <f t="shared" si="1"/>
        <v>1.9396237421612884E-2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1321.52</v>
      </c>
      <c r="F27" s="46">
        <v>2021</v>
      </c>
      <c r="G27" s="21">
        <f t="shared" si="0"/>
        <v>0.52929959440644114</v>
      </c>
      <c r="H27" s="46">
        <v>1875.6999999999998</v>
      </c>
      <c r="I27" s="21">
        <f t="shared" si="1"/>
        <v>7.7464413285706774E-2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536.03777777777782</v>
      </c>
      <c r="F28" s="46">
        <v>787.35555555555561</v>
      </c>
      <c r="G28" s="21">
        <f t="shared" si="0"/>
        <v>0.46884340655923917</v>
      </c>
      <c r="H28" s="46">
        <v>755.44444444444446</v>
      </c>
      <c r="I28" s="21">
        <f t="shared" si="1"/>
        <v>4.2241506103838859E-2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1118.46</v>
      </c>
      <c r="F29" s="46">
        <v>3253.6</v>
      </c>
      <c r="G29" s="21">
        <f t="shared" si="0"/>
        <v>1.9089998748278882</v>
      </c>
      <c r="H29" s="46">
        <v>2898.6</v>
      </c>
      <c r="I29" s="21">
        <f t="shared" si="1"/>
        <v>0.12247291796039468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1758.8783333333333</v>
      </c>
      <c r="F30" s="46">
        <v>3617.6444444444446</v>
      </c>
      <c r="G30" s="21">
        <f t="shared" si="0"/>
        <v>1.0567906124515594</v>
      </c>
      <c r="H30" s="46">
        <v>3452.6777777777779</v>
      </c>
      <c r="I30" s="21">
        <f t="shared" si="1"/>
        <v>4.7779340350967536E-2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1191.57</v>
      </c>
      <c r="F31" s="49">
        <v>2786.8</v>
      </c>
      <c r="G31" s="23">
        <f t="shared" si="0"/>
        <v>1.3387631444229044</v>
      </c>
      <c r="H31" s="49">
        <v>2751</v>
      </c>
      <c r="I31" s="23">
        <f t="shared" si="1"/>
        <v>1.3013449654671095E-2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2359.12</v>
      </c>
      <c r="F33" s="54">
        <v>5986.8</v>
      </c>
      <c r="G33" s="21">
        <f t="shared" si="0"/>
        <v>1.5377259317033471</v>
      </c>
      <c r="H33" s="54">
        <v>5770.2000000000007</v>
      </c>
      <c r="I33" s="21">
        <f>(F33-H33)/H33</f>
        <v>3.7537693667463769E-2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2220.9</v>
      </c>
      <c r="F34" s="46">
        <v>5995.2000000000007</v>
      </c>
      <c r="G34" s="21">
        <f t="shared" si="0"/>
        <v>1.6994461704714308</v>
      </c>
      <c r="H34" s="46">
        <v>5749.4</v>
      </c>
      <c r="I34" s="21">
        <f>(F34-H34)/H34</f>
        <v>4.2752287195185777E-2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1288.0999999999999</v>
      </c>
      <c r="F35" s="46">
        <v>3282.7</v>
      </c>
      <c r="G35" s="21">
        <f t="shared" si="0"/>
        <v>1.5484822606940456</v>
      </c>
      <c r="H35" s="46">
        <v>3314</v>
      </c>
      <c r="I35" s="21">
        <f>(F35-H35)/H35</f>
        <v>-9.4447797223899156E-3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1432.6210714285714</v>
      </c>
      <c r="F36" s="46">
        <v>3165.3</v>
      </c>
      <c r="G36" s="21">
        <f t="shared" si="0"/>
        <v>1.2094467707665695</v>
      </c>
      <c r="H36" s="46">
        <v>3015.3</v>
      </c>
      <c r="I36" s="21">
        <f>(F36-H36)/H36</f>
        <v>4.9746293901104362E-2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1552.98</v>
      </c>
      <c r="F37" s="49">
        <v>3578.5</v>
      </c>
      <c r="G37" s="23">
        <f t="shared" si="0"/>
        <v>1.3042795142242656</v>
      </c>
      <c r="H37" s="49">
        <v>3595.2</v>
      </c>
      <c r="I37" s="23">
        <f>(F37-H37)/H37</f>
        <v>-4.6450823319981694E-3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31057.64</v>
      </c>
      <c r="F39" s="46">
        <v>66039.066666666666</v>
      </c>
      <c r="G39" s="21">
        <f t="shared" si="0"/>
        <v>1.1263388546800936</v>
      </c>
      <c r="H39" s="46">
        <v>63180.800000000003</v>
      </c>
      <c r="I39" s="21">
        <f t="shared" ref="I39:I44" si="2">(F39-H39)/H39</f>
        <v>4.5239482036736833E-2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18075.404444444444</v>
      </c>
      <c r="F40" s="46">
        <v>37324.766666666663</v>
      </c>
      <c r="G40" s="21">
        <f t="shared" si="0"/>
        <v>1.0649478013831439</v>
      </c>
      <c r="H40" s="46">
        <v>36941.433333333334</v>
      </c>
      <c r="I40" s="21">
        <f t="shared" si="2"/>
        <v>1.0376785596660528E-2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13786.442857142858</v>
      </c>
      <c r="F41" s="57">
        <v>25911.142857142859</v>
      </c>
      <c r="G41" s="21">
        <f t="shared" si="0"/>
        <v>0.8794654375779104</v>
      </c>
      <c r="H41" s="57">
        <v>25911.142857142859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5523.88</v>
      </c>
      <c r="F42" s="47">
        <v>13192.333333333334</v>
      </c>
      <c r="G42" s="21">
        <f t="shared" si="0"/>
        <v>1.388236770772235</v>
      </c>
      <c r="H42" s="47">
        <v>13442.333333333334</v>
      </c>
      <c r="I42" s="21">
        <f t="shared" si="2"/>
        <v>-1.8597961663401691E-2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13150</v>
      </c>
      <c r="F43" s="47">
        <v>12333.333333333334</v>
      </c>
      <c r="G43" s="21">
        <f t="shared" si="0"/>
        <v>-6.2103929024081073E-2</v>
      </c>
      <c r="H43" s="47">
        <v>12333.333333333334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50">
        <v>13100</v>
      </c>
      <c r="F44" s="50">
        <v>22735.714285714286</v>
      </c>
      <c r="G44" s="31">
        <f t="shared" si="0"/>
        <v>0.73555070883315166</v>
      </c>
      <c r="H44" s="50">
        <v>23275</v>
      </c>
      <c r="I44" s="31">
        <f t="shared" si="2"/>
        <v>-2.3170170323768582E-2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7177.94</v>
      </c>
      <c r="F46" s="43">
        <v>16666.428571428572</v>
      </c>
      <c r="G46" s="21">
        <f t="shared" si="0"/>
        <v>1.3218957767031452</v>
      </c>
      <c r="H46" s="43">
        <v>16666.428571428572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6281.1111111111113</v>
      </c>
      <c r="F47" s="47">
        <v>10120.799999999999</v>
      </c>
      <c r="G47" s="21">
        <f t="shared" si="0"/>
        <v>0.61130727047585331</v>
      </c>
      <c r="H47" s="47">
        <v>10137</v>
      </c>
      <c r="I47" s="21">
        <f t="shared" si="3"/>
        <v>-1.5981059485055467E-3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20247.833333333336</v>
      </c>
      <c r="F48" s="47">
        <v>38748.125</v>
      </c>
      <c r="G48" s="21">
        <f t="shared" si="0"/>
        <v>0.91369241153374414</v>
      </c>
      <c r="H48" s="47">
        <v>38715</v>
      </c>
      <c r="I48" s="21">
        <f t="shared" si="3"/>
        <v>8.5561152008265526E-4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20803.682150000001</v>
      </c>
      <c r="F49" s="47">
        <v>59846.428571428572</v>
      </c>
      <c r="G49" s="21">
        <f t="shared" si="0"/>
        <v>1.8767228868389807</v>
      </c>
      <c r="H49" s="47">
        <v>59846.428571428572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2495.0642857142857</v>
      </c>
      <c r="F50" s="47">
        <v>6048.6</v>
      </c>
      <c r="G50" s="21">
        <f t="shared" si="0"/>
        <v>1.4242261149870175</v>
      </c>
      <c r="H50" s="47">
        <v>6048.6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28365.755555555555</v>
      </c>
      <c r="F51" s="50">
        <v>49995</v>
      </c>
      <c r="G51" s="31">
        <f t="shared" si="0"/>
        <v>0.76251254446872163</v>
      </c>
      <c r="H51" s="50">
        <v>49995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3999</v>
      </c>
      <c r="F53" s="66">
        <v>9449.3333333333339</v>
      </c>
      <c r="G53" s="22">
        <f t="shared" si="0"/>
        <v>1.3629240643494209</v>
      </c>
      <c r="H53" s="66">
        <v>9449.3333333333339</v>
      </c>
      <c r="I53" s="22">
        <f t="shared" ref="I53:I61" si="4">(F53-H53)/H53</f>
        <v>0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5311.05</v>
      </c>
      <c r="F54" s="70">
        <v>17551.666666666668</v>
      </c>
      <c r="G54" s="21">
        <f t="shared" si="0"/>
        <v>2.3047451382808801</v>
      </c>
      <c r="H54" s="70">
        <v>15756.428571428571</v>
      </c>
      <c r="I54" s="21">
        <f t="shared" si="4"/>
        <v>0.11393686628284765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3435.06</v>
      </c>
      <c r="F55" s="70">
        <v>12777</v>
      </c>
      <c r="G55" s="21">
        <f t="shared" si="0"/>
        <v>2.7195856840928543</v>
      </c>
      <c r="H55" s="70">
        <v>12777</v>
      </c>
      <c r="I55" s="21">
        <f t="shared" si="4"/>
        <v>0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5216.666666666667</v>
      </c>
      <c r="F56" s="70">
        <v>6642.5</v>
      </c>
      <c r="G56" s="21">
        <f t="shared" si="0"/>
        <v>0.27332268370607021</v>
      </c>
      <c r="H56" s="70">
        <v>6743.75</v>
      </c>
      <c r="I56" s="21">
        <f t="shared" si="4"/>
        <v>-1.5013901760889712E-2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2941.1428571428573</v>
      </c>
      <c r="F57" s="103">
        <v>3365</v>
      </c>
      <c r="G57" s="21">
        <f t="shared" si="0"/>
        <v>0.14411307557800654</v>
      </c>
      <c r="H57" s="103">
        <v>2824</v>
      </c>
      <c r="I57" s="21">
        <f t="shared" si="4"/>
        <v>0.19157223796033995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5556.76</v>
      </c>
      <c r="F58" s="50">
        <v>11143.25</v>
      </c>
      <c r="G58" s="29">
        <f t="shared" si="0"/>
        <v>1.0053502400679533</v>
      </c>
      <c r="H58" s="50">
        <v>11721.333333333334</v>
      </c>
      <c r="I58" s="29">
        <f t="shared" si="4"/>
        <v>-4.9318905699010401E-2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5973.125</v>
      </c>
      <c r="F59" s="68">
        <v>17391.25</v>
      </c>
      <c r="G59" s="21">
        <f t="shared" si="0"/>
        <v>1.9115831327822539</v>
      </c>
      <c r="H59" s="68">
        <v>17478.75</v>
      </c>
      <c r="I59" s="21">
        <f t="shared" si="4"/>
        <v>-5.0060788099835513E-3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5725</v>
      </c>
      <c r="F60" s="70">
        <v>18851</v>
      </c>
      <c r="G60" s="21">
        <f t="shared" si="0"/>
        <v>2.2927510917030567</v>
      </c>
      <c r="H60" s="70">
        <v>17876.25</v>
      </c>
      <c r="I60" s="21">
        <f t="shared" si="4"/>
        <v>5.4527655408712676E-2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23260.625</v>
      </c>
      <c r="F61" s="73">
        <v>90102.5</v>
      </c>
      <c r="G61" s="29">
        <f t="shared" si="0"/>
        <v>2.8736061477281889</v>
      </c>
      <c r="H61" s="73">
        <v>90102.5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7544.2555555555564</v>
      </c>
      <c r="F63" s="54">
        <v>23702.25</v>
      </c>
      <c r="G63" s="21">
        <f t="shared" si="0"/>
        <v>2.1417612812102806</v>
      </c>
      <c r="H63" s="54">
        <v>25552.25</v>
      </c>
      <c r="I63" s="21">
        <f t="shared" ref="I63:I74" si="5">(F63-H63)/H63</f>
        <v>-7.2400669216996547E-2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49106.857142857145</v>
      </c>
      <c r="F64" s="46">
        <v>117016.14285714286</v>
      </c>
      <c r="G64" s="21">
        <f t="shared" si="0"/>
        <v>1.3828880458940851</v>
      </c>
      <c r="H64" s="46">
        <v>117016.14285714286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13588.539285714283</v>
      </c>
      <c r="F65" s="46">
        <v>49211.666666666664</v>
      </c>
      <c r="G65" s="21">
        <f t="shared" si="0"/>
        <v>2.6215567863429738</v>
      </c>
      <c r="H65" s="46">
        <v>49211.666666666664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9710.2222222222226</v>
      </c>
      <c r="F66" s="46">
        <v>20511.666666666668</v>
      </c>
      <c r="G66" s="21">
        <f t="shared" si="0"/>
        <v>1.1123787074331748</v>
      </c>
      <c r="H66" s="46">
        <v>20511.666666666668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4921.8571428571431</v>
      </c>
      <c r="F67" s="46">
        <v>16223.333333333334</v>
      </c>
      <c r="G67" s="21">
        <f t="shared" si="0"/>
        <v>2.2961812711036291</v>
      </c>
      <c r="H67" s="46">
        <v>16384.285714285714</v>
      </c>
      <c r="I67" s="21">
        <f t="shared" si="5"/>
        <v>-9.8235824105559234E-3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4450.3999999999996</v>
      </c>
      <c r="F68" s="58">
        <v>13167</v>
      </c>
      <c r="G68" s="31">
        <f t="shared" si="0"/>
        <v>1.9586104619809457</v>
      </c>
      <c r="H68" s="58">
        <v>13167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4782.8888888888887</v>
      </c>
      <c r="F70" s="43">
        <v>14925.625</v>
      </c>
      <c r="G70" s="21">
        <f t="shared" si="0"/>
        <v>2.1206296752311484</v>
      </c>
      <c r="H70" s="43">
        <v>14738.125</v>
      </c>
      <c r="I70" s="21">
        <f t="shared" si="5"/>
        <v>1.2722106780882914E-2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3039.7777777777783</v>
      </c>
      <c r="F71" s="47">
        <v>8358.2857142857138</v>
      </c>
      <c r="G71" s="21">
        <f t="shared" si="0"/>
        <v>1.7496370870886546</v>
      </c>
      <c r="H71" s="47">
        <v>8136.2857142857147</v>
      </c>
      <c r="I71" s="21">
        <f t="shared" si="5"/>
        <v>2.7285177511675977E-2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1357.6666666666665</v>
      </c>
      <c r="F72" s="47">
        <v>2768.3333333333335</v>
      </c>
      <c r="G72" s="21">
        <f t="shared" si="0"/>
        <v>1.0390375644488097</v>
      </c>
      <c r="H72" s="47">
        <v>2768.3333333333335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2880.7111111111112</v>
      </c>
      <c r="F73" s="47">
        <v>8568.5714285714294</v>
      </c>
      <c r="G73" s="21">
        <f t="shared" si="0"/>
        <v>1.9744639771484995</v>
      </c>
      <c r="H73" s="47">
        <v>8568.5714285714294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2164.9</v>
      </c>
      <c r="F74" s="50">
        <v>7521.666666666667</v>
      </c>
      <c r="G74" s="21">
        <f t="shared" si="0"/>
        <v>2.4743714105347436</v>
      </c>
      <c r="H74" s="50">
        <v>7521.666666666667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1640.5</v>
      </c>
      <c r="F76" s="43">
        <v>4476.666666666667</v>
      </c>
      <c r="G76" s="22">
        <f t="shared" si="0"/>
        <v>1.7288428324697758</v>
      </c>
      <c r="H76" s="43">
        <v>4476.666666666667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1756.0555555555554</v>
      </c>
      <c r="F77" s="32">
        <v>3818.3333333333335</v>
      </c>
      <c r="G77" s="21">
        <f t="shared" si="0"/>
        <v>1.1743807143535072</v>
      </c>
      <c r="H77" s="32">
        <v>3676.4285714285716</v>
      </c>
      <c r="I77" s="21">
        <f t="shared" si="6"/>
        <v>3.8598536364225118E-2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1006.6428571428572</v>
      </c>
      <c r="F78" s="47">
        <v>2280.8333333333335</v>
      </c>
      <c r="G78" s="21">
        <f t="shared" si="0"/>
        <v>1.2657820667470847</v>
      </c>
      <c r="H78" s="47">
        <v>2277.5</v>
      </c>
      <c r="I78" s="21">
        <f t="shared" si="6"/>
        <v>1.4635931211123972E-3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1868.2666666666664</v>
      </c>
      <c r="F79" s="47">
        <v>5404.4444444444443</v>
      </c>
      <c r="G79" s="21">
        <f t="shared" si="0"/>
        <v>1.8927585878770581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2071.9</v>
      </c>
      <c r="F80" s="61">
        <v>4908.75</v>
      </c>
      <c r="G80" s="21">
        <f t="shared" si="0"/>
        <v>1.3692021815724695</v>
      </c>
      <c r="H80" s="61">
        <v>5472.875</v>
      </c>
      <c r="I80" s="21">
        <f t="shared" si="6"/>
        <v>-0.10307653655528401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8982.6666666666661</v>
      </c>
      <c r="F81" s="61">
        <v>29999</v>
      </c>
      <c r="G81" s="21">
        <f>(F81-E81)/E81</f>
        <v>2.3396541487308897</v>
      </c>
      <c r="H81" s="61">
        <v>29999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4403.4222222222215</v>
      </c>
      <c r="F82" s="50">
        <v>6493.333333333333</v>
      </c>
      <c r="G82" s="23">
        <f>(F82-E82)/E82</f>
        <v>0.47461065635818622</v>
      </c>
      <c r="H82" s="50">
        <v>6464.4444444444443</v>
      </c>
      <c r="I82" s="23">
        <f t="shared" si="6"/>
        <v>4.4688896528016185E-3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2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8" t="s">
        <v>0</v>
      </c>
      <c r="D13" s="190" t="s">
        <v>23</v>
      </c>
      <c r="E13" s="165" t="s">
        <v>221</v>
      </c>
      <c r="F13" s="182" t="s">
        <v>224</v>
      </c>
      <c r="G13" s="165" t="s">
        <v>197</v>
      </c>
      <c r="H13" s="182" t="s">
        <v>219</v>
      </c>
      <c r="I13" s="165" t="s">
        <v>187</v>
      </c>
    </row>
    <row r="14" spans="1:9" ht="38.25" customHeight="1" thickBot="1" x14ac:dyDescent="0.25">
      <c r="A14" s="164"/>
      <c r="B14" s="170"/>
      <c r="C14" s="189"/>
      <c r="D14" s="191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1911.94</v>
      </c>
      <c r="F16" s="42">
        <v>5537.7000000000007</v>
      </c>
      <c r="G16" s="21">
        <f t="shared" ref="G16:G31" si="0">(F16-E16)/E16</f>
        <v>1.8963775013860271</v>
      </c>
      <c r="H16" s="42">
        <v>5716.5</v>
      </c>
      <c r="I16" s="21">
        <f t="shared" ref="I16:I31" si="1">(F16-H16)/H16</f>
        <v>-3.1277879821569016E-2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3128.7550000000001</v>
      </c>
      <c r="F17" s="46">
        <v>6226.9250000000002</v>
      </c>
      <c r="G17" s="21">
        <f t="shared" si="0"/>
        <v>0.99022454618530376</v>
      </c>
      <c r="H17" s="46">
        <v>6403.35</v>
      </c>
      <c r="I17" s="21">
        <f t="shared" si="1"/>
        <v>-2.7551984508109063E-2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893.73</v>
      </c>
      <c r="F18" s="46">
        <v>2974.4</v>
      </c>
      <c r="G18" s="21">
        <f t="shared" si="0"/>
        <v>2.3280744743938326</v>
      </c>
      <c r="H18" s="46">
        <v>2966.1</v>
      </c>
      <c r="I18" s="21">
        <f t="shared" si="1"/>
        <v>2.7982873133070977E-3</v>
      </c>
    </row>
    <row r="19" spans="1:9" ht="16.5" x14ac:dyDescent="0.3">
      <c r="A19" s="37"/>
      <c r="B19" s="34" t="s">
        <v>12</v>
      </c>
      <c r="C19" s="15" t="s">
        <v>92</v>
      </c>
      <c r="D19" s="11" t="s">
        <v>81</v>
      </c>
      <c r="E19" s="46">
        <v>539.70000000000005</v>
      </c>
      <c r="F19" s="46">
        <v>689</v>
      </c>
      <c r="G19" s="21">
        <f t="shared" si="0"/>
        <v>0.27663516768575125</v>
      </c>
      <c r="H19" s="46">
        <v>685.7</v>
      </c>
      <c r="I19" s="21">
        <f t="shared" si="1"/>
        <v>4.8126002625054022E-3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1191.57</v>
      </c>
      <c r="F20" s="46">
        <v>2786.8</v>
      </c>
      <c r="G20" s="21">
        <f t="shared" si="0"/>
        <v>1.3387631444229044</v>
      </c>
      <c r="H20" s="46">
        <v>2751</v>
      </c>
      <c r="I20" s="21">
        <f t="shared" si="1"/>
        <v>1.3013449654671095E-2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501.95000000000005</v>
      </c>
      <c r="F21" s="46">
        <v>699</v>
      </c>
      <c r="G21" s="21">
        <f t="shared" si="0"/>
        <v>0.39256898097420051</v>
      </c>
      <c r="H21" s="46">
        <v>685.7</v>
      </c>
      <c r="I21" s="21">
        <f t="shared" si="1"/>
        <v>1.9396237421612884E-2</v>
      </c>
    </row>
    <row r="22" spans="1:9" ht="16.5" x14ac:dyDescent="0.3">
      <c r="A22" s="37"/>
      <c r="B22" s="34" t="s">
        <v>13</v>
      </c>
      <c r="C22" s="15" t="s">
        <v>93</v>
      </c>
      <c r="D22" s="11" t="s">
        <v>81</v>
      </c>
      <c r="E22" s="46">
        <v>525.12111111111108</v>
      </c>
      <c r="F22" s="46">
        <v>777.6</v>
      </c>
      <c r="G22" s="21">
        <f t="shared" si="0"/>
        <v>0.48080125431381981</v>
      </c>
      <c r="H22" s="46">
        <v>747.07777777777778</v>
      </c>
      <c r="I22" s="21">
        <f t="shared" si="1"/>
        <v>4.0855481356990964E-2</v>
      </c>
    </row>
    <row r="23" spans="1:9" ht="16.5" x14ac:dyDescent="0.3">
      <c r="A23" s="37"/>
      <c r="B23" s="34" t="s">
        <v>16</v>
      </c>
      <c r="C23" s="15" t="s">
        <v>96</v>
      </c>
      <c r="D23" s="13" t="s">
        <v>81</v>
      </c>
      <c r="E23" s="46">
        <v>536.03777777777782</v>
      </c>
      <c r="F23" s="46">
        <v>787.35555555555561</v>
      </c>
      <c r="G23" s="21">
        <f t="shared" si="0"/>
        <v>0.46884340655923917</v>
      </c>
      <c r="H23" s="46">
        <v>755.44444444444446</v>
      </c>
      <c r="I23" s="21">
        <f t="shared" si="1"/>
        <v>4.2241506103838859E-2</v>
      </c>
    </row>
    <row r="24" spans="1:9" ht="16.5" x14ac:dyDescent="0.3">
      <c r="A24" s="37"/>
      <c r="B24" s="34" t="s">
        <v>18</v>
      </c>
      <c r="C24" s="15" t="s">
        <v>98</v>
      </c>
      <c r="D24" s="13" t="s">
        <v>83</v>
      </c>
      <c r="E24" s="46">
        <v>1758.8783333333333</v>
      </c>
      <c r="F24" s="46">
        <v>3617.6444444444446</v>
      </c>
      <c r="G24" s="21">
        <f t="shared" si="0"/>
        <v>1.0567906124515594</v>
      </c>
      <c r="H24" s="46">
        <v>3452.6777777777779</v>
      </c>
      <c r="I24" s="21">
        <f t="shared" si="1"/>
        <v>4.7779340350967536E-2</v>
      </c>
    </row>
    <row r="25" spans="1:9" ht="16.5" x14ac:dyDescent="0.3">
      <c r="A25" s="37"/>
      <c r="B25" s="34" t="s">
        <v>6</v>
      </c>
      <c r="C25" s="15" t="s">
        <v>86</v>
      </c>
      <c r="D25" s="13" t="s">
        <v>161</v>
      </c>
      <c r="E25" s="46">
        <v>1731.56</v>
      </c>
      <c r="F25" s="46">
        <v>4127.0777777777776</v>
      </c>
      <c r="G25" s="21">
        <f t="shared" si="0"/>
        <v>1.383444857687737</v>
      </c>
      <c r="H25" s="46">
        <v>3927.0444444444443</v>
      </c>
      <c r="I25" s="21">
        <f t="shared" si="1"/>
        <v>5.0937374446148355E-2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1321.52</v>
      </c>
      <c r="F26" s="46">
        <v>2021</v>
      </c>
      <c r="G26" s="21">
        <f t="shared" si="0"/>
        <v>0.52929959440644114</v>
      </c>
      <c r="H26" s="46">
        <v>1875.6999999999998</v>
      </c>
      <c r="I26" s="21">
        <f t="shared" si="1"/>
        <v>7.7464413285706774E-2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2379.7994444444444</v>
      </c>
      <c r="F27" s="46">
        <v>6382.0444444444438</v>
      </c>
      <c r="G27" s="21">
        <f t="shared" si="0"/>
        <v>1.6817572629252837</v>
      </c>
      <c r="H27" s="46">
        <v>5913.7444444444445</v>
      </c>
      <c r="I27" s="21">
        <f t="shared" si="1"/>
        <v>7.9188406668457723E-2</v>
      </c>
    </row>
    <row r="28" spans="1:9" ht="16.5" x14ac:dyDescent="0.3">
      <c r="A28" s="37"/>
      <c r="B28" s="34" t="s">
        <v>11</v>
      </c>
      <c r="C28" s="15" t="s">
        <v>91</v>
      </c>
      <c r="D28" s="13" t="s">
        <v>81</v>
      </c>
      <c r="E28" s="46">
        <v>405.83</v>
      </c>
      <c r="F28" s="46">
        <v>602.43330000000003</v>
      </c>
      <c r="G28" s="21">
        <f t="shared" si="0"/>
        <v>0.48444742872631413</v>
      </c>
      <c r="H28" s="46">
        <v>556.63300000000004</v>
      </c>
      <c r="I28" s="21">
        <f t="shared" si="1"/>
        <v>8.228096429784075E-2</v>
      </c>
    </row>
    <row r="29" spans="1:9" ht="17.25" thickBot="1" x14ac:dyDescent="0.35">
      <c r="A29" s="38"/>
      <c r="B29" s="34" t="s">
        <v>10</v>
      </c>
      <c r="C29" s="15" t="s">
        <v>90</v>
      </c>
      <c r="D29" s="13" t="s">
        <v>161</v>
      </c>
      <c r="E29" s="46">
        <v>1409.56</v>
      </c>
      <c r="F29" s="46">
        <v>3691</v>
      </c>
      <c r="G29" s="21">
        <f t="shared" si="0"/>
        <v>1.6185476318851273</v>
      </c>
      <c r="H29" s="46">
        <v>3357.2</v>
      </c>
      <c r="I29" s="21">
        <f t="shared" si="1"/>
        <v>9.9428094840938938E-2</v>
      </c>
    </row>
    <row r="30" spans="1:9" ht="16.5" x14ac:dyDescent="0.3">
      <c r="A30" s="37"/>
      <c r="B30" s="34" t="s">
        <v>17</v>
      </c>
      <c r="C30" s="15" t="s">
        <v>97</v>
      </c>
      <c r="D30" s="13" t="s">
        <v>161</v>
      </c>
      <c r="E30" s="46">
        <v>1118.46</v>
      </c>
      <c r="F30" s="46">
        <v>3253.6</v>
      </c>
      <c r="G30" s="21">
        <f t="shared" si="0"/>
        <v>1.9089998748278882</v>
      </c>
      <c r="H30" s="46">
        <v>2898.6</v>
      </c>
      <c r="I30" s="21">
        <f t="shared" si="1"/>
        <v>0.12247291796039468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1813.06</v>
      </c>
      <c r="F31" s="49">
        <v>5190.6000000000004</v>
      </c>
      <c r="G31" s="23">
        <f t="shared" si="0"/>
        <v>1.8628947745799922</v>
      </c>
      <c r="H31" s="49">
        <v>4382.5</v>
      </c>
      <c r="I31" s="23">
        <f t="shared" si="1"/>
        <v>0.18439247005134063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4">
        <f>SUM(E16:E31)</f>
        <v>21167.471666666668</v>
      </c>
      <c r="F32" s="105">
        <f>SUM(F16:F31)</f>
        <v>49364.18052222221</v>
      </c>
      <c r="G32" s="106">
        <f t="shared" ref="G32" si="2">(F32-E32)/E32</f>
        <v>1.3320773165346014</v>
      </c>
      <c r="H32" s="105">
        <f>SUM(H16:H31)</f>
        <v>47074.971888888889</v>
      </c>
      <c r="I32" s="109">
        <f t="shared" ref="I32" si="3">(F32-H32)/H32</f>
        <v>4.8628996289929664E-2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1288.0999999999999</v>
      </c>
      <c r="F34" s="54">
        <v>3282.7</v>
      </c>
      <c r="G34" s="21">
        <f>(F34-E34)/E34</f>
        <v>1.5484822606940456</v>
      </c>
      <c r="H34" s="54">
        <v>3314</v>
      </c>
      <c r="I34" s="21">
        <f>(F34-H34)/H34</f>
        <v>-9.4447797223899156E-3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1552.98</v>
      </c>
      <c r="F35" s="46">
        <v>3578.5</v>
      </c>
      <c r="G35" s="21">
        <f>(F35-E35)/E35</f>
        <v>1.3042795142242656</v>
      </c>
      <c r="H35" s="46">
        <v>3595.2</v>
      </c>
      <c r="I35" s="21">
        <f>(F35-H35)/H35</f>
        <v>-4.6450823319981694E-3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2359.12</v>
      </c>
      <c r="F36" s="46">
        <v>5986.8</v>
      </c>
      <c r="G36" s="21">
        <f>(F36-E36)/E36</f>
        <v>1.5377259317033471</v>
      </c>
      <c r="H36" s="46">
        <v>5770.2000000000007</v>
      </c>
      <c r="I36" s="21">
        <f>(F36-H36)/H36</f>
        <v>3.7537693667463769E-2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2220.9</v>
      </c>
      <c r="F37" s="46">
        <v>5995.2000000000007</v>
      </c>
      <c r="G37" s="21">
        <f>(F37-E37)/E37</f>
        <v>1.6994461704714308</v>
      </c>
      <c r="H37" s="46">
        <v>5749.4</v>
      </c>
      <c r="I37" s="21">
        <f>(F37-H37)/H37</f>
        <v>4.2752287195185777E-2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1432.6210714285714</v>
      </c>
      <c r="F38" s="49">
        <v>3165.3</v>
      </c>
      <c r="G38" s="23">
        <f>(F38-E38)/E38</f>
        <v>1.2094467707665695</v>
      </c>
      <c r="H38" s="49">
        <v>3015.3</v>
      </c>
      <c r="I38" s="23">
        <f>(F38-H38)/H38</f>
        <v>4.9746293901104362E-2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8853.721071428572</v>
      </c>
      <c r="F39" s="107">
        <f>SUM(F34:F38)</f>
        <v>22008.5</v>
      </c>
      <c r="G39" s="108">
        <f t="shared" ref="G39" si="4">(F39-E39)/E39</f>
        <v>1.4857909823952551</v>
      </c>
      <c r="H39" s="107">
        <f>SUM(H34:H38)</f>
        <v>21444.100000000002</v>
      </c>
      <c r="I39" s="109">
        <f t="shared" ref="I39" si="5">(F39-H39)/H39</f>
        <v>2.6319593734407027E-2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13100</v>
      </c>
      <c r="F41" s="46">
        <v>22735.714285714286</v>
      </c>
      <c r="G41" s="21">
        <f t="shared" ref="G41:G46" si="6">(F41-E41)/E41</f>
        <v>0.73555070883315166</v>
      </c>
      <c r="H41" s="46">
        <v>23275</v>
      </c>
      <c r="I41" s="21">
        <f t="shared" ref="I41:I46" si="7">(F41-H41)/H41</f>
        <v>-2.3170170323768582E-2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5523.88</v>
      </c>
      <c r="F42" s="46">
        <v>13192.333333333334</v>
      </c>
      <c r="G42" s="21">
        <f t="shared" si="6"/>
        <v>1.388236770772235</v>
      </c>
      <c r="H42" s="46">
        <v>13442.333333333334</v>
      </c>
      <c r="I42" s="21">
        <f t="shared" si="7"/>
        <v>-1.8597961663401691E-2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13786.442857142858</v>
      </c>
      <c r="F43" s="57">
        <v>25911.142857142859</v>
      </c>
      <c r="G43" s="21">
        <f t="shared" si="6"/>
        <v>0.8794654375779104</v>
      </c>
      <c r="H43" s="57">
        <v>25911.142857142859</v>
      </c>
      <c r="I43" s="21">
        <f t="shared" si="7"/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13150</v>
      </c>
      <c r="F44" s="47">
        <v>12333.333333333334</v>
      </c>
      <c r="G44" s="21">
        <f t="shared" si="6"/>
        <v>-6.2103929024081073E-2</v>
      </c>
      <c r="H44" s="47">
        <v>12333.333333333334</v>
      </c>
      <c r="I44" s="21">
        <f t="shared" si="7"/>
        <v>0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18075.404444444444</v>
      </c>
      <c r="F45" s="47">
        <v>37324.766666666663</v>
      </c>
      <c r="G45" s="21">
        <f t="shared" si="6"/>
        <v>1.0649478013831439</v>
      </c>
      <c r="H45" s="47">
        <v>36941.433333333334</v>
      </c>
      <c r="I45" s="21">
        <f t="shared" si="7"/>
        <v>1.0376785596660528E-2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11" t="s">
        <v>161</v>
      </c>
      <c r="E46" s="50">
        <v>31057.64</v>
      </c>
      <c r="F46" s="50">
        <v>66039.066666666666</v>
      </c>
      <c r="G46" s="31">
        <f t="shared" si="6"/>
        <v>1.1263388546800936</v>
      </c>
      <c r="H46" s="50">
        <v>63180.800000000003</v>
      </c>
      <c r="I46" s="31">
        <f t="shared" si="7"/>
        <v>4.5239482036736833E-2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94693.367301587306</v>
      </c>
      <c r="F47" s="86">
        <f>SUM(F41:F46)</f>
        <v>177536.35714285713</v>
      </c>
      <c r="G47" s="108">
        <f t="shared" ref="G47" si="8">(F47-E47)/E47</f>
        <v>0.87485525335079262</v>
      </c>
      <c r="H47" s="107">
        <f>SUM(H41:H46)</f>
        <v>175084.04285714286</v>
      </c>
      <c r="I47" s="109">
        <f t="shared" ref="I47" si="9">(F47-H47)/H47</f>
        <v>1.4006497940621549E-2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6281.1111111111113</v>
      </c>
      <c r="F49" s="43">
        <v>10120.799999999999</v>
      </c>
      <c r="G49" s="21">
        <f t="shared" ref="G49:G54" si="10">(F49-E49)/E49</f>
        <v>0.61130727047585331</v>
      </c>
      <c r="H49" s="43">
        <v>10137</v>
      </c>
      <c r="I49" s="21">
        <f t="shared" ref="I49:I54" si="11">(F49-H49)/H49</f>
        <v>-1.5981059485055467E-3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7177.94</v>
      </c>
      <c r="F50" s="47">
        <v>16666.428571428572</v>
      </c>
      <c r="G50" s="21">
        <f t="shared" si="10"/>
        <v>1.3218957767031452</v>
      </c>
      <c r="H50" s="47">
        <v>16666.428571428572</v>
      </c>
      <c r="I50" s="21">
        <f t="shared" si="11"/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20803.682150000001</v>
      </c>
      <c r="F51" s="47">
        <v>59846.428571428572</v>
      </c>
      <c r="G51" s="21">
        <f t="shared" si="10"/>
        <v>1.8767228868389807</v>
      </c>
      <c r="H51" s="47">
        <v>59846.428571428572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2495.0642857142857</v>
      </c>
      <c r="F52" s="47">
        <v>6048.6</v>
      </c>
      <c r="G52" s="21">
        <f t="shared" si="10"/>
        <v>1.4242261149870175</v>
      </c>
      <c r="H52" s="47">
        <v>6048.6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28365.755555555555</v>
      </c>
      <c r="F53" s="47">
        <v>49995</v>
      </c>
      <c r="G53" s="21">
        <f t="shared" si="10"/>
        <v>0.76251254446872163</v>
      </c>
      <c r="H53" s="47">
        <v>49995</v>
      </c>
      <c r="I53" s="21">
        <f t="shared" si="11"/>
        <v>0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20247.833333333336</v>
      </c>
      <c r="F54" s="50">
        <v>38748.125</v>
      </c>
      <c r="G54" s="31">
        <f t="shared" si="10"/>
        <v>0.91369241153374414</v>
      </c>
      <c r="H54" s="50">
        <v>38715</v>
      </c>
      <c r="I54" s="31">
        <f t="shared" si="11"/>
        <v>8.5561152008265526E-4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85371.386435714288</v>
      </c>
      <c r="F55" s="86">
        <f>SUM(F49:F54)</f>
        <v>181425.38214285715</v>
      </c>
      <c r="G55" s="108">
        <f t="shared" ref="G55" si="12">(F55-E55)/E55</f>
        <v>1.1251310271208108</v>
      </c>
      <c r="H55" s="86">
        <f>SUM(H49:H54)</f>
        <v>181408.45714285714</v>
      </c>
      <c r="I55" s="109">
        <f t="shared" ref="I55" si="13">(F55-H55)/H55</f>
        <v>9.329774513593494E-5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43</v>
      </c>
      <c r="C57" s="19" t="s">
        <v>119</v>
      </c>
      <c r="D57" s="20" t="s">
        <v>114</v>
      </c>
      <c r="E57" s="43">
        <v>5556.76</v>
      </c>
      <c r="F57" s="43">
        <v>11143.25</v>
      </c>
      <c r="G57" s="22">
        <f t="shared" ref="G57:G65" si="14">(F57-E57)/E57</f>
        <v>1.0053502400679533</v>
      </c>
      <c r="H57" s="43">
        <v>11721.333333333334</v>
      </c>
      <c r="I57" s="22">
        <f t="shared" ref="I57:I65" si="15">(F57-H57)/H57</f>
        <v>-4.9318905699010401E-2</v>
      </c>
    </row>
    <row r="58" spans="1:9" ht="16.5" x14ac:dyDescent="0.3">
      <c r="A58" s="116"/>
      <c r="B58" s="97" t="s">
        <v>41</v>
      </c>
      <c r="C58" s="15" t="s">
        <v>118</v>
      </c>
      <c r="D58" s="11" t="s">
        <v>114</v>
      </c>
      <c r="E58" s="47">
        <v>5216.666666666667</v>
      </c>
      <c r="F58" s="70">
        <v>6642.5</v>
      </c>
      <c r="G58" s="21">
        <f t="shared" si="14"/>
        <v>0.27332268370607021</v>
      </c>
      <c r="H58" s="70">
        <v>6743.75</v>
      </c>
      <c r="I58" s="21">
        <f t="shared" si="15"/>
        <v>-1.5013901760889712E-2</v>
      </c>
    </row>
    <row r="59" spans="1:9" ht="16.5" x14ac:dyDescent="0.3">
      <c r="A59" s="116"/>
      <c r="B59" s="97" t="s">
        <v>54</v>
      </c>
      <c r="C59" s="15" t="s">
        <v>121</v>
      </c>
      <c r="D59" s="11" t="s">
        <v>120</v>
      </c>
      <c r="E59" s="47">
        <v>5973.125</v>
      </c>
      <c r="F59" s="70">
        <v>17391.25</v>
      </c>
      <c r="G59" s="21">
        <f t="shared" si="14"/>
        <v>1.9115831327822539</v>
      </c>
      <c r="H59" s="70">
        <v>17478.75</v>
      </c>
      <c r="I59" s="21">
        <f t="shared" si="15"/>
        <v>-5.0060788099835513E-3</v>
      </c>
    </row>
    <row r="60" spans="1:9" ht="16.5" x14ac:dyDescent="0.3">
      <c r="A60" s="116"/>
      <c r="B60" s="97" t="s">
        <v>38</v>
      </c>
      <c r="C60" s="15" t="s">
        <v>115</v>
      </c>
      <c r="D60" s="11" t="s">
        <v>114</v>
      </c>
      <c r="E60" s="47">
        <v>3999</v>
      </c>
      <c r="F60" s="70">
        <v>9449.3333333333339</v>
      </c>
      <c r="G60" s="21">
        <f t="shared" si="14"/>
        <v>1.3629240643494209</v>
      </c>
      <c r="H60" s="70">
        <v>9449.3333333333339</v>
      </c>
      <c r="I60" s="21">
        <f t="shared" si="15"/>
        <v>0</v>
      </c>
    </row>
    <row r="61" spans="1:9" ht="16.5" x14ac:dyDescent="0.3">
      <c r="A61" s="116"/>
      <c r="B61" s="97" t="s">
        <v>40</v>
      </c>
      <c r="C61" s="15" t="s">
        <v>117</v>
      </c>
      <c r="D61" s="11" t="s">
        <v>114</v>
      </c>
      <c r="E61" s="47">
        <v>3435.06</v>
      </c>
      <c r="F61" s="103">
        <v>12777</v>
      </c>
      <c r="G61" s="21">
        <f t="shared" si="14"/>
        <v>2.7195856840928543</v>
      </c>
      <c r="H61" s="103">
        <v>12777</v>
      </c>
      <c r="I61" s="21">
        <f t="shared" si="15"/>
        <v>0</v>
      </c>
    </row>
    <row r="62" spans="1:9" ht="17.25" thickBot="1" x14ac:dyDescent="0.35">
      <c r="A62" s="116"/>
      <c r="B62" s="98" t="s">
        <v>56</v>
      </c>
      <c r="C62" s="16" t="s">
        <v>123</v>
      </c>
      <c r="D62" s="12" t="s">
        <v>120</v>
      </c>
      <c r="E62" s="50">
        <v>23260.625</v>
      </c>
      <c r="F62" s="73">
        <v>90102.5</v>
      </c>
      <c r="G62" s="29">
        <f t="shared" si="14"/>
        <v>2.8736061477281889</v>
      </c>
      <c r="H62" s="73">
        <v>90102.5</v>
      </c>
      <c r="I62" s="29">
        <f t="shared" si="15"/>
        <v>0</v>
      </c>
    </row>
    <row r="63" spans="1:9" ht="16.5" x14ac:dyDescent="0.3">
      <c r="A63" s="116"/>
      <c r="B63" s="99" t="s">
        <v>55</v>
      </c>
      <c r="C63" s="14" t="s">
        <v>122</v>
      </c>
      <c r="D63" s="11" t="s">
        <v>120</v>
      </c>
      <c r="E63" s="43">
        <v>5725</v>
      </c>
      <c r="F63" s="68">
        <v>18851</v>
      </c>
      <c r="G63" s="21">
        <f t="shared" si="14"/>
        <v>2.2927510917030567</v>
      </c>
      <c r="H63" s="68">
        <v>17876.25</v>
      </c>
      <c r="I63" s="21">
        <f t="shared" si="15"/>
        <v>5.4527655408712676E-2</v>
      </c>
    </row>
    <row r="64" spans="1:9" ht="16.5" x14ac:dyDescent="0.3">
      <c r="A64" s="116"/>
      <c r="B64" s="97" t="s">
        <v>39</v>
      </c>
      <c r="C64" s="15" t="s">
        <v>116</v>
      </c>
      <c r="D64" s="13" t="s">
        <v>114</v>
      </c>
      <c r="E64" s="47">
        <v>5311.05</v>
      </c>
      <c r="F64" s="70">
        <v>17551.666666666668</v>
      </c>
      <c r="G64" s="21">
        <f t="shared" si="14"/>
        <v>2.3047451382808801</v>
      </c>
      <c r="H64" s="70">
        <v>15756.428571428571</v>
      </c>
      <c r="I64" s="21">
        <f t="shared" si="15"/>
        <v>0.11393686628284765</v>
      </c>
    </row>
    <row r="65" spans="1:9" ht="16.5" customHeight="1" thickBot="1" x14ac:dyDescent="0.35">
      <c r="A65" s="117"/>
      <c r="B65" s="98" t="s">
        <v>42</v>
      </c>
      <c r="C65" s="16" t="s">
        <v>198</v>
      </c>
      <c r="D65" s="12" t="s">
        <v>114</v>
      </c>
      <c r="E65" s="50">
        <v>2941.1428571428573</v>
      </c>
      <c r="F65" s="73">
        <v>3365</v>
      </c>
      <c r="G65" s="29">
        <f t="shared" si="14"/>
        <v>0.14411307557800654</v>
      </c>
      <c r="H65" s="73">
        <v>2824</v>
      </c>
      <c r="I65" s="29">
        <f t="shared" si="15"/>
        <v>0.19157223796033995</v>
      </c>
    </row>
    <row r="66" spans="1:9" ht="15.75" customHeight="1" thickBot="1" x14ac:dyDescent="0.25">
      <c r="A66" s="175" t="s">
        <v>192</v>
      </c>
      <c r="B66" s="186"/>
      <c r="C66" s="186"/>
      <c r="D66" s="187"/>
      <c r="E66" s="104">
        <f>SUM(E57:E65)</f>
        <v>61418.429523809522</v>
      </c>
      <c r="F66" s="104">
        <f>SUM(F57:F65)</f>
        <v>187273.5</v>
      </c>
      <c r="G66" s="106">
        <f t="shared" ref="G66" si="16">(F66-E66)/E66</f>
        <v>2.0491417877658593</v>
      </c>
      <c r="H66" s="104">
        <f>SUM(H57:H65)</f>
        <v>184729.34523809527</v>
      </c>
      <c r="I66" s="109">
        <f t="shared" ref="I66" si="17">(F66-H66)/H66</f>
        <v>1.3772336813220477E-2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7544.2555555555564</v>
      </c>
      <c r="F68" s="54">
        <v>23702.25</v>
      </c>
      <c r="G68" s="21">
        <f t="shared" ref="G68:G73" si="18">(F68-E68)/E68</f>
        <v>2.1417612812102806</v>
      </c>
      <c r="H68" s="54">
        <v>25552.25</v>
      </c>
      <c r="I68" s="21">
        <f t="shared" ref="I68:I73" si="19">(F68-H68)/H68</f>
        <v>-7.2400669216996547E-2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4921.8571428571431</v>
      </c>
      <c r="F69" s="46">
        <v>16223.333333333334</v>
      </c>
      <c r="G69" s="21">
        <f t="shared" si="18"/>
        <v>2.2961812711036291</v>
      </c>
      <c r="H69" s="46">
        <v>16384.285714285714</v>
      </c>
      <c r="I69" s="21">
        <f t="shared" si="19"/>
        <v>-9.8235824105559234E-3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49106.857142857145</v>
      </c>
      <c r="F70" s="46">
        <v>117016.14285714286</v>
      </c>
      <c r="G70" s="21">
        <f t="shared" si="18"/>
        <v>1.3828880458940851</v>
      </c>
      <c r="H70" s="46">
        <v>117016.14285714286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13588.539285714283</v>
      </c>
      <c r="F71" s="46">
        <v>49211.666666666664</v>
      </c>
      <c r="G71" s="21">
        <f t="shared" si="18"/>
        <v>2.6215567863429738</v>
      </c>
      <c r="H71" s="46">
        <v>49211.666666666664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9710.2222222222226</v>
      </c>
      <c r="F72" s="46">
        <v>20511.666666666668</v>
      </c>
      <c r="G72" s="21">
        <f t="shared" si="18"/>
        <v>1.1123787074331748</v>
      </c>
      <c r="H72" s="46">
        <v>20511.666666666668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4450.3999999999996</v>
      </c>
      <c r="F73" s="58">
        <v>13167</v>
      </c>
      <c r="G73" s="31">
        <f t="shared" si="18"/>
        <v>1.9586104619809457</v>
      </c>
      <c r="H73" s="58">
        <v>13167</v>
      </c>
      <c r="I73" s="31">
        <f t="shared" si="19"/>
        <v>0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89322.131349206349</v>
      </c>
      <c r="F74" s="86">
        <f>SUM(F68:F73)</f>
        <v>239832.0595238095</v>
      </c>
      <c r="G74" s="108">
        <f t="shared" ref="G74" si="20">(F74-E74)/E74</f>
        <v>1.6850239229758424</v>
      </c>
      <c r="H74" s="86">
        <f>SUM(H68:H73)</f>
        <v>241843.01190476189</v>
      </c>
      <c r="I74" s="109">
        <f t="shared" ref="I74" si="21">(F74-H74)/H74</f>
        <v>-8.3151146899556154E-3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1357.6666666666665</v>
      </c>
      <c r="F76" s="43">
        <v>2768.3333333333335</v>
      </c>
      <c r="G76" s="21">
        <f>(F76-E76)/E76</f>
        <v>1.0390375644488097</v>
      </c>
      <c r="H76" s="43">
        <v>2768.3333333333335</v>
      </c>
      <c r="I76" s="21">
        <f>(F76-H76)/H76</f>
        <v>0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2880.7111111111112</v>
      </c>
      <c r="F77" s="47">
        <v>8568.5714285714294</v>
      </c>
      <c r="G77" s="21">
        <f>(F77-E77)/E77</f>
        <v>1.9744639771484995</v>
      </c>
      <c r="H77" s="47">
        <v>8568.5714285714294</v>
      </c>
      <c r="I77" s="21">
        <f>(F77-H77)/H77</f>
        <v>0</v>
      </c>
    </row>
    <row r="78" spans="1:9" ht="16.5" x14ac:dyDescent="0.3">
      <c r="A78" s="37"/>
      <c r="B78" s="34" t="s">
        <v>71</v>
      </c>
      <c r="C78" s="15" t="s">
        <v>200</v>
      </c>
      <c r="D78" s="13" t="s">
        <v>134</v>
      </c>
      <c r="E78" s="47">
        <v>2164.9</v>
      </c>
      <c r="F78" s="47">
        <v>7521.666666666667</v>
      </c>
      <c r="G78" s="21">
        <f>(F78-E78)/E78</f>
        <v>2.4743714105347436</v>
      </c>
      <c r="H78" s="47">
        <v>7521.666666666667</v>
      </c>
      <c r="I78" s="21">
        <f>(F78-H78)/H78</f>
        <v>0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4782.8888888888887</v>
      </c>
      <c r="F79" s="47">
        <v>14925.625</v>
      </c>
      <c r="G79" s="21">
        <f>(F79-E79)/E79</f>
        <v>2.1206296752311484</v>
      </c>
      <c r="H79" s="47">
        <v>14738.125</v>
      </c>
      <c r="I79" s="21">
        <f>(F79-H79)/H79</f>
        <v>1.2722106780882914E-2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3039.7777777777783</v>
      </c>
      <c r="F80" s="50">
        <v>8358.2857142857138</v>
      </c>
      <c r="G80" s="21">
        <f>(F80-E80)/E80</f>
        <v>1.7496370870886546</v>
      </c>
      <c r="H80" s="50">
        <v>8136.2857142857147</v>
      </c>
      <c r="I80" s="21">
        <f>(F80-H80)/H80</f>
        <v>2.7285177511675977E-2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14225.944444444445</v>
      </c>
      <c r="F81" s="86">
        <f>SUM(F76:F80)</f>
        <v>42142.482142857145</v>
      </c>
      <c r="G81" s="108">
        <f t="shared" ref="G81" si="22">(F81-E81)/E81</f>
        <v>1.9623679684279058</v>
      </c>
      <c r="H81" s="86">
        <f>SUM(H76:H80)</f>
        <v>41732.982142857152</v>
      </c>
      <c r="I81" s="109">
        <f t="shared" ref="I81" si="23">(F81-H81)/H81</f>
        <v>9.8123828917431218E-3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2071.9</v>
      </c>
      <c r="F83" s="43">
        <v>4908.75</v>
      </c>
      <c r="G83" s="22">
        <f t="shared" ref="G83:G89" si="24">(F83-E83)/E83</f>
        <v>1.3692021815724695</v>
      </c>
      <c r="H83" s="43">
        <v>5472.875</v>
      </c>
      <c r="I83" s="22">
        <f t="shared" ref="I83:I89" si="25">(F83-H83)/H83</f>
        <v>-0.10307653655528401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1640.5</v>
      </c>
      <c r="F84" s="47">
        <v>4476.666666666667</v>
      </c>
      <c r="G84" s="21">
        <f t="shared" si="24"/>
        <v>1.7288428324697758</v>
      </c>
      <c r="H84" s="47">
        <v>4476.666666666667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1868.2666666666664</v>
      </c>
      <c r="F85" s="47">
        <v>5404.4444444444443</v>
      </c>
      <c r="G85" s="21">
        <f t="shared" si="24"/>
        <v>1.8927585878770581</v>
      </c>
      <c r="H85" s="47">
        <v>5404.4444444444443</v>
      </c>
      <c r="I85" s="21">
        <f t="shared" si="25"/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8982.6666666666661</v>
      </c>
      <c r="F86" s="47">
        <v>29999</v>
      </c>
      <c r="G86" s="21">
        <f t="shared" si="24"/>
        <v>2.3396541487308897</v>
      </c>
      <c r="H86" s="47">
        <v>29999</v>
      </c>
      <c r="I86" s="21">
        <f t="shared" si="25"/>
        <v>0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1006.6428571428572</v>
      </c>
      <c r="F87" s="61">
        <v>2280.8333333333335</v>
      </c>
      <c r="G87" s="21">
        <f t="shared" si="24"/>
        <v>1.2657820667470847</v>
      </c>
      <c r="H87" s="61">
        <v>2277.5</v>
      </c>
      <c r="I87" s="21">
        <f t="shared" si="25"/>
        <v>1.4635931211123972E-3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4403.4222222222215</v>
      </c>
      <c r="F88" s="61">
        <v>6493.333333333333</v>
      </c>
      <c r="G88" s="21">
        <f t="shared" si="24"/>
        <v>0.47461065635818622</v>
      </c>
      <c r="H88" s="61">
        <v>6464.4444444444443</v>
      </c>
      <c r="I88" s="21">
        <f t="shared" si="25"/>
        <v>4.4688896528016185E-3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1756.0555555555554</v>
      </c>
      <c r="F89" s="159">
        <v>3818.3333333333335</v>
      </c>
      <c r="G89" s="23">
        <f t="shared" si="24"/>
        <v>1.1743807143535072</v>
      </c>
      <c r="H89" s="159">
        <v>3676.4285714285716</v>
      </c>
      <c r="I89" s="23">
        <f t="shared" si="25"/>
        <v>3.8598536364225118E-2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21729.453968253965</v>
      </c>
      <c r="F90" s="86">
        <f>SUM(F83:F89)</f>
        <v>57381.361111111117</v>
      </c>
      <c r="G90" s="118">
        <f t="shared" ref="G90:G91" si="26">(F90-E90)/E90</f>
        <v>1.6407180408188553</v>
      </c>
      <c r="H90" s="86">
        <f>SUM(H83:H89)</f>
        <v>57771.359126984127</v>
      </c>
      <c r="I90" s="109">
        <f t="shared" ref="I90:I91" si="27">(F90-H90)/H90</f>
        <v>-6.7507156100616696E-3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4">
        <f>SUM(E90+E81+E74+E66+E55+E47+E39+E32)</f>
        <v>396781.90576111112</v>
      </c>
      <c r="F91" s="104">
        <f>SUM(F32,F39,F47,F55,F66,F74,F81,F90)</f>
        <v>956963.82258571428</v>
      </c>
      <c r="G91" s="106">
        <f t="shared" si="26"/>
        <v>1.411813161565562</v>
      </c>
      <c r="H91" s="104">
        <f>SUM(H32,H39,H47,H55,H66,H74,H81,H90)</f>
        <v>951088.2703015873</v>
      </c>
      <c r="I91" s="119">
        <f t="shared" si="27"/>
        <v>6.1777150108936413E-3</v>
      </c>
      <c r="J91" s="120"/>
    </row>
    <row r="92" spans="1:11" x14ac:dyDescent="0.25">
      <c r="E92" s="121"/>
      <c r="F92" s="121"/>
      <c r="K92" s="122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22" zoomScaleNormal="100" workbookViewId="0">
      <selection activeCell="D38" sqref="D38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8"/>
    </row>
    <row r="16" spans="1:9" ht="16.5" x14ac:dyDescent="0.3">
      <c r="A16" s="90"/>
      <c r="B16" s="149" t="s">
        <v>4</v>
      </c>
      <c r="C16" s="155" t="s">
        <v>163</v>
      </c>
      <c r="D16" s="132">
        <v>5750</v>
      </c>
      <c r="E16" s="42">
        <v>5000</v>
      </c>
      <c r="F16" s="132">
        <v>6250</v>
      </c>
      <c r="G16" s="42">
        <v>6000</v>
      </c>
      <c r="H16" s="132">
        <v>5083</v>
      </c>
      <c r="I16" s="137">
        <v>5616.6</v>
      </c>
    </row>
    <row r="17" spans="1:9" ht="16.5" x14ac:dyDescent="0.3">
      <c r="A17" s="91"/>
      <c r="B17" s="150" t="s">
        <v>5</v>
      </c>
      <c r="C17" s="156" t="s">
        <v>164</v>
      </c>
      <c r="D17" s="92">
        <v>7250</v>
      </c>
      <c r="E17" s="46">
        <v>4000</v>
      </c>
      <c r="F17" s="92">
        <v>5000</v>
      </c>
      <c r="G17" s="46">
        <v>7500</v>
      </c>
      <c r="H17" s="92">
        <v>4666</v>
      </c>
      <c r="I17" s="139">
        <v>5683.2</v>
      </c>
    </row>
    <row r="18" spans="1:9" ht="16.5" x14ac:dyDescent="0.3">
      <c r="A18" s="91"/>
      <c r="B18" s="150" t="s">
        <v>6</v>
      </c>
      <c r="C18" s="156" t="s">
        <v>165</v>
      </c>
      <c r="D18" s="92">
        <v>4250</v>
      </c>
      <c r="E18" s="46">
        <v>4000</v>
      </c>
      <c r="F18" s="92">
        <v>3000</v>
      </c>
      <c r="G18" s="46">
        <v>4500</v>
      </c>
      <c r="H18" s="92">
        <v>3583</v>
      </c>
      <c r="I18" s="139">
        <v>3866.6</v>
      </c>
    </row>
    <row r="19" spans="1:9" ht="16.5" x14ac:dyDescent="0.3">
      <c r="A19" s="91"/>
      <c r="B19" s="150" t="s">
        <v>7</v>
      </c>
      <c r="C19" s="156" t="s">
        <v>166</v>
      </c>
      <c r="D19" s="92">
        <v>3500</v>
      </c>
      <c r="E19" s="46">
        <v>3000</v>
      </c>
      <c r="F19" s="92">
        <v>3000</v>
      </c>
      <c r="G19" s="46">
        <v>3000</v>
      </c>
      <c r="H19" s="92">
        <v>2749</v>
      </c>
      <c r="I19" s="139">
        <v>3049.8</v>
      </c>
    </row>
    <row r="20" spans="1:9" ht="16.5" x14ac:dyDescent="0.3">
      <c r="A20" s="91"/>
      <c r="B20" s="150" t="s">
        <v>8</v>
      </c>
      <c r="C20" s="156" t="s">
        <v>167</v>
      </c>
      <c r="D20" s="92">
        <v>6000</v>
      </c>
      <c r="E20" s="46">
        <v>6000</v>
      </c>
      <c r="F20" s="92">
        <v>6250</v>
      </c>
      <c r="G20" s="46">
        <v>6000</v>
      </c>
      <c r="H20" s="92">
        <v>4333</v>
      </c>
      <c r="I20" s="139">
        <v>5716.6</v>
      </c>
    </row>
    <row r="21" spans="1:9" ht="16.5" x14ac:dyDescent="0.3">
      <c r="A21" s="91"/>
      <c r="B21" s="150" t="s">
        <v>9</v>
      </c>
      <c r="C21" s="156" t="s">
        <v>168</v>
      </c>
      <c r="D21" s="92">
        <v>5750</v>
      </c>
      <c r="E21" s="46">
        <v>5000</v>
      </c>
      <c r="F21" s="92">
        <v>4000</v>
      </c>
      <c r="G21" s="46">
        <v>5500</v>
      </c>
      <c r="H21" s="92">
        <v>3666</v>
      </c>
      <c r="I21" s="139">
        <v>4783.2</v>
      </c>
    </row>
    <row r="22" spans="1:9" ht="16.5" x14ac:dyDescent="0.3">
      <c r="A22" s="91"/>
      <c r="B22" s="150" t="s">
        <v>10</v>
      </c>
      <c r="C22" s="156" t="s">
        <v>169</v>
      </c>
      <c r="D22" s="92">
        <v>4250</v>
      </c>
      <c r="E22" s="46">
        <v>3000</v>
      </c>
      <c r="F22" s="92">
        <v>3000</v>
      </c>
      <c r="G22" s="46">
        <v>2750</v>
      </c>
      <c r="H22" s="92">
        <v>3416</v>
      </c>
      <c r="I22" s="139">
        <v>3283.2</v>
      </c>
    </row>
    <row r="23" spans="1:9" ht="16.5" x14ac:dyDescent="0.3">
      <c r="A23" s="91"/>
      <c r="B23" s="150" t="s">
        <v>11</v>
      </c>
      <c r="C23" s="156" t="s">
        <v>170</v>
      </c>
      <c r="D23" s="92">
        <v>750</v>
      </c>
      <c r="E23" s="46">
        <v>500</v>
      </c>
      <c r="F23" s="92">
        <v>708.33300000000008</v>
      </c>
      <c r="G23" s="46">
        <v>500</v>
      </c>
      <c r="H23" s="92">
        <v>541</v>
      </c>
      <c r="I23" s="139">
        <v>599.86660000000006</v>
      </c>
    </row>
    <row r="24" spans="1:9" ht="16.5" x14ac:dyDescent="0.3">
      <c r="A24" s="91"/>
      <c r="B24" s="150" t="s">
        <v>12</v>
      </c>
      <c r="C24" s="156" t="s">
        <v>171</v>
      </c>
      <c r="D24" s="92">
        <v>500</v>
      </c>
      <c r="E24" s="46">
        <v>500</v>
      </c>
      <c r="F24" s="92">
        <v>750</v>
      </c>
      <c r="G24" s="46">
        <v>500</v>
      </c>
      <c r="H24" s="92">
        <v>541</v>
      </c>
      <c r="I24" s="139">
        <v>558.20000000000005</v>
      </c>
    </row>
    <row r="25" spans="1:9" ht="16.5" x14ac:dyDescent="0.3">
      <c r="A25" s="91"/>
      <c r="B25" s="150" t="s">
        <v>13</v>
      </c>
      <c r="C25" s="156" t="s">
        <v>172</v>
      </c>
      <c r="D25" s="92">
        <v>1000</v>
      </c>
      <c r="E25" s="46">
        <v>500</v>
      </c>
      <c r="F25" s="92">
        <v>750</v>
      </c>
      <c r="G25" s="46">
        <v>875</v>
      </c>
      <c r="H25" s="92">
        <v>541</v>
      </c>
      <c r="I25" s="139">
        <v>733.2</v>
      </c>
    </row>
    <row r="26" spans="1:9" ht="16.5" x14ac:dyDescent="0.3">
      <c r="A26" s="91"/>
      <c r="B26" s="150" t="s">
        <v>14</v>
      </c>
      <c r="C26" s="156" t="s">
        <v>173</v>
      </c>
      <c r="D26" s="92">
        <v>750</v>
      </c>
      <c r="E26" s="46">
        <v>500</v>
      </c>
      <c r="F26" s="92">
        <v>750</v>
      </c>
      <c r="G26" s="46">
        <v>750</v>
      </c>
      <c r="H26" s="92">
        <v>541</v>
      </c>
      <c r="I26" s="139">
        <v>658.2</v>
      </c>
    </row>
    <row r="27" spans="1:9" ht="16.5" x14ac:dyDescent="0.3">
      <c r="A27" s="91"/>
      <c r="B27" s="150" t="s">
        <v>15</v>
      </c>
      <c r="C27" s="156" t="s">
        <v>174</v>
      </c>
      <c r="D27" s="92">
        <v>3250</v>
      </c>
      <c r="E27" s="46">
        <v>2500</v>
      </c>
      <c r="F27" s="92">
        <v>2000</v>
      </c>
      <c r="G27" s="46">
        <v>1500</v>
      </c>
      <c r="H27" s="92">
        <v>1916</v>
      </c>
      <c r="I27" s="139">
        <v>2233.1999999999998</v>
      </c>
    </row>
    <row r="28" spans="1:9" ht="16.5" x14ac:dyDescent="0.3">
      <c r="A28" s="91"/>
      <c r="B28" s="150" t="s">
        <v>16</v>
      </c>
      <c r="C28" s="156" t="s">
        <v>175</v>
      </c>
      <c r="D28" s="92">
        <v>750</v>
      </c>
      <c r="E28" s="46">
        <v>500</v>
      </c>
      <c r="F28" s="92">
        <v>750</v>
      </c>
      <c r="G28" s="46">
        <v>1000</v>
      </c>
      <c r="H28" s="92">
        <v>708</v>
      </c>
      <c r="I28" s="139">
        <v>741.6</v>
      </c>
    </row>
    <row r="29" spans="1:9" ht="16.5" x14ac:dyDescent="0.3">
      <c r="A29" s="91"/>
      <c r="B29" s="152" t="s">
        <v>17</v>
      </c>
      <c r="C29" s="156" t="s">
        <v>176</v>
      </c>
      <c r="D29" s="92">
        <v>3750</v>
      </c>
      <c r="E29" s="46">
        <v>4000</v>
      </c>
      <c r="F29" s="92">
        <v>3500</v>
      </c>
      <c r="G29" s="46">
        <v>3750</v>
      </c>
      <c r="H29" s="92">
        <v>2833</v>
      </c>
      <c r="I29" s="139">
        <v>3566.6</v>
      </c>
    </row>
    <row r="30" spans="1:9" ht="16.5" x14ac:dyDescent="0.3">
      <c r="A30" s="91"/>
      <c r="B30" s="150" t="s">
        <v>18</v>
      </c>
      <c r="C30" s="156" t="s">
        <v>177</v>
      </c>
      <c r="D30" s="92">
        <v>3900</v>
      </c>
      <c r="E30" s="46">
        <v>4500</v>
      </c>
      <c r="F30" s="92">
        <v>3000</v>
      </c>
      <c r="G30" s="46">
        <v>3000</v>
      </c>
      <c r="H30" s="92">
        <v>2749</v>
      </c>
      <c r="I30" s="139">
        <v>3429.8</v>
      </c>
    </row>
    <row r="31" spans="1:9" ht="17.25" thickBot="1" x14ac:dyDescent="0.35">
      <c r="A31" s="93"/>
      <c r="B31" s="151" t="s">
        <v>19</v>
      </c>
      <c r="C31" s="157" t="s">
        <v>178</v>
      </c>
      <c r="D31" s="133">
        <v>2525</v>
      </c>
      <c r="E31" s="49">
        <v>3000</v>
      </c>
      <c r="F31" s="133">
        <v>2625</v>
      </c>
      <c r="G31" s="49">
        <v>3000</v>
      </c>
      <c r="H31" s="133">
        <v>2499</v>
      </c>
      <c r="I31" s="94">
        <v>2729.8</v>
      </c>
    </row>
    <row r="32" spans="1:9" ht="17.25" customHeight="1" thickBot="1" x14ac:dyDescent="0.3">
      <c r="A32" s="89" t="s">
        <v>20</v>
      </c>
      <c r="B32" s="142" t="s">
        <v>21</v>
      </c>
      <c r="C32" s="153"/>
      <c r="D32" s="154"/>
      <c r="E32" s="145"/>
      <c r="F32" s="154"/>
      <c r="G32" s="145"/>
      <c r="H32" s="154"/>
      <c r="I32" s="154"/>
    </row>
    <row r="33" spans="1:9" ht="16.5" x14ac:dyDescent="0.3">
      <c r="A33" s="90"/>
      <c r="B33" s="136" t="s">
        <v>26</v>
      </c>
      <c r="C33" s="146" t="s">
        <v>179</v>
      </c>
      <c r="D33" s="132">
        <v>4000</v>
      </c>
      <c r="E33" s="42">
        <v>6000</v>
      </c>
      <c r="F33" s="132">
        <v>5125</v>
      </c>
      <c r="G33" s="42">
        <v>5500</v>
      </c>
      <c r="H33" s="132">
        <v>4999</v>
      </c>
      <c r="I33" s="137">
        <v>5124.8</v>
      </c>
    </row>
    <row r="34" spans="1:9" ht="16.5" x14ac:dyDescent="0.3">
      <c r="A34" s="91"/>
      <c r="B34" s="138" t="s">
        <v>27</v>
      </c>
      <c r="C34" s="15" t="s">
        <v>180</v>
      </c>
      <c r="D34" s="92">
        <v>6000</v>
      </c>
      <c r="E34" s="46">
        <v>6000</v>
      </c>
      <c r="F34" s="92">
        <v>3000</v>
      </c>
      <c r="G34" s="46">
        <v>5500</v>
      </c>
      <c r="H34" s="92">
        <v>4833</v>
      </c>
      <c r="I34" s="139">
        <v>5066.6000000000004</v>
      </c>
    </row>
    <row r="35" spans="1:9" ht="16.5" x14ac:dyDescent="0.3">
      <c r="A35" s="91"/>
      <c r="B35" s="141" t="s">
        <v>28</v>
      </c>
      <c r="C35" s="15" t="s">
        <v>181</v>
      </c>
      <c r="D35" s="92">
        <v>3500</v>
      </c>
      <c r="E35" s="46">
        <v>3000</v>
      </c>
      <c r="F35" s="92">
        <v>3250</v>
      </c>
      <c r="G35" s="46">
        <v>3250</v>
      </c>
      <c r="H35" s="92">
        <v>3083</v>
      </c>
      <c r="I35" s="139">
        <v>3216.6</v>
      </c>
    </row>
    <row r="36" spans="1:9" ht="16.5" x14ac:dyDescent="0.3">
      <c r="A36" s="91"/>
      <c r="B36" s="138" t="s">
        <v>29</v>
      </c>
      <c r="C36" s="15" t="s">
        <v>182</v>
      </c>
      <c r="D36" s="92">
        <v>3000</v>
      </c>
      <c r="E36" s="46">
        <v>2500</v>
      </c>
      <c r="F36" s="92">
        <v>2750</v>
      </c>
      <c r="G36" s="46">
        <v>4000</v>
      </c>
      <c r="H36" s="92">
        <v>2333</v>
      </c>
      <c r="I36" s="139">
        <v>2916.6</v>
      </c>
    </row>
    <row r="37" spans="1:9" ht="16.5" customHeight="1" thickBot="1" x14ac:dyDescent="0.35">
      <c r="A37" s="93"/>
      <c r="B37" s="158" t="s">
        <v>30</v>
      </c>
      <c r="C37" s="16" t="s">
        <v>183</v>
      </c>
      <c r="D37" s="133">
        <v>3000</v>
      </c>
      <c r="E37" s="49">
        <v>5000</v>
      </c>
      <c r="F37" s="133">
        <v>3500</v>
      </c>
      <c r="G37" s="49">
        <v>4000</v>
      </c>
      <c r="H37" s="133">
        <v>2666</v>
      </c>
      <c r="I37" s="94">
        <v>3633.2</v>
      </c>
    </row>
    <row r="38" spans="1:9" ht="17.25" customHeight="1" thickBot="1" x14ac:dyDescent="0.3">
      <c r="A38" s="89" t="s">
        <v>25</v>
      </c>
      <c r="B38" s="142" t="s">
        <v>51</v>
      </c>
      <c r="C38" s="143"/>
      <c r="D38" s="144"/>
      <c r="E38" s="147"/>
      <c r="F38" s="144"/>
      <c r="G38" s="147"/>
      <c r="H38" s="144"/>
      <c r="I38" s="94"/>
    </row>
    <row r="39" spans="1:9" ht="16.5" x14ac:dyDescent="0.3">
      <c r="A39" s="90"/>
      <c r="B39" s="136" t="s">
        <v>31</v>
      </c>
      <c r="C39" s="146" t="s">
        <v>213</v>
      </c>
      <c r="D39" s="42">
        <v>80000</v>
      </c>
      <c r="E39" s="42">
        <v>60000</v>
      </c>
      <c r="F39" s="42">
        <v>60000</v>
      </c>
      <c r="G39" s="42">
        <v>47500</v>
      </c>
      <c r="H39" s="42">
        <v>77499</v>
      </c>
      <c r="I39" s="137">
        <v>64999.8</v>
      </c>
    </row>
    <row r="40" spans="1:9" ht="17.25" thickBot="1" x14ac:dyDescent="0.35">
      <c r="A40" s="93"/>
      <c r="B40" s="140" t="s">
        <v>32</v>
      </c>
      <c r="C40" s="16" t="s">
        <v>185</v>
      </c>
      <c r="D40" s="58">
        <v>38000</v>
      </c>
      <c r="E40" s="58">
        <v>38000</v>
      </c>
      <c r="F40" s="58">
        <v>37000</v>
      </c>
      <c r="G40" s="58">
        <v>33500</v>
      </c>
      <c r="H40" s="58">
        <v>37166</v>
      </c>
      <c r="I40" s="160">
        <v>36733.199999999997</v>
      </c>
    </row>
    <row r="41" spans="1:9" ht="15.75" thickBot="1" x14ac:dyDescent="0.3">
      <c r="D41" s="192">
        <v>191425</v>
      </c>
      <c r="E41" s="192">
        <v>167000</v>
      </c>
      <c r="F41" s="192">
        <v>159958.33299999998</v>
      </c>
      <c r="G41" s="192">
        <v>153375</v>
      </c>
      <c r="H41" s="161">
        <v>172944</v>
      </c>
      <c r="I41" s="192">
        <v>168940.46659999999</v>
      </c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07-12-2020</vt:lpstr>
      <vt:lpstr>By Order</vt:lpstr>
      <vt:lpstr>All Stores</vt:lpstr>
      <vt:lpstr>'07-12-2020'!Print_Titles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2020-12-10T09:37:18Z</cp:lastPrinted>
  <dcterms:created xsi:type="dcterms:W3CDTF">2010-10-20T06:23:14Z</dcterms:created>
  <dcterms:modified xsi:type="dcterms:W3CDTF">2020-12-10T10:02:08Z</dcterms:modified>
</cp:coreProperties>
</file>