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4-12-2020" sheetId="9" r:id="rId4"/>
    <sheet name="By Order" sheetId="11" r:id="rId5"/>
    <sheet name="All Stores" sheetId="12" r:id="rId6"/>
  </sheets>
  <definedNames>
    <definedName name="_xlnm.Print_Titles" localSheetId="3">'14-12-2020'!$12:$14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5" i="11"/>
  <c r="G85" i="11"/>
  <c r="I84" i="11"/>
  <c r="G84" i="11"/>
  <c r="I88" i="11"/>
  <c r="G88" i="11"/>
  <c r="I89" i="11"/>
  <c r="G89" i="11"/>
  <c r="I83" i="11"/>
  <c r="G83" i="11"/>
  <c r="I77" i="11"/>
  <c r="G77" i="11"/>
  <c r="I76" i="11"/>
  <c r="G76" i="11"/>
  <c r="I79" i="11"/>
  <c r="G79" i="11"/>
  <c r="I78" i="11"/>
  <c r="G78" i="11"/>
  <c r="I80" i="11"/>
  <c r="G80" i="11"/>
  <c r="I70" i="11"/>
  <c r="G70" i="11"/>
  <c r="I69" i="11"/>
  <c r="G69" i="11"/>
  <c r="I73" i="11"/>
  <c r="G73" i="11"/>
  <c r="I72" i="11"/>
  <c r="G72" i="11"/>
  <c r="I68" i="11"/>
  <c r="G68" i="11"/>
  <c r="I71" i="11"/>
  <c r="G71" i="11"/>
  <c r="I58" i="11"/>
  <c r="G58" i="11"/>
  <c r="I59" i="11"/>
  <c r="G59" i="11"/>
  <c r="I65" i="11"/>
  <c r="G65" i="11"/>
  <c r="I57" i="11"/>
  <c r="G57" i="11"/>
  <c r="I64" i="11"/>
  <c r="G64" i="11"/>
  <c r="I62" i="11"/>
  <c r="G62" i="11"/>
  <c r="I61" i="11"/>
  <c r="G61" i="11"/>
  <c r="I63" i="11"/>
  <c r="G63" i="11"/>
  <c r="I60" i="11"/>
  <c r="G60" i="11"/>
  <c r="I52" i="11"/>
  <c r="G52" i="11"/>
  <c r="I51" i="11"/>
  <c r="G51" i="11"/>
  <c r="I50" i="11"/>
  <c r="G50" i="11"/>
  <c r="I49" i="11"/>
  <c r="G49" i="11"/>
  <c r="I53" i="11"/>
  <c r="G53" i="11"/>
  <c r="I54" i="11"/>
  <c r="G54" i="11"/>
  <c r="I43" i="11"/>
  <c r="G43" i="11"/>
  <c r="I41" i="11"/>
  <c r="G41" i="11"/>
  <c r="I42" i="11"/>
  <c r="G42" i="11"/>
  <c r="I46" i="11"/>
  <c r="G46" i="11"/>
  <c r="I45" i="11"/>
  <c r="G45" i="11"/>
  <c r="I44" i="11"/>
  <c r="G44" i="11"/>
  <c r="I35" i="11"/>
  <c r="G35" i="11"/>
  <c r="I34" i="11"/>
  <c r="G34" i="11"/>
  <c r="I36" i="11"/>
  <c r="G36" i="11"/>
  <c r="I37" i="11"/>
  <c r="G37" i="11"/>
  <c r="I38" i="11"/>
  <c r="G38" i="11"/>
  <c r="I29" i="11"/>
  <c r="G29" i="11"/>
  <c r="I26" i="11"/>
  <c r="G26" i="11"/>
  <c r="I27" i="11"/>
  <c r="G27" i="11"/>
  <c r="I18" i="11"/>
  <c r="G18" i="11"/>
  <c r="I21" i="11"/>
  <c r="G21" i="11"/>
  <c r="I16" i="11"/>
  <c r="G16" i="11"/>
  <c r="I23" i="11"/>
  <c r="G23" i="11"/>
  <c r="I28" i="11"/>
  <c r="G28" i="11"/>
  <c r="I20" i="11"/>
  <c r="G20" i="11"/>
  <c r="I17" i="11"/>
  <c r="G17" i="11"/>
  <c r="I25" i="11"/>
  <c r="G25" i="11"/>
  <c r="I19" i="11"/>
  <c r="G19" i="11"/>
  <c r="I24" i="11"/>
  <c r="G24" i="11"/>
  <c r="I30" i="11"/>
  <c r="G30" i="11"/>
  <c r="I31" i="11"/>
  <c r="G31" i="11"/>
  <c r="I22" i="11"/>
  <c r="G22" i="11"/>
  <c r="D40" i="8" l="1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<sst xmlns="http://schemas.openxmlformats.org/spreadsheetml/2006/main" count="848" uniqueCount="225">
  <si>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</si>
  <si>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</si>
  <si>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</si>
  <si>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</si>
  <si>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</si>
  <si>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</si>
  <si>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</si>
  <si>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</si>
  <si>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</si>
  <si>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</si>
  <si>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</si>
  <si>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</si>
  <si>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</si>
  <si>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</si>
  <si>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</si>
  <si>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</si>
  <si>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</si>
  <si>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</si>
  <si>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</si>
  <si>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</si>
  <si>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</si>
  <si>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</si>
  <si>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</si>
  <si>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</si>
  <si>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</si>
  <si>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</si>
  <si>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</si>
  <si>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</si>
  <si>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</si>
  <si>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</si>
  <si>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</si>
  <si>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</si>
  <si>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</si>
  <si>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</si>
  <si>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</si>
  <si>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</si>
  <si>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</si>
  <si>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</si>
  <si>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</si>
  <si>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</si>
  <si>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</si>
  <si>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</si>
  <si>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</si>
  <si>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</si>
  <si>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</si>
  <si>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</si>
  <si>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</si>
  <si>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</si>
  <si>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</si>
  <si>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</si>
  <si>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</si>
  <si>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</si>
  <si>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</si>
  <si>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</si>
  <si>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</si>
  <si>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</si>
  <si>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</si>
  <si>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</si>
  <si>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</si>
  <si>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</si>
  <si>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</si>
  <si>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</si>
  <si>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</si>
  <si>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</si>
  <si>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</si>
  <si>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</si>
  <si>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</si>
  <si>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</si>
  <si>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</si>
  <si>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</si>
  <si>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</si>
  <si>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</si>
  <si>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</si>
  <si>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</si>
  <si>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</si>
  <si>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</si>
  <si>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</si>
  <si>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</si>
  <si>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</si>
  <si>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</si>
  <si>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</si>
  <si>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</si>
  <si>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</si>
  <si>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</si>
  <si>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</si>
  <si>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</si>
  <si>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</si>
  <si>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</si>
  <si>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</si>
  <si>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</si>
  <si>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</si>
  <si>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</si>
  <si>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</si>
  <si>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</si>
  <si>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</si>
  <si>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</si>
  <si>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</si>
  <si>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</si>
  <si>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</si>
  <si>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</si>
  <si>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</si>
  <si>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</si>
  <si>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</si>
  <si>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</si>
  <si>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</si>
  <si>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</si>
  <si>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</si>
  <si>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</si>
  <si>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</si>
  <si>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</si>
  <si>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</si>
  <si>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</si>
  <si>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</si>
  <si>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</si>
  <si>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</si>
  <si>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</si>
  <si>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</si>
  <si>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</si>
  <si>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</si>
  <si>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</si>
  <si>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</si>
  <si>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</si>
  <si>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</si>
  <si>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</si>
  <si>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</si>
  <si>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</si>
  <si>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</si>
  <si>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</si>
  <si>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</si>
  <si>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</si>
  <si>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</si>
  <si>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</si>
  <si>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</si>
  <si>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</si>
  <si>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</si>
  <si>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</si>
  <si>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</si>
  <si>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</si>
  <si>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</si>
  <si>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</si>
  <si>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</si>
  <si>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</si>
  <si>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</si>
  <si>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</si>
  <si>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</si>
  <si>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</si>
  <si>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</si>
  <si>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</si>
  <si>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</si>
  <si>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</si>
  <si>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</si>
  <si>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</si>
  <si>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</si>
  <si>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</si>
  <si>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</si>
  <si>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</si>
  <si>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</si>
  <si>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</si>
  <si>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</si>
  <si>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</si>
  <si>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</si>
  <si>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</si>
  <si>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</si>
  <si>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</si>
  <si>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</si>
  <si>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</si>
  <si>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</si>
  <si>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</si>
  <si>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</si>
  <si>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</si>
  <si>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</si>
  <si>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</si>
  <si>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</si>
  <si>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</si>
  <si>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</si>
  <si>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</si>
  <si>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</si>
  <si>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</si>
  <si>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</si>
  <si>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</si>
  <si>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</si>
  <si>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</si>
  <si>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</si>
  <si>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</si>
  <si>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</si>
  <si>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</si>
  <si>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</si>
  <si>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</si>
  <si>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</si>
  <si>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</si>
  <si>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</si>
  <si>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</si>
  <si>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</si>
  <si>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</si>
  <si>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</si>
  <si>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</si>
  <si>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</si>
  <si>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</si>
  <si>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</si>
  <si>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</si>
  <si>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</si>
  <si>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</si>
  <si>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</si>
  <si>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</si>
  <si>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</si>
  <si>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</si>
  <si>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</si>
  <si>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</si>
  <si>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</si>
  <si>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</si>
  <si>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</si>
  <si>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</si>
  <si>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</si>
  <si>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</si>
  <si>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</si>
  <si>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</si>
  <si>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</si>
  <si>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2019 (ل.ل.)</t>
  </si>
  <si>
    <t>معدل أسعار  السوبرماركات في 07-12-2020 (ل.ل.)</t>
  </si>
  <si>
    <t>معدل أسعار المحلات والملاحم في 07-12-2020 (ل.ل.)</t>
  </si>
  <si>
    <t>المعدل العام للأسعار في 07-12-2020  (ل.ل.)</t>
  </si>
  <si>
    <t>معدل أسعار  السوبرماركات في 14-12-2020 (ل.ل.)</t>
  </si>
  <si>
    <t xml:space="preserve"> التاريخ 14 كانون الأول 2020</t>
  </si>
  <si>
    <t>معدل أسعار المحلات والملاحم في 14-12-2020 (ل.ل.)</t>
  </si>
  <si>
    <t>المعدل العام للأسعار في 14-12-2020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</si>
</sst>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" fillId="2" borderId="23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39" sqref="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3" t="s">
        <v>202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4" t="s">
        <v>3</v>
      </c>
      <c r="B12" s="170"/>
      <c r="C12" s="168" t="s">
        <v>0</v>
      </c>
      <c r="D12" s="166" t="s">
        <v>23</v>
      </c>
      <c r="E12" s="166" t="s">
        <v>217</v>
      </c>
      <c r="F12" s="166" t="s">
        <v>221</v>
      </c>
      <c r="G12" s="166" t="s">
        <v>197</v>
      </c>
      <c r="H12" s="166" t="s">
        <v>218</v>
      </c>
      <c r="I12" s="166" t="s">
        <v>187</v>
      </c>
    </row>
    <row r="13" spans="1:9" ht="38.25" customHeight="1" thickBot="1" x14ac:dyDescent="0.25">
      <c r="A13" s="165"/>
      <c r="B13" s="171"/>
      <c r="C13" s="169"/>
      <c r="D13" s="167"/>
      <c r="E13" s="167"/>
      <c r="F13" s="167"/>
      <c r="G13" s="167"/>
      <c r="H13" s="167"/>
      <c r="I13" s="1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6" t="s">
        <v>4</v>
      </c>
      <c r="C15" s="19" t="s">
        <v>84</v>
      </c>
      <c r="D15" s="20" t="s">
        <v>161</v>
      </c>
      <c r="E15" s="42">
        <v>1911.94</v>
      </c>
      <c r="F15" s="43">
        <v>4998.8</v>
      </c>
      <c r="G15" s="45">
        <f t="shared" ref="G15:G30" si="0">(F15-E15)/E15</f>
        <v>1.6145171919620909</v>
      </c>
      <c r="H15" s="43">
        <v>5458.8</v>
      </c>
      <c r="I15" s="45">
        <f>(F15-H15)/H15</f>
        <v>-8.426760460174397E-2</v>
      </c>
    </row>
    <row r="16" spans="1:9" ht="16.5" x14ac:dyDescent="0.3">
      <c r="A16" s="37"/>
      <c r="B16" s="97" t="s">
        <v>5</v>
      </c>
      <c r="C16" s="15" t="s">
        <v>85</v>
      </c>
      <c r="D16" s="11" t="s">
        <v>161</v>
      </c>
      <c r="E16" s="46">
        <v>2379.7994444444444</v>
      </c>
      <c r="F16" s="47">
        <v>7386.666666666667</v>
      </c>
      <c r="G16" s="48">
        <f t="shared" si="0"/>
        <v>2.1039030133024754</v>
      </c>
      <c r="H16" s="47">
        <v>7080.8888888888887</v>
      </c>
      <c r="I16" s="44">
        <f t="shared" ref="I16:I30" si="1">(F16-H16)/H16</f>
        <v>4.3183530002510746E-2</v>
      </c>
    </row>
    <row r="17" spans="1:9" ht="16.5" x14ac:dyDescent="0.3">
      <c r="A17" s="37"/>
      <c r="B17" s="97" t="s">
        <v>6</v>
      </c>
      <c r="C17" s="15" t="s">
        <v>86</v>
      </c>
      <c r="D17" s="11" t="s">
        <v>161</v>
      </c>
      <c r="E17" s="46">
        <v>1731.56</v>
      </c>
      <c r="F17" s="47">
        <v>4377.5555555555557</v>
      </c>
      <c r="G17" s="48">
        <f t="shared" si="0"/>
        <v>1.5280992605255121</v>
      </c>
      <c r="H17" s="47">
        <v>4387.5555555555557</v>
      </c>
      <c r="I17" s="44">
        <f>(F17-H17)/H17</f>
        <v>-2.2791734197730954E-3</v>
      </c>
    </row>
    <row r="18" spans="1:9" ht="16.5" x14ac:dyDescent="0.3">
      <c r="A18" s="37"/>
      <c r="B18" s="97" t="s">
        <v>7</v>
      </c>
      <c r="C18" s="15" t="s">
        <v>87</v>
      </c>
      <c r="D18" s="11" t="s">
        <v>161</v>
      </c>
      <c r="E18" s="46">
        <v>893.73</v>
      </c>
      <c r="F18" s="47">
        <v>2594</v>
      </c>
      <c r="G18" s="48">
        <f t="shared" si="0"/>
        <v>1.9024425721414744</v>
      </c>
      <c r="H18" s="47">
        <v>2899</v>
      </c>
      <c r="I18" s="44">
        <f t="shared" si="1"/>
        <v>-0.10520869265263884</v>
      </c>
    </row>
    <row r="19" spans="1:9" ht="16.5" x14ac:dyDescent="0.3">
      <c r="A19" s="37"/>
      <c r="B19" s="97" t="s">
        <v>8</v>
      </c>
      <c r="C19" s="15" t="s">
        <v>89</v>
      </c>
      <c r="D19" s="11" t="s">
        <v>161</v>
      </c>
      <c r="E19" s="46">
        <v>3128.7550000000001</v>
      </c>
      <c r="F19" s="47">
        <v>5486</v>
      </c>
      <c r="G19" s="48">
        <f>(F19-E19)/E19</f>
        <v>0.75341309882045726</v>
      </c>
      <c r="H19" s="47">
        <v>6737.25</v>
      </c>
      <c r="I19" s="44">
        <f>(F19-H19)/H19</f>
        <v>-0.18572117703810903</v>
      </c>
    </row>
    <row r="20" spans="1:9" ht="16.5" x14ac:dyDescent="0.3">
      <c r="A20" s="37"/>
      <c r="B20" s="97" t="s">
        <v>9</v>
      </c>
      <c r="C20" s="15" t="s">
        <v>88</v>
      </c>
      <c r="D20" s="11" t="s">
        <v>161</v>
      </c>
      <c r="E20" s="46">
        <v>1813.06</v>
      </c>
      <c r="F20" s="47">
        <v>5498</v>
      </c>
      <c r="G20" s="48">
        <f t="shared" si="0"/>
        <v>2.0324423902132307</v>
      </c>
      <c r="H20" s="47">
        <v>5598</v>
      </c>
      <c r="I20" s="44">
        <f t="shared" si="1"/>
        <v>-1.7863522686673811E-2</v>
      </c>
    </row>
    <row r="21" spans="1:9" ht="16.5" x14ac:dyDescent="0.3">
      <c r="A21" s="37"/>
      <c r="B21" s="97" t="s">
        <v>10</v>
      </c>
      <c r="C21" s="15" t="s">
        <v>90</v>
      </c>
      <c r="D21" s="11" t="s">
        <v>161</v>
      </c>
      <c r="E21" s="46">
        <v>1409.56</v>
      </c>
      <c r="F21" s="47">
        <v>3508.8</v>
      </c>
      <c r="G21" s="48">
        <f t="shared" si="0"/>
        <v>1.4892874372144502</v>
      </c>
      <c r="H21" s="47">
        <v>4098.8</v>
      </c>
      <c r="I21" s="44">
        <f t="shared" si="1"/>
        <v>-0.14394456914218795</v>
      </c>
    </row>
    <row r="22" spans="1:9" ht="16.5" x14ac:dyDescent="0.3">
      <c r="A22" s="37"/>
      <c r="B22" s="97" t="s">
        <v>11</v>
      </c>
      <c r="C22" s="15" t="s">
        <v>91</v>
      </c>
      <c r="D22" s="13" t="s">
        <v>81</v>
      </c>
      <c r="E22" s="46">
        <v>405.83</v>
      </c>
      <c r="F22" s="47">
        <v>600</v>
      </c>
      <c r="G22" s="48">
        <f t="shared" si="0"/>
        <v>0.47845156839070552</v>
      </c>
      <c r="H22" s="47">
        <v>605</v>
      </c>
      <c r="I22" s="44">
        <f t="shared" si="1"/>
        <v>-8.2644628099173556E-3</v>
      </c>
    </row>
    <row r="23" spans="1:9" ht="16.5" x14ac:dyDescent="0.3">
      <c r="A23" s="37"/>
      <c r="B23" s="97" t="s">
        <v>12</v>
      </c>
      <c r="C23" s="15" t="s">
        <v>92</v>
      </c>
      <c r="D23" s="13" t="s">
        <v>81</v>
      </c>
      <c r="E23" s="46">
        <v>539.70000000000005</v>
      </c>
      <c r="F23" s="47">
        <v>779.8</v>
      </c>
      <c r="G23" s="48">
        <f t="shared" si="0"/>
        <v>0.44487678339818398</v>
      </c>
      <c r="H23" s="47">
        <v>819.8</v>
      </c>
      <c r="I23" s="44">
        <f t="shared" si="1"/>
        <v>-4.8792388387411567E-2</v>
      </c>
    </row>
    <row r="24" spans="1:9" ht="16.5" x14ac:dyDescent="0.3">
      <c r="A24" s="37"/>
      <c r="B24" s="97" t="s">
        <v>13</v>
      </c>
      <c r="C24" s="15" t="s">
        <v>93</v>
      </c>
      <c r="D24" s="13" t="s">
        <v>81</v>
      </c>
      <c r="E24" s="46">
        <v>525.12111111111108</v>
      </c>
      <c r="F24" s="47">
        <v>766.44444444444446</v>
      </c>
      <c r="G24" s="48">
        <f t="shared" si="0"/>
        <v>0.45955747774587463</v>
      </c>
      <c r="H24" s="47">
        <v>822</v>
      </c>
      <c r="I24" s="44">
        <f t="shared" si="1"/>
        <v>-6.7585834009191659E-2</v>
      </c>
    </row>
    <row r="25" spans="1:9" ht="16.5" x14ac:dyDescent="0.3">
      <c r="A25" s="37"/>
      <c r="B25" s="97" t="s">
        <v>14</v>
      </c>
      <c r="C25" s="15" t="s">
        <v>94</v>
      </c>
      <c r="D25" s="13" t="s">
        <v>81</v>
      </c>
      <c r="E25" s="46">
        <v>501.95000000000005</v>
      </c>
      <c r="F25" s="47">
        <v>664.8</v>
      </c>
      <c r="G25" s="48">
        <f t="shared" si="0"/>
        <v>0.32443470465185753</v>
      </c>
      <c r="H25" s="47">
        <v>739.8</v>
      </c>
      <c r="I25" s="44">
        <f t="shared" si="1"/>
        <v>-0.10137875101378752</v>
      </c>
    </row>
    <row r="26" spans="1:9" ht="16.5" x14ac:dyDescent="0.3">
      <c r="A26" s="37"/>
      <c r="B26" s="97" t="s">
        <v>15</v>
      </c>
      <c r="C26" s="15" t="s">
        <v>95</v>
      </c>
      <c r="D26" s="13" t="s">
        <v>82</v>
      </c>
      <c r="E26" s="46">
        <v>1321.52</v>
      </c>
      <c r="F26" s="47">
        <v>1808.8</v>
      </c>
      <c r="G26" s="48">
        <f t="shared" si="0"/>
        <v>0.36872692051576972</v>
      </c>
      <c r="H26" s="47">
        <v>1808.8</v>
      </c>
      <c r="I26" s="44">
        <f t="shared" si="1"/>
        <v>0</v>
      </c>
    </row>
    <row r="27" spans="1:9" ht="16.5" x14ac:dyDescent="0.3">
      <c r="A27" s="37"/>
      <c r="B27" s="97" t="s">
        <v>16</v>
      </c>
      <c r="C27" s="15" t="s">
        <v>96</v>
      </c>
      <c r="D27" s="13" t="s">
        <v>81</v>
      </c>
      <c r="E27" s="46">
        <v>536.03777777777782</v>
      </c>
      <c r="F27" s="47">
        <v>749.8</v>
      </c>
      <c r="G27" s="48">
        <f t="shared" si="0"/>
        <v>0.39878200955985671</v>
      </c>
      <c r="H27" s="47">
        <v>833.11111111111109</v>
      </c>
      <c r="I27" s="44">
        <f t="shared" si="1"/>
        <v>-0.10000000000000003</v>
      </c>
    </row>
    <row r="28" spans="1:9" ht="16.5" x14ac:dyDescent="0.3">
      <c r="A28" s="37"/>
      <c r="B28" s="97" t="s">
        <v>17</v>
      </c>
      <c r="C28" s="15" t="s">
        <v>97</v>
      </c>
      <c r="D28" s="11" t="s">
        <v>161</v>
      </c>
      <c r="E28" s="46">
        <v>1118.46</v>
      </c>
      <c r="F28" s="47">
        <v>3158.8</v>
      </c>
      <c r="G28" s="48">
        <f t="shared" si="0"/>
        <v>1.8242404735082167</v>
      </c>
      <c r="H28" s="47">
        <v>2940.6</v>
      </c>
      <c r="I28" s="44">
        <f t="shared" si="1"/>
        <v>7.4202543698565007E-2</v>
      </c>
    </row>
    <row r="29" spans="1:9" ht="16.5" x14ac:dyDescent="0.3">
      <c r="A29" s="37"/>
      <c r="B29" s="97" t="s">
        <v>18</v>
      </c>
      <c r="C29" s="15" t="s">
        <v>98</v>
      </c>
      <c r="D29" s="13" t="s">
        <v>83</v>
      </c>
      <c r="E29" s="46">
        <v>1758.8783333333333</v>
      </c>
      <c r="F29" s="47">
        <v>3538.8888888888887</v>
      </c>
      <c r="G29" s="48">
        <f t="shared" si="0"/>
        <v>1.0120146014773934</v>
      </c>
      <c r="H29" s="47">
        <v>3805.4888888888891</v>
      </c>
      <c r="I29" s="44">
        <f t="shared" si="1"/>
        <v>-7.0056701723241965E-2</v>
      </c>
    </row>
    <row r="30" spans="1:9" ht="17.25" thickBot="1" x14ac:dyDescent="0.35">
      <c r="A30" s="38"/>
      <c r="B30" s="98" t="s">
        <v>19</v>
      </c>
      <c r="C30" s="16" t="s">
        <v>99</v>
      </c>
      <c r="D30" s="12" t="s">
        <v>161</v>
      </c>
      <c r="E30" s="49">
        <v>1191.57</v>
      </c>
      <c r="F30" s="50">
        <v>2803.8</v>
      </c>
      <c r="G30" s="51">
        <f t="shared" si="0"/>
        <v>1.3530300360029208</v>
      </c>
      <c r="H30" s="50">
        <v>2843.8</v>
      </c>
      <c r="I30" s="56">
        <f t="shared" si="1"/>
        <v>-1.4065686757155917E-2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2359.12</v>
      </c>
      <c r="F32" s="43">
        <v>6569.8</v>
      </c>
      <c r="G32" s="45">
        <f>(F32-E32)/E32</f>
        <v>1.7848519787039236</v>
      </c>
      <c r="H32" s="43">
        <v>6848.8</v>
      </c>
      <c r="I32" s="44">
        <f>(F32-H32)/H32</f>
        <v>-4.073706342716972E-2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2220.9</v>
      </c>
      <c r="F33" s="47">
        <v>6559.8</v>
      </c>
      <c r="G33" s="48">
        <f>(F33-E33)/E33</f>
        <v>1.9536674321221124</v>
      </c>
      <c r="H33" s="47">
        <v>6923.8</v>
      </c>
      <c r="I33" s="44">
        <f>(F33-H33)/H33</f>
        <v>-5.257228689447991E-2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1288.0999999999999</v>
      </c>
      <c r="F34" s="47">
        <v>3288.8</v>
      </c>
      <c r="G34" s="48">
        <f>(F34-E34)/E34</f>
        <v>1.5532179178635201</v>
      </c>
      <c r="H34" s="47">
        <v>3348.8</v>
      </c>
      <c r="I34" s="44">
        <f>(F34-H34)/H34</f>
        <v>-1.79168657429527E-2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1432.6210714285714</v>
      </c>
      <c r="F35" s="47">
        <v>2864.8</v>
      </c>
      <c r="G35" s="48">
        <f>(F35-E35)/E35</f>
        <v>0.99969137487507298</v>
      </c>
      <c r="H35" s="47">
        <v>3414</v>
      </c>
      <c r="I35" s="44">
        <f>(F35-H35)/H35</f>
        <v>-0.16086701816051546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1552.98</v>
      </c>
      <c r="F36" s="50">
        <v>3227.8</v>
      </c>
      <c r="G36" s="51">
        <f>(F36-E36)/E36</f>
        <v>1.0784556143672166</v>
      </c>
      <c r="H36" s="50">
        <v>3523.8</v>
      </c>
      <c r="I36" s="56">
        <f>(F36-H36)/H36</f>
        <v>-8.4000227027640609E-2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31057.64</v>
      </c>
      <c r="F38" s="43">
        <v>68712.571428571435</v>
      </c>
      <c r="G38" s="45">
        <f t="shared" ref="G38:G43" si="2">(F38-E38)/E38</f>
        <v>1.2124208867309763</v>
      </c>
      <c r="H38" s="43">
        <v>67078.333333333328</v>
      </c>
      <c r="I38" s="44">
        <f t="shared" ref="I38:I43" si="3">(F38-H38)/H38</f>
        <v>2.4363129106339948E-2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18075.404444444444</v>
      </c>
      <c r="F39" s="57">
        <v>39233</v>
      </c>
      <c r="G39" s="48">
        <f t="shared" si="2"/>
        <v>1.1705185142929644</v>
      </c>
      <c r="H39" s="57">
        <v>37916.333333333336</v>
      </c>
      <c r="I39" s="44">
        <f>(F39-H39)/H39</f>
        <v>3.4725580005098879E-2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13786.442857142858</v>
      </c>
      <c r="F40" s="57">
        <v>27398</v>
      </c>
      <c r="G40" s="48">
        <f t="shared" si="2"/>
        <v>0.9873146600542354</v>
      </c>
      <c r="H40" s="57">
        <v>25911.142857142859</v>
      </c>
      <c r="I40" s="44">
        <f t="shared" si="3"/>
        <v>5.7382924059147133E-2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5523.88</v>
      </c>
      <c r="F41" s="47">
        <v>13025.666666666666</v>
      </c>
      <c r="G41" s="48">
        <f t="shared" si="2"/>
        <v>1.3580647419326028</v>
      </c>
      <c r="H41" s="47">
        <v>13192.333333333334</v>
      </c>
      <c r="I41" s="44">
        <f t="shared" si="3"/>
        <v>-1.2633600323420259E-2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13150</v>
      </c>
      <c r="F42" s="47">
        <v>11833.333333333334</v>
      </c>
      <c r="G42" s="48">
        <f t="shared" si="2"/>
        <v>-0.10012674271229399</v>
      </c>
      <c r="H42" s="47">
        <v>12333.333333333334</v>
      </c>
      <c r="I42" s="44">
        <f t="shared" si="3"/>
        <v>-4.0540540540540536E-2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13100</v>
      </c>
      <c r="F43" s="50">
        <v>22735.714285714286</v>
      </c>
      <c r="G43" s="51">
        <f t="shared" si="2"/>
        <v>0.73555070883315166</v>
      </c>
      <c r="H43" s="50">
        <v>22735.714285714286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8"/>
      <c r="G44" s="6"/>
      <c r="H44" s="1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7177.94</v>
      </c>
      <c r="F45" s="43">
        <v>17166.428571428572</v>
      </c>
      <c r="G45" s="45">
        <f t="shared" ref="G45:G50" si="4">(F45-E45)/E45</f>
        <v>1.3915536451166455</v>
      </c>
      <c r="H45" s="43">
        <v>16666.428571428572</v>
      </c>
      <c r="I45" s="44">
        <f t="shared" ref="I45:I50" si="5">(F45-H45)/H45</f>
        <v>3.0000428577551107E-2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6281.1111111111113</v>
      </c>
      <c r="F46" s="47">
        <v>10137</v>
      </c>
      <c r="G46" s="48">
        <f t="shared" si="4"/>
        <v>0.61388643198301784</v>
      </c>
      <c r="H46" s="47">
        <v>10120.799999999999</v>
      </c>
      <c r="I46" s="87">
        <f t="shared" si="5"/>
        <v>1.6006639791321564E-3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20247.833333333336</v>
      </c>
      <c r="F47" s="47">
        <v>38715</v>
      </c>
      <c r="G47" s="48">
        <f t="shared" si="4"/>
        <v>0.91205643402174696</v>
      </c>
      <c r="H47" s="47">
        <v>38748.125</v>
      </c>
      <c r="I47" s="87">
        <f t="shared" si="5"/>
        <v>-8.5488007484233104E-4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20803.682150000001</v>
      </c>
      <c r="F48" s="47">
        <v>59846.428571428572</v>
      </c>
      <c r="G48" s="48">
        <f t="shared" si="4"/>
        <v>1.8767228868389807</v>
      </c>
      <c r="H48" s="47">
        <v>59846.428571428572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2495.0642857142857</v>
      </c>
      <c r="F49" s="47">
        <v>6048.6</v>
      </c>
      <c r="G49" s="48">
        <f t="shared" si="4"/>
        <v>1.4242261149870175</v>
      </c>
      <c r="H49" s="47">
        <v>6048.6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28365.755555555555</v>
      </c>
      <c r="F50" s="50">
        <v>49995</v>
      </c>
      <c r="G50" s="56">
        <f t="shared" si="4"/>
        <v>0.76251254446872163</v>
      </c>
      <c r="H50" s="50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3999</v>
      </c>
      <c r="F52" s="66">
        <v>9350</v>
      </c>
      <c r="G52" s="45">
        <f t="shared" ref="G52:G60" si="6">(F52-E52)/E52</f>
        <v>1.3380845211302825</v>
      </c>
      <c r="H52" s="66">
        <v>9449.3333333333339</v>
      </c>
      <c r="I52" s="123">
        <f t="shared" ref="I52:I60" si="7">(F52-H52)/H52</f>
        <v>-1.0512205446592416E-2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5311.05</v>
      </c>
      <c r="F53" s="70">
        <v>17960</v>
      </c>
      <c r="G53" s="48">
        <f t="shared" si="6"/>
        <v>2.3816288681145914</v>
      </c>
      <c r="H53" s="70">
        <v>17551.666666666668</v>
      </c>
      <c r="I53" s="87">
        <f t="shared" si="7"/>
        <v>2.3264647231981697E-2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3435.06</v>
      </c>
      <c r="F54" s="70">
        <v>12777</v>
      </c>
      <c r="G54" s="48">
        <f t="shared" si="6"/>
        <v>2.7195856840928543</v>
      </c>
      <c r="H54" s="70">
        <v>12777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5216.666666666667</v>
      </c>
      <c r="F55" s="70">
        <v>6743.75</v>
      </c>
      <c r="G55" s="48">
        <f t="shared" si="6"/>
        <v>0.29273162939297115</v>
      </c>
      <c r="H55" s="70">
        <v>6642.5</v>
      </c>
      <c r="I55" s="87">
        <f t="shared" si="7"/>
        <v>1.5242754986827249E-2</v>
      </c>
    </row>
    <row r="56" spans="1:9" ht="16.5" x14ac:dyDescent="0.3">
      <c r="A56" s="37"/>
      <c r="B56" s="100" t="s">
        <v>42</v>
      </c>
      <c r="C56" s="101" t="s">
        <v>198</v>
      </c>
      <c r="D56" s="102" t="s">
        <v>114</v>
      </c>
      <c r="E56" s="61">
        <v>2941.1428571428573</v>
      </c>
      <c r="F56" s="103">
        <v>3523.3333333333335</v>
      </c>
      <c r="G56" s="55">
        <f t="shared" si="6"/>
        <v>0.19794702415646653</v>
      </c>
      <c r="H56" s="103">
        <v>3365</v>
      </c>
      <c r="I56" s="88">
        <f t="shared" si="7"/>
        <v>4.7052996532937146E-2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5556.76</v>
      </c>
      <c r="F57" s="50">
        <v>7942.875</v>
      </c>
      <c r="G57" s="51">
        <f t="shared" si="6"/>
        <v>0.42940760443135922</v>
      </c>
      <c r="H57" s="50">
        <v>11143.25</v>
      </c>
      <c r="I57" s="124">
        <f t="shared" si="7"/>
        <v>-0.28720301527830749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5973.125</v>
      </c>
      <c r="F58" s="68">
        <v>18291.25</v>
      </c>
      <c r="G58" s="44">
        <f t="shared" si="6"/>
        <v>2.0622580307627918</v>
      </c>
      <c r="H58" s="68">
        <v>17391.25</v>
      </c>
      <c r="I58" s="44">
        <f t="shared" si="7"/>
        <v>5.1750161719255373E-2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5725</v>
      </c>
      <c r="F59" s="70">
        <v>17726.25</v>
      </c>
      <c r="G59" s="48">
        <f t="shared" si="6"/>
        <v>2.0962882096069868</v>
      </c>
      <c r="H59" s="70">
        <v>18851</v>
      </c>
      <c r="I59" s="44">
        <f t="shared" si="7"/>
        <v>-5.9665269746963026E-2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23260.625</v>
      </c>
      <c r="F60" s="73">
        <v>80305</v>
      </c>
      <c r="G60" s="51">
        <f t="shared" si="6"/>
        <v>2.4524007845876885</v>
      </c>
      <c r="H60" s="73">
        <v>90102.5</v>
      </c>
      <c r="I60" s="51">
        <f t="shared" si="7"/>
        <v>-0.10873727144085903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7544.2555555555564</v>
      </c>
      <c r="F62" s="54">
        <v>25209.222222222223</v>
      </c>
      <c r="G62" s="45">
        <f t="shared" ref="G62:G67" si="8">(F62-E62)/E62</f>
        <v>2.3415122322650195</v>
      </c>
      <c r="H62" s="54">
        <v>23702.25</v>
      </c>
      <c r="I62" s="44">
        <f t="shared" ref="I62:I67" si="9">(F62-H62)/H62</f>
        <v>6.3579289823633728E-2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49106.857142857145</v>
      </c>
      <c r="F63" s="46">
        <v>117016.14285714286</v>
      </c>
      <c r="G63" s="48">
        <f t="shared" si="8"/>
        <v>1.3828880458940851</v>
      </c>
      <c r="H63" s="46">
        <v>117016.14285714286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13588.539285714283</v>
      </c>
      <c r="F64" s="46">
        <v>52726.6</v>
      </c>
      <c r="G64" s="48">
        <f t="shared" si="8"/>
        <v>2.880225746959558</v>
      </c>
      <c r="H64" s="46">
        <v>49211.666666666664</v>
      </c>
      <c r="I64" s="87">
        <f t="shared" si="9"/>
        <v>7.1424797642835394E-2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9710.2222222222226</v>
      </c>
      <c r="F65" s="46">
        <v>24511.666666666668</v>
      </c>
      <c r="G65" s="48">
        <f t="shared" si="8"/>
        <v>1.5243157268399854</v>
      </c>
      <c r="H65" s="46">
        <v>20511.666666666668</v>
      </c>
      <c r="I65" s="87">
        <f t="shared" si="9"/>
        <v>0.19501096936702689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4921.8571428571431</v>
      </c>
      <c r="F66" s="46">
        <v>16223.333333333334</v>
      </c>
      <c r="G66" s="48">
        <f t="shared" si="8"/>
        <v>2.2961812711036291</v>
      </c>
      <c r="H66" s="46">
        <v>16223.333333333334</v>
      </c>
      <c r="I66" s="87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4450.3999999999996</v>
      </c>
      <c r="F67" s="58">
        <v>13167</v>
      </c>
      <c r="G67" s="51">
        <f t="shared" si="8"/>
        <v>1.9586104619809457</v>
      </c>
      <c r="H67" s="58">
        <v>13167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4782.8888888888887</v>
      </c>
      <c r="F69" s="43">
        <v>15238.125</v>
      </c>
      <c r="G69" s="45">
        <f>(F69-E69)/E69</f>
        <v>2.1859667564930541</v>
      </c>
      <c r="H69" s="43">
        <v>14925.625</v>
      </c>
      <c r="I69" s="44">
        <f>(F69-H69)/H69</f>
        <v>2.093714668564968E-2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3039.7777777777783</v>
      </c>
      <c r="F70" s="47">
        <v>8358.2857142857138</v>
      </c>
      <c r="G70" s="48">
        <f>(F70-E70)/E70</f>
        <v>1.7496370870886546</v>
      </c>
      <c r="H70" s="47">
        <v>8358.2857142857138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1357.6666666666665</v>
      </c>
      <c r="F71" s="47">
        <v>2768.3333333333335</v>
      </c>
      <c r="G71" s="48">
        <f>(F71-E71)/E71</f>
        <v>1.0390375644488097</v>
      </c>
      <c r="H71" s="47">
        <v>2768.3333333333335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2880.7111111111112</v>
      </c>
      <c r="F72" s="47">
        <v>8334.1666666666661</v>
      </c>
      <c r="G72" s="48">
        <f>(F72-E72)/E72</f>
        <v>1.8930935262898045</v>
      </c>
      <c r="H72" s="47">
        <v>8568.5714285714294</v>
      </c>
      <c r="I72" s="44">
        <f>(F72-H72)/H72</f>
        <v>-2.7356341002556565E-2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2164.9</v>
      </c>
      <c r="F73" s="50">
        <v>7438.333333333333</v>
      </c>
      <c r="G73" s="48">
        <f>(F73-E73)/E73</f>
        <v>2.4358784855343583</v>
      </c>
      <c r="H73" s="50">
        <v>7521.666666666667</v>
      </c>
      <c r="I73" s="59">
        <f>(F73-H73)/H73</f>
        <v>-1.1079104808331568E-2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1640.5</v>
      </c>
      <c r="F75" s="43">
        <v>4476.666666666667</v>
      </c>
      <c r="G75" s="44">
        <f t="shared" ref="G75:G81" si="10">(F75-E75)/E75</f>
        <v>1.7288428324697758</v>
      </c>
      <c r="H75" s="43">
        <v>4476.666666666667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1756.0555555555554</v>
      </c>
      <c r="F76" s="32">
        <v>3951.4285714285716</v>
      </c>
      <c r="G76" s="48">
        <f t="shared" si="10"/>
        <v>1.2501728711985285</v>
      </c>
      <c r="H76" s="32">
        <v>3818.3333333333335</v>
      </c>
      <c r="I76" s="44">
        <f t="shared" si="11"/>
        <v>3.4856893433934021E-2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1006.6428571428572</v>
      </c>
      <c r="F77" s="47">
        <v>2287</v>
      </c>
      <c r="G77" s="48">
        <f t="shared" si="10"/>
        <v>1.27190803945221</v>
      </c>
      <c r="H77" s="47">
        <v>2280.8333333333335</v>
      </c>
      <c r="I77" s="44">
        <f t="shared" si="11"/>
        <v>2.7036901717207955E-3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1868.2666666666664</v>
      </c>
      <c r="F78" s="47">
        <v>5404.4444444444443</v>
      </c>
      <c r="G78" s="48">
        <f t="shared" si="10"/>
        <v>1.8927585878770581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2071.9</v>
      </c>
      <c r="F79" s="61">
        <v>4908.75</v>
      </c>
      <c r="G79" s="48">
        <f t="shared" si="10"/>
        <v>1.3692021815724695</v>
      </c>
      <c r="H79" s="61">
        <v>4908.75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8982.6666666666661</v>
      </c>
      <c r="F80" s="61">
        <v>29999</v>
      </c>
      <c r="G80" s="48">
        <f t="shared" si="10"/>
        <v>2.3396541487308897</v>
      </c>
      <c r="H80" s="61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4403.4222222222215</v>
      </c>
      <c r="F81" s="50">
        <v>6493.333333333333</v>
      </c>
      <c r="G81" s="51">
        <f t="shared" si="10"/>
        <v>0.47461065635818622</v>
      </c>
      <c r="H81" s="50">
        <v>6493.333333333333</v>
      </c>
      <c r="I81" s="56">
        <f t="shared" si="11"/>
        <v>0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0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3" t="s">
        <v>203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4" t="s">
        <v>3</v>
      </c>
      <c r="B12" s="170"/>
      <c r="C12" s="172" t="s">
        <v>0</v>
      </c>
      <c r="D12" s="166" t="s">
        <v>23</v>
      </c>
      <c r="E12" s="166" t="s">
        <v>217</v>
      </c>
      <c r="F12" s="174" t="s">
        <v>223</v>
      </c>
      <c r="G12" s="166" t="s">
        <v>197</v>
      </c>
      <c r="H12" s="174" t="s">
        <v>219</v>
      </c>
      <c r="I12" s="166" t="s">
        <v>187</v>
      </c>
    </row>
    <row r="13" spans="1:9" ht="30.75" customHeight="1" thickBot="1" x14ac:dyDescent="0.25">
      <c r="A13" s="165"/>
      <c r="B13" s="171"/>
      <c r="C13" s="173"/>
      <c r="D13" s="167"/>
      <c r="E13" s="167"/>
      <c r="F13" s="175"/>
      <c r="G13" s="167"/>
      <c r="H13" s="175"/>
      <c r="I13" s="1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4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1911.94</v>
      </c>
      <c r="F15" s="83">
        <v>5180</v>
      </c>
      <c r="G15" s="44">
        <f>(F15-E15)/E15</f>
        <v>1.7092900404824418</v>
      </c>
      <c r="H15" s="83">
        <v>5616.6</v>
      </c>
      <c r="I15" s="125">
        <f>(F15-H15)/H15</f>
        <v>-7.7733860342556055E-2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2379.7994444444444</v>
      </c>
      <c r="F16" s="83">
        <v>5633.2</v>
      </c>
      <c r="G16" s="48">
        <f t="shared" ref="G16:G39" si="0">(F16-E16)/E16</f>
        <v>1.3670902239894631</v>
      </c>
      <c r="H16" s="83">
        <v>5683.2</v>
      </c>
      <c r="I16" s="48">
        <f>(F16-H16)/H16</f>
        <v>-8.7978603603603607E-3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1731.56</v>
      </c>
      <c r="F17" s="83">
        <v>3976.6</v>
      </c>
      <c r="G17" s="48">
        <f t="shared" si="0"/>
        <v>1.2965418466585046</v>
      </c>
      <c r="H17" s="83">
        <v>3866.6</v>
      </c>
      <c r="I17" s="48">
        <f t="shared" ref="I17:I29" si="1">(F17-H17)/H17</f>
        <v>2.8448766358040656E-2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893.73</v>
      </c>
      <c r="F18" s="83">
        <v>2900</v>
      </c>
      <c r="G18" s="48">
        <f t="shared" si="0"/>
        <v>2.2448278562876931</v>
      </c>
      <c r="H18" s="83">
        <v>3049.8</v>
      </c>
      <c r="I18" s="48">
        <f t="shared" si="1"/>
        <v>-4.9117974949177051E-2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3128.7550000000001</v>
      </c>
      <c r="F19" s="83">
        <v>5783.2</v>
      </c>
      <c r="G19" s="48">
        <f t="shared" si="0"/>
        <v>0.84840295900446017</v>
      </c>
      <c r="H19" s="83">
        <v>5716.6</v>
      </c>
      <c r="I19" s="48">
        <f t="shared" si="1"/>
        <v>1.165028163593735E-2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1813.06</v>
      </c>
      <c r="F20" s="83">
        <v>4366.6000000000004</v>
      </c>
      <c r="G20" s="48">
        <f t="shared" si="0"/>
        <v>1.4084145036568014</v>
      </c>
      <c r="H20" s="83">
        <v>4783.2</v>
      </c>
      <c r="I20" s="48">
        <f t="shared" si="1"/>
        <v>-8.7096504432179186E-2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1409.56</v>
      </c>
      <c r="F21" s="83">
        <v>3066.6</v>
      </c>
      <c r="G21" s="48">
        <f t="shared" si="0"/>
        <v>1.1755725190839694</v>
      </c>
      <c r="H21" s="83">
        <v>3283.2</v>
      </c>
      <c r="I21" s="48">
        <f t="shared" si="1"/>
        <v>-6.5972222222222196E-2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405.83</v>
      </c>
      <c r="F22" s="83">
        <v>491.666</v>
      </c>
      <c r="G22" s="48">
        <f t="shared" si="0"/>
        <v>0.21150728137397437</v>
      </c>
      <c r="H22" s="83">
        <v>599.86660000000006</v>
      </c>
      <c r="I22" s="48">
        <f t="shared" si="1"/>
        <v>-0.18037443658306707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539.70000000000005</v>
      </c>
      <c r="F23" s="83">
        <v>583.20000000000005</v>
      </c>
      <c r="G23" s="48">
        <f t="shared" si="0"/>
        <v>8.0600333518621448E-2</v>
      </c>
      <c r="H23" s="83">
        <v>558.20000000000005</v>
      </c>
      <c r="I23" s="48">
        <f t="shared" si="1"/>
        <v>4.4786814761734142E-2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525.12111111111108</v>
      </c>
      <c r="F24" s="83">
        <v>666.6</v>
      </c>
      <c r="G24" s="48">
        <f t="shared" si="0"/>
        <v>0.26942144563476372</v>
      </c>
      <c r="H24" s="83">
        <v>733.2</v>
      </c>
      <c r="I24" s="48">
        <f t="shared" si="1"/>
        <v>-9.0834697217675966E-2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501.95000000000005</v>
      </c>
      <c r="F25" s="83">
        <v>566.6</v>
      </c>
      <c r="G25" s="48">
        <f t="shared" si="0"/>
        <v>0.12879768901284983</v>
      </c>
      <c r="H25" s="83">
        <v>658.2</v>
      </c>
      <c r="I25" s="48">
        <f t="shared" si="1"/>
        <v>-0.13916742631419024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1321.52</v>
      </c>
      <c r="F26" s="83">
        <v>1883.2</v>
      </c>
      <c r="G26" s="48">
        <f t="shared" si="0"/>
        <v>0.42502572794963384</v>
      </c>
      <c r="H26" s="83">
        <v>2233.1999999999998</v>
      </c>
      <c r="I26" s="48">
        <f t="shared" si="1"/>
        <v>-0.15672577467311471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536.03777777777782</v>
      </c>
      <c r="F27" s="83">
        <v>666.6</v>
      </c>
      <c r="G27" s="48">
        <f t="shared" si="0"/>
        <v>0.24356906851507143</v>
      </c>
      <c r="H27" s="83">
        <v>741.6</v>
      </c>
      <c r="I27" s="48">
        <f t="shared" si="1"/>
        <v>-0.10113268608414239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1118.46</v>
      </c>
      <c r="F28" s="83">
        <v>3183.2</v>
      </c>
      <c r="G28" s="48">
        <f t="shared" si="0"/>
        <v>1.8460561843964018</v>
      </c>
      <c r="H28" s="83">
        <v>3566.6</v>
      </c>
      <c r="I28" s="48">
        <f t="shared" si="1"/>
        <v>-0.10749733639881122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1758.8783333333333</v>
      </c>
      <c r="F29" s="83">
        <v>3350</v>
      </c>
      <c r="G29" s="48">
        <f t="shared" si="0"/>
        <v>0.90462292730120619</v>
      </c>
      <c r="H29" s="83">
        <v>3429.8</v>
      </c>
      <c r="I29" s="48">
        <f t="shared" si="1"/>
        <v>-2.326666277917085E-2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1191.57</v>
      </c>
      <c r="F30" s="94">
        <v>2800</v>
      </c>
      <c r="G30" s="51">
        <f t="shared" si="0"/>
        <v>1.3498409661203288</v>
      </c>
      <c r="H30" s="94">
        <v>2729.8</v>
      </c>
      <c r="I30" s="51">
        <f>(F30-H30)/H30</f>
        <v>2.5716169682760574E-2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6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2359.12</v>
      </c>
      <c r="F32" s="83">
        <v>5750</v>
      </c>
      <c r="G32" s="44">
        <f t="shared" si="0"/>
        <v>1.4373495201600599</v>
      </c>
      <c r="H32" s="83">
        <v>5124.8</v>
      </c>
      <c r="I32" s="45">
        <f>(F32-H32)/H32</f>
        <v>0.12199500468310955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2220.9</v>
      </c>
      <c r="F33" s="83">
        <v>5583.2</v>
      </c>
      <c r="G33" s="48">
        <f t="shared" si="0"/>
        <v>1.5139357917961185</v>
      </c>
      <c r="H33" s="83">
        <v>5066.6000000000004</v>
      </c>
      <c r="I33" s="48">
        <f>(F33-H33)/H33</f>
        <v>0.10196186791931461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1288.0999999999999</v>
      </c>
      <c r="F34" s="83">
        <v>3033.2</v>
      </c>
      <c r="G34" s="48">
        <f>(F34-E34)/E34</f>
        <v>1.3547861190901327</v>
      </c>
      <c r="H34" s="83">
        <v>3216.6</v>
      </c>
      <c r="I34" s="48">
        <f>(F34-H34)/H34</f>
        <v>-5.7016725735248429E-2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1432.6210714285714</v>
      </c>
      <c r="F35" s="83">
        <v>2483.1999999999998</v>
      </c>
      <c r="G35" s="48">
        <f t="shared" si="0"/>
        <v>0.73332645283781783</v>
      </c>
      <c r="H35" s="83">
        <v>2916.6</v>
      </c>
      <c r="I35" s="48">
        <f>(F35-H35)/H35</f>
        <v>-0.14859768223273678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1552.98</v>
      </c>
      <c r="F36" s="83">
        <v>3399.8</v>
      </c>
      <c r="G36" s="55">
        <f t="shared" si="0"/>
        <v>1.1892104212546202</v>
      </c>
      <c r="H36" s="83">
        <v>3633.2</v>
      </c>
      <c r="I36" s="48">
        <f>(F36-H36)/H36</f>
        <v>-6.4240889573929219E-2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31057.64</v>
      </c>
      <c r="F38" s="84">
        <v>66333.2</v>
      </c>
      <c r="G38" s="45">
        <f t="shared" si="0"/>
        <v>1.1358094175861397</v>
      </c>
      <c r="H38" s="84">
        <v>64999.8</v>
      </c>
      <c r="I38" s="45">
        <f>(F38-H38)/H38</f>
        <v>2.0513909273566906E-2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18075.404444444444</v>
      </c>
      <c r="F39" s="85">
        <v>39066.6</v>
      </c>
      <c r="G39" s="51">
        <f t="shared" si="0"/>
        <v>1.1613126345290321</v>
      </c>
      <c r="H39" s="85">
        <v>36733.199999999997</v>
      </c>
      <c r="I39" s="51">
        <f>(F39-H39)/H39</f>
        <v>6.3522916598608384E-2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21" zoomScaleNormal="100" workbookViewId="0">
      <selection activeCell="D39" sqref="D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3" t="s">
        <v>204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4" t="s">
        <v>3</v>
      </c>
      <c r="B12" s="170"/>
      <c r="C12" s="172" t="s">
        <v>0</v>
      </c>
      <c r="D12" s="166" t="s">
        <v>221</v>
      </c>
      <c r="E12" s="174" t="s">
        <v>223</v>
      </c>
      <c r="F12" s="181" t="s">
        <v>186</v>
      </c>
      <c r="G12" s="166" t="s">
        <v>217</v>
      </c>
      <c r="H12" s="183" t="s">
        <v>224</v>
      </c>
      <c r="I12" s="179" t="s">
        <v>196</v>
      </c>
    </row>
    <row r="13" spans="1:9" ht="39.75" customHeight="1" thickBot="1" x14ac:dyDescent="0.25">
      <c r="A13" s="165"/>
      <c r="B13" s="171"/>
      <c r="C13" s="173"/>
      <c r="D13" s="167"/>
      <c r="E13" s="175"/>
      <c r="F13" s="182"/>
      <c r="G13" s="167"/>
      <c r="H13" s="184"/>
      <c r="I13" s="18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4998.8</v>
      </c>
      <c r="E15" s="83">
        <v>5180</v>
      </c>
      <c r="F15" s="67">
        <f t="shared" ref="F15:F30" si="0">D15-E15</f>
        <v>-181.19999999999982</v>
      </c>
      <c r="G15" s="42">
        <v>1911.94</v>
      </c>
      <c r="H15" s="66">
        <f>AVERAGE(D15:E15)</f>
        <v>5089.3999999999996</v>
      </c>
      <c r="I15" s="69">
        <f>(H15-G15)/G15</f>
        <v>1.6619036162222662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7386.666666666667</v>
      </c>
      <c r="E16" s="83">
        <v>5633.2</v>
      </c>
      <c r="F16" s="71">
        <f t="shared" si="0"/>
        <v>1753.4666666666672</v>
      </c>
      <c r="G16" s="46">
        <v>2379.7994444444444</v>
      </c>
      <c r="H16" s="68">
        <f t="shared" ref="H16:H30" si="1">AVERAGE(D16:E16)</f>
        <v>6509.9333333333334</v>
      </c>
      <c r="I16" s="72">
        <f t="shared" ref="I16:I39" si="2">(H16-G16)/G16</f>
        <v>1.7354966186459693</v>
      </c>
    </row>
    <row r="17" spans="1:9" ht="16.5" x14ac:dyDescent="0.3">
      <c r="A17" s="37"/>
      <c r="B17" s="34" t="s">
        <v>6</v>
      </c>
      <c r="C17" s="15" t="s">
        <v>165</v>
      </c>
      <c r="D17" s="47">
        <v>4377.5555555555557</v>
      </c>
      <c r="E17" s="83">
        <v>3976.6</v>
      </c>
      <c r="F17" s="71">
        <f t="shared" si="0"/>
        <v>400.95555555555575</v>
      </c>
      <c r="G17" s="46">
        <v>1731.56</v>
      </c>
      <c r="H17" s="68">
        <f t="shared" si="1"/>
        <v>4177.0777777777776</v>
      </c>
      <c r="I17" s="72">
        <f t="shared" si="2"/>
        <v>1.4123205535920083</v>
      </c>
    </row>
    <row r="18" spans="1:9" ht="16.5" x14ac:dyDescent="0.3">
      <c r="A18" s="37"/>
      <c r="B18" s="34" t="s">
        <v>7</v>
      </c>
      <c r="C18" s="15" t="s">
        <v>166</v>
      </c>
      <c r="D18" s="47">
        <v>2594</v>
      </c>
      <c r="E18" s="83">
        <v>2900</v>
      </c>
      <c r="F18" s="71">
        <f t="shared" si="0"/>
        <v>-306</v>
      </c>
      <c r="G18" s="46">
        <v>893.73</v>
      </c>
      <c r="H18" s="68">
        <f t="shared" si="1"/>
        <v>2747</v>
      </c>
      <c r="I18" s="72">
        <f t="shared" si="2"/>
        <v>2.0736352142145837</v>
      </c>
    </row>
    <row r="19" spans="1:9" ht="16.5" x14ac:dyDescent="0.3">
      <c r="A19" s="37"/>
      <c r="B19" s="34" t="s">
        <v>8</v>
      </c>
      <c r="C19" s="15" t="s">
        <v>167</v>
      </c>
      <c r="D19" s="47">
        <v>5486</v>
      </c>
      <c r="E19" s="83">
        <v>5783.2</v>
      </c>
      <c r="F19" s="71">
        <f t="shared" si="0"/>
        <v>-297.19999999999982</v>
      </c>
      <c r="G19" s="46">
        <v>3128.7550000000001</v>
      </c>
      <c r="H19" s="68">
        <f t="shared" si="1"/>
        <v>5634.6</v>
      </c>
      <c r="I19" s="72">
        <f t="shared" si="2"/>
        <v>0.80090802891245882</v>
      </c>
    </row>
    <row r="20" spans="1:9" ht="16.5" x14ac:dyDescent="0.3">
      <c r="A20" s="37"/>
      <c r="B20" s="34" t="s">
        <v>9</v>
      </c>
      <c r="C20" s="15" t="s">
        <v>168</v>
      </c>
      <c r="D20" s="47">
        <v>5498</v>
      </c>
      <c r="E20" s="83">
        <v>4366.6000000000004</v>
      </c>
      <c r="F20" s="71">
        <f t="shared" si="0"/>
        <v>1131.3999999999996</v>
      </c>
      <c r="G20" s="46">
        <v>1813.06</v>
      </c>
      <c r="H20" s="68">
        <f t="shared" si="1"/>
        <v>4932.3</v>
      </c>
      <c r="I20" s="72">
        <f t="shared" si="2"/>
        <v>1.7204284469350162</v>
      </c>
    </row>
    <row r="21" spans="1:9" ht="16.5" x14ac:dyDescent="0.3">
      <c r="A21" s="37"/>
      <c r="B21" s="34" t="s">
        <v>10</v>
      </c>
      <c r="C21" s="15" t="s">
        <v>169</v>
      </c>
      <c r="D21" s="47">
        <v>3508.8</v>
      </c>
      <c r="E21" s="83">
        <v>3066.6</v>
      </c>
      <c r="F21" s="71">
        <f t="shared" si="0"/>
        <v>442.20000000000027</v>
      </c>
      <c r="G21" s="46">
        <v>1409.56</v>
      </c>
      <c r="H21" s="68">
        <f t="shared" si="1"/>
        <v>3287.7</v>
      </c>
      <c r="I21" s="72">
        <f t="shared" si="2"/>
        <v>1.3324299781492097</v>
      </c>
    </row>
    <row r="22" spans="1:9" ht="16.5" x14ac:dyDescent="0.3">
      <c r="A22" s="37"/>
      <c r="B22" s="34" t="s">
        <v>11</v>
      </c>
      <c r="C22" s="15" t="s">
        <v>170</v>
      </c>
      <c r="D22" s="47">
        <v>600</v>
      </c>
      <c r="E22" s="83">
        <v>491.666</v>
      </c>
      <c r="F22" s="71">
        <f t="shared" si="0"/>
        <v>108.334</v>
      </c>
      <c r="G22" s="46">
        <v>405.83</v>
      </c>
      <c r="H22" s="68">
        <f t="shared" si="1"/>
        <v>545.83299999999997</v>
      </c>
      <c r="I22" s="72">
        <f t="shared" si="2"/>
        <v>0.3449794248823399</v>
      </c>
    </row>
    <row r="23" spans="1:9" ht="16.5" x14ac:dyDescent="0.3">
      <c r="A23" s="37"/>
      <c r="B23" s="34" t="s">
        <v>12</v>
      </c>
      <c r="C23" s="15" t="s">
        <v>171</v>
      </c>
      <c r="D23" s="47">
        <v>779.8</v>
      </c>
      <c r="E23" s="83">
        <v>583.20000000000005</v>
      </c>
      <c r="F23" s="71">
        <f t="shared" si="0"/>
        <v>196.59999999999991</v>
      </c>
      <c r="G23" s="46">
        <v>539.70000000000005</v>
      </c>
      <c r="H23" s="68">
        <f t="shared" si="1"/>
        <v>681.5</v>
      </c>
      <c r="I23" s="72">
        <f t="shared" si="2"/>
        <v>0.26273855845840272</v>
      </c>
    </row>
    <row r="24" spans="1:9" ht="16.5" x14ac:dyDescent="0.3">
      <c r="A24" s="37"/>
      <c r="B24" s="34" t="s">
        <v>13</v>
      </c>
      <c r="C24" s="15" t="s">
        <v>172</v>
      </c>
      <c r="D24" s="47">
        <v>766.44444444444446</v>
      </c>
      <c r="E24" s="83">
        <v>666.6</v>
      </c>
      <c r="F24" s="71">
        <f t="shared" si="0"/>
        <v>99.844444444444434</v>
      </c>
      <c r="G24" s="46">
        <v>525.12111111111108</v>
      </c>
      <c r="H24" s="68">
        <f t="shared" si="1"/>
        <v>716.52222222222224</v>
      </c>
      <c r="I24" s="72">
        <f t="shared" si="2"/>
        <v>0.36448946169031921</v>
      </c>
    </row>
    <row r="25" spans="1:9" ht="16.5" x14ac:dyDescent="0.3">
      <c r="A25" s="37"/>
      <c r="B25" s="34" t="s">
        <v>14</v>
      </c>
      <c r="C25" s="15" t="s">
        <v>173</v>
      </c>
      <c r="D25" s="47">
        <v>664.8</v>
      </c>
      <c r="E25" s="83">
        <v>566.6</v>
      </c>
      <c r="F25" s="71">
        <f t="shared" si="0"/>
        <v>98.199999999999932</v>
      </c>
      <c r="G25" s="46">
        <v>501.95000000000005</v>
      </c>
      <c r="H25" s="68">
        <f t="shared" si="1"/>
        <v>615.70000000000005</v>
      </c>
      <c r="I25" s="72">
        <f t="shared" si="2"/>
        <v>0.22661619683235379</v>
      </c>
    </row>
    <row r="26" spans="1:9" ht="16.5" x14ac:dyDescent="0.3">
      <c r="A26" s="37"/>
      <c r="B26" s="34" t="s">
        <v>15</v>
      </c>
      <c r="C26" s="15" t="s">
        <v>174</v>
      </c>
      <c r="D26" s="47">
        <v>1808.8</v>
      </c>
      <c r="E26" s="83">
        <v>1883.2</v>
      </c>
      <c r="F26" s="71">
        <f t="shared" si="0"/>
        <v>-74.400000000000091</v>
      </c>
      <c r="G26" s="46">
        <v>1321.52</v>
      </c>
      <c r="H26" s="68">
        <f t="shared" si="1"/>
        <v>1846</v>
      </c>
      <c r="I26" s="72">
        <f t="shared" si="2"/>
        <v>0.39687632423270175</v>
      </c>
    </row>
    <row r="27" spans="1:9" ht="16.5" x14ac:dyDescent="0.3">
      <c r="A27" s="37"/>
      <c r="B27" s="34" t="s">
        <v>16</v>
      </c>
      <c r="C27" s="15" t="s">
        <v>175</v>
      </c>
      <c r="D27" s="47">
        <v>749.8</v>
      </c>
      <c r="E27" s="83">
        <v>666.6</v>
      </c>
      <c r="F27" s="71">
        <f t="shared" si="0"/>
        <v>83.199999999999932</v>
      </c>
      <c r="G27" s="46">
        <v>536.03777777777782</v>
      </c>
      <c r="H27" s="68">
        <f t="shared" si="1"/>
        <v>708.2</v>
      </c>
      <c r="I27" s="72">
        <f t="shared" si="2"/>
        <v>0.32117553903746415</v>
      </c>
    </row>
    <row r="28" spans="1:9" ht="16.5" x14ac:dyDescent="0.3">
      <c r="A28" s="37"/>
      <c r="B28" s="34" t="s">
        <v>17</v>
      </c>
      <c r="C28" s="15" t="s">
        <v>176</v>
      </c>
      <c r="D28" s="47">
        <v>3158.8</v>
      </c>
      <c r="E28" s="83">
        <v>3183.2</v>
      </c>
      <c r="F28" s="71">
        <f t="shared" si="0"/>
        <v>-24.399999999999636</v>
      </c>
      <c r="G28" s="46">
        <v>1118.46</v>
      </c>
      <c r="H28" s="68">
        <f t="shared" si="1"/>
        <v>3171</v>
      </c>
      <c r="I28" s="72">
        <f t="shared" si="2"/>
        <v>1.8351483289523094</v>
      </c>
    </row>
    <row r="29" spans="1:9" ht="16.5" x14ac:dyDescent="0.3">
      <c r="A29" s="37"/>
      <c r="B29" s="34" t="s">
        <v>18</v>
      </c>
      <c r="C29" s="15" t="s">
        <v>177</v>
      </c>
      <c r="D29" s="47">
        <v>3538.8888888888887</v>
      </c>
      <c r="E29" s="83">
        <v>3350</v>
      </c>
      <c r="F29" s="71">
        <f t="shared" si="0"/>
        <v>188.88888888888869</v>
      </c>
      <c r="G29" s="46">
        <v>1758.8783333333333</v>
      </c>
      <c r="H29" s="68">
        <f t="shared" si="1"/>
        <v>3444.4444444444443</v>
      </c>
      <c r="I29" s="72">
        <f t="shared" si="2"/>
        <v>0.95831876438929986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2803.8</v>
      </c>
      <c r="E30" s="94">
        <v>2800</v>
      </c>
      <c r="F30" s="74">
        <f t="shared" si="0"/>
        <v>3.8000000000001819</v>
      </c>
      <c r="G30" s="49">
        <v>1191.57</v>
      </c>
      <c r="H30" s="105">
        <f t="shared" si="1"/>
        <v>2801.9</v>
      </c>
      <c r="I30" s="75">
        <f t="shared" si="2"/>
        <v>1.3514355010616248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6569.8</v>
      </c>
      <c r="E32" s="83">
        <v>5750</v>
      </c>
      <c r="F32" s="67">
        <f>D32-E32</f>
        <v>819.80000000000018</v>
      </c>
      <c r="G32" s="54">
        <v>2359.12</v>
      </c>
      <c r="H32" s="68">
        <f>AVERAGE(D32:E32)</f>
        <v>6159.9</v>
      </c>
      <c r="I32" s="78">
        <f t="shared" si="2"/>
        <v>1.6111007494319916</v>
      </c>
    </row>
    <row r="33" spans="1:9" ht="16.5" x14ac:dyDescent="0.3">
      <c r="A33" s="37"/>
      <c r="B33" s="34" t="s">
        <v>27</v>
      </c>
      <c r="C33" s="15" t="s">
        <v>180</v>
      </c>
      <c r="D33" s="47">
        <v>6559.8</v>
      </c>
      <c r="E33" s="83">
        <v>5583.2</v>
      </c>
      <c r="F33" s="79">
        <f>D33-E33</f>
        <v>976.60000000000036</v>
      </c>
      <c r="G33" s="46">
        <v>2220.9</v>
      </c>
      <c r="H33" s="68">
        <f>AVERAGE(D33:E33)</f>
        <v>6071.5</v>
      </c>
      <c r="I33" s="72">
        <f t="shared" si="2"/>
        <v>1.7338016119591155</v>
      </c>
    </row>
    <row r="34" spans="1:9" ht="16.5" x14ac:dyDescent="0.3">
      <c r="A34" s="37"/>
      <c r="B34" s="39" t="s">
        <v>28</v>
      </c>
      <c r="C34" s="15" t="s">
        <v>181</v>
      </c>
      <c r="D34" s="47">
        <v>3288.8</v>
      </c>
      <c r="E34" s="83">
        <v>3033.2</v>
      </c>
      <c r="F34" s="71">
        <f>D34-E34</f>
        <v>255.60000000000036</v>
      </c>
      <c r="G34" s="46">
        <v>1288.0999999999999</v>
      </c>
      <c r="H34" s="68">
        <f>AVERAGE(D34:E34)</f>
        <v>3161</v>
      </c>
      <c r="I34" s="72">
        <f t="shared" si="2"/>
        <v>1.4540020184768265</v>
      </c>
    </row>
    <row r="35" spans="1:9" ht="16.5" x14ac:dyDescent="0.3">
      <c r="A35" s="37"/>
      <c r="B35" s="34" t="s">
        <v>29</v>
      </c>
      <c r="C35" s="15" t="s">
        <v>182</v>
      </c>
      <c r="D35" s="47">
        <v>2864.8</v>
      </c>
      <c r="E35" s="83">
        <v>2483.1999999999998</v>
      </c>
      <c r="F35" s="79">
        <f>D35-E35</f>
        <v>381.60000000000036</v>
      </c>
      <c r="G35" s="46">
        <v>1432.6210714285714</v>
      </c>
      <c r="H35" s="68">
        <f>AVERAGE(D35:E35)</f>
        <v>2674</v>
      </c>
      <c r="I35" s="72">
        <f t="shared" si="2"/>
        <v>0.86650891385644546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3227.8</v>
      </c>
      <c r="E36" s="83">
        <v>3399.8</v>
      </c>
      <c r="F36" s="71">
        <f>D36-E36</f>
        <v>-172</v>
      </c>
      <c r="G36" s="49">
        <v>1552.98</v>
      </c>
      <c r="H36" s="68">
        <f>AVERAGE(D36:E36)</f>
        <v>3313.8</v>
      </c>
      <c r="I36" s="80">
        <f t="shared" si="2"/>
        <v>1.1338330178109184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68712.571428571435</v>
      </c>
      <c r="E38" s="84">
        <v>66333.2</v>
      </c>
      <c r="F38" s="67">
        <f>D38-E38</f>
        <v>2379.3714285714377</v>
      </c>
      <c r="G38" s="46">
        <v>31057.64</v>
      </c>
      <c r="H38" s="67">
        <f>AVERAGE(D38:E38)</f>
        <v>67522.885714285716</v>
      </c>
      <c r="I38" s="78">
        <f t="shared" si="2"/>
        <v>1.174115152158558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39233</v>
      </c>
      <c r="E39" s="85">
        <v>39066.6</v>
      </c>
      <c r="F39" s="74">
        <f>D39-E39</f>
        <v>166.40000000000146</v>
      </c>
      <c r="G39" s="46">
        <v>18075.404444444444</v>
      </c>
      <c r="H39" s="81">
        <f>AVERAGE(D39:E39)</f>
        <v>39149.800000000003</v>
      </c>
      <c r="I39" s="75">
        <f t="shared" si="2"/>
        <v>1.1659155744109984</v>
      </c>
    </row>
    <row r="40" spans="1:9" ht="15.75" customHeight="1" thickBot="1" x14ac:dyDescent="0.25">
      <c r="A40" s="176"/>
      <c r="B40" s="177"/>
      <c r="C40" s="178"/>
      <c r="D40" s="86">
        <f>SUM(D15:D39)</f>
        <v>179177.52698412701</v>
      </c>
      <c r="E40" s="86">
        <f>SUM(E15:E39)</f>
        <v>170746.46599999999</v>
      </c>
      <c r="F40" s="86">
        <f>SUM(F15:F39)</f>
        <v>8431.0609841269961</v>
      </c>
      <c r="G40" s="86">
        <f>SUM(G15:G39)</f>
        <v>79154.237182539684</v>
      </c>
      <c r="H40" s="86">
        <f>AVERAGE(D40:E40)</f>
        <v>174961.99649206351</v>
      </c>
      <c r="I40" s="75">
        <f>(H40-G40)/G40</f>
        <v>1.210393312092428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26" zoomScaleNormal="100" workbookViewId="0">
      <selection activeCell="F41" sqref="F4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3" t="s">
        <v>201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4" t="s">
        <v>3</v>
      </c>
      <c r="B13" s="170"/>
      <c r="C13" s="172" t="s">
        <v>0</v>
      </c>
      <c r="D13" s="166" t="s">
        <v>23</v>
      </c>
      <c r="E13" s="166" t="s">
        <v>217</v>
      </c>
      <c r="F13" s="183" t="s">
        <v>224</v>
      </c>
      <c r="G13" s="166" t="s">
        <v>197</v>
      </c>
      <c r="H13" s="183" t="s">
        <v>220</v>
      </c>
      <c r="I13" s="166" t="s">
        <v>187</v>
      </c>
    </row>
    <row r="14" spans="1:9" ht="33.75" customHeight="1" thickBot="1" x14ac:dyDescent="0.25">
      <c r="A14" s="165"/>
      <c r="B14" s="171"/>
      <c r="C14" s="173"/>
      <c r="D14" s="186"/>
      <c r="E14" s="167"/>
      <c r="F14" s="184"/>
      <c r="G14" s="185"/>
      <c r="H14" s="184"/>
      <c r="I14" s="18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1911.94</v>
      </c>
      <c r="F16" s="42">
        <v>5089.3999999999996</v>
      </c>
      <c r="G16" s="21">
        <f>(F16-E16)/E16</f>
        <v>1.6619036162222662</v>
      </c>
      <c r="H16" s="42">
        <v>5537.7000000000007</v>
      </c>
      <c r="I16" s="21">
        <f>(F16-H16)/H16</f>
        <v>-8.0954186756234725E-2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2379.7994444444444</v>
      </c>
      <c r="F17" s="46">
        <v>6509.9333333333334</v>
      </c>
      <c r="G17" s="21">
        <f t="shared" ref="G17:G80" si="0">(F17-E17)/E17</f>
        <v>1.7354966186459693</v>
      </c>
      <c r="H17" s="46">
        <v>6382.0444444444438</v>
      </c>
      <c r="I17" s="21">
        <f>(F17-H17)/H17</f>
        <v>2.0038859021142764E-2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1731.56</v>
      </c>
      <c r="F18" s="46">
        <v>4177.0777777777776</v>
      </c>
      <c r="G18" s="21">
        <f t="shared" si="0"/>
        <v>1.4123205535920083</v>
      </c>
      <c r="H18" s="46">
        <v>4127.0777777777776</v>
      </c>
      <c r="I18" s="21">
        <f t="shared" ref="I18:I31" si="1">(F18-H18)/H18</f>
        <v>1.2115109695587678E-2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893.73</v>
      </c>
      <c r="F19" s="46">
        <v>2747</v>
      </c>
      <c r="G19" s="21">
        <f t="shared" si="0"/>
        <v>2.0736352142145837</v>
      </c>
      <c r="H19" s="46">
        <v>2974.4</v>
      </c>
      <c r="I19" s="21">
        <f t="shared" si="1"/>
        <v>-7.6452393760086099E-2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3128.7550000000001</v>
      </c>
      <c r="F20" s="46">
        <v>5634.6</v>
      </c>
      <c r="G20" s="21">
        <f>(F20-E20)/E20</f>
        <v>0.80090802891245882</v>
      </c>
      <c r="H20" s="46">
        <v>6226.9250000000002</v>
      </c>
      <c r="I20" s="21">
        <f t="shared" si="1"/>
        <v>-9.512319483533202E-2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1813.06</v>
      </c>
      <c r="F21" s="46">
        <v>4932.3</v>
      </c>
      <c r="G21" s="21">
        <f t="shared" si="0"/>
        <v>1.7204284469350162</v>
      </c>
      <c r="H21" s="46">
        <v>5190.6000000000004</v>
      </c>
      <c r="I21" s="21">
        <f t="shared" si="1"/>
        <v>-4.9763033175355485E-2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1409.56</v>
      </c>
      <c r="F22" s="46">
        <v>3287.7</v>
      </c>
      <c r="G22" s="21">
        <f t="shared" si="0"/>
        <v>1.3324299781492097</v>
      </c>
      <c r="H22" s="46">
        <v>3691</v>
      </c>
      <c r="I22" s="21">
        <f t="shared" si="1"/>
        <v>-0.10926578163099436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405.83</v>
      </c>
      <c r="F23" s="46">
        <v>545.83299999999997</v>
      </c>
      <c r="G23" s="21">
        <f t="shared" si="0"/>
        <v>0.3449794248823399</v>
      </c>
      <c r="H23" s="46">
        <v>602.43330000000003</v>
      </c>
      <c r="I23" s="21">
        <f t="shared" si="1"/>
        <v>-9.3952807721618403E-2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539.70000000000005</v>
      </c>
      <c r="F24" s="46">
        <v>681.5</v>
      </c>
      <c r="G24" s="21">
        <f t="shared" si="0"/>
        <v>0.26273855845840272</v>
      </c>
      <c r="H24" s="46">
        <v>689</v>
      </c>
      <c r="I24" s="21">
        <f t="shared" si="1"/>
        <v>-1.0885341074020319E-2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525.12111111111108</v>
      </c>
      <c r="F25" s="46">
        <v>716.52222222222224</v>
      </c>
      <c r="G25" s="21">
        <f t="shared" si="0"/>
        <v>0.36448946169031921</v>
      </c>
      <c r="H25" s="46">
        <v>777.6</v>
      </c>
      <c r="I25" s="21">
        <f t="shared" si="1"/>
        <v>-7.8546524919981708E-2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501.95000000000005</v>
      </c>
      <c r="F26" s="46">
        <v>615.70000000000005</v>
      </c>
      <c r="G26" s="21">
        <f t="shared" si="0"/>
        <v>0.22661619683235379</v>
      </c>
      <c r="H26" s="46">
        <v>699</v>
      </c>
      <c r="I26" s="21">
        <f t="shared" si="1"/>
        <v>-0.11917024320457791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1321.52</v>
      </c>
      <c r="F27" s="46">
        <v>1846</v>
      </c>
      <c r="G27" s="21">
        <f t="shared" si="0"/>
        <v>0.39687632423270175</v>
      </c>
      <c r="H27" s="46">
        <v>2021</v>
      </c>
      <c r="I27" s="21">
        <f t="shared" si="1"/>
        <v>-8.6590796635329051E-2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536.03777777777782</v>
      </c>
      <c r="F28" s="46">
        <v>708.2</v>
      </c>
      <c r="G28" s="21">
        <f t="shared" si="0"/>
        <v>0.32117553903746415</v>
      </c>
      <c r="H28" s="46">
        <v>787.35555555555561</v>
      </c>
      <c r="I28" s="21">
        <f t="shared" si="1"/>
        <v>-0.10053343117608875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1118.46</v>
      </c>
      <c r="F29" s="46">
        <v>3171</v>
      </c>
      <c r="G29" s="21">
        <f t="shared" si="0"/>
        <v>1.8351483289523094</v>
      </c>
      <c r="H29" s="46">
        <v>3253.6</v>
      </c>
      <c r="I29" s="21">
        <f t="shared" si="1"/>
        <v>-2.5387263339070539E-2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1758.8783333333333</v>
      </c>
      <c r="F30" s="46">
        <v>3444.4444444444443</v>
      </c>
      <c r="G30" s="21">
        <f t="shared" si="0"/>
        <v>0.95831876438929986</v>
      </c>
      <c r="H30" s="46">
        <v>3617.6444444444446</v>
      </c>
      <c r="I30" s="21">
        <f t="shared" si="1"/>
        <v>-4.7876457363293559E-2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1191.57</v>
      </c>
      <c r="F31" s="49">
        <v>2801.9</v>
      </c>
      <c r="G31" s="23">
        <f t="shared" si="0"/>
        <v>1.3514355010616248</v>
      </c>
      <c r="H31" s="49">
        <v>2786.8</v>
      </c>
      <c r="I31" s="23">
        <f t="shared" si="1"/>
        <v>5.4184010334433434E-3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2359.12</v>
      </c>
      <c r="F33" s="54">
        <v>6159.9</v>
      </c>
      <c r="G33" s="21">
        <f t="shared" si="0"/>
        <v>1.6111007494319916</v>
      </c>
      <c r="H33" s="54">
        <v>5986.8</v>
      </c>
      <c r="I33" s="21">
        <f>(F33-H33)/H33</f>
        <v>2.8913609941872028E-2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2220.9</v>
      </c>
      <c r="F34" s="46">
        <v>6071.5</v>
      </c>
      <c r="G34" s="21">
        <f t="shared" si="0"/>
        <v>1.7338016119591155</v>
      </c>
      <c r="H34" s="46">
        <v>5995.2000000000007</v>
      </c>
      <c r="I34" s="21">
        <f>(F34-H34)/H34</f>
        <v>1.2726848145182689E-2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1288.0999999999999</v>
      </c>
      <c r="F35" s="46">
        <v>3161</v>
      </c>
      <c r="G35" s="21">
        <f t="shared" si="0"/>
        <v>1.4540020184768265</v>
      </c>
      <c r="H35" s="46">
        <v>3282.7</v>
      </c>
      <c r="I35" s="21">
        <f>(F35-H35)/H35</f>
        <v>-3.7073141011971802E-2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1432.6210714285714</v>
      </c>
      <c r="F36" s="46">
        <v>2674</v>
      </c>
      <c r="G36" s="21">
        <f t="shared" si="0"/>
        <v>0.86650891385644546</v>
      </c>
      <c r="H36" s="46">
        <v>3165.3</v>
      </c>
      <c r="I36" s="21">
        <f>(F36-H36)/H36</f>
        <v>-0.1552143556692889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1552.98</v>
      </c>
      <c r="F37" s="49">
        <v>3313.8</v>
      </c>
      <c r="G37" s="23">
        <f t="shared" si="0"/>
        <v>1.1338330178109184</v>
      </c>
      <c r="H37" s="49">
        <v>3578.5</v>
      </c>
      <c r="I37" s="23">
        <f>(F37-H37)/H37</f>
        <v>-7.396954031018578E-2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0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31057.64</v>
      </c>
      <c r="F39" s="46">
        <v>67522.885714285716</v>
      </c>
      <c r="G39" s="21">
        <f t="shared" si="0"/>
        <v>1.174115152158558</v>
      </c>
      <c r="H39" s="46">
        <v>66039.066666666666</v>
      </c>
      <c r="I39" s="21">
        <f t="shared" ref="I39:I44" si="2">(F39-H39)/H39</f>
        <v>2.2468807063986119E-2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18075.404444444444</v>
      </c>
      <c r="F40" s="46">
        <v>39149.800000000003</v>
      </c>
      <c r="G40" s="21">
        <f t="shared" si="0"/>
        <v>1.1659155744109984</v>
      </c>
      <c r="H40" s="46">
        <v>37324.766666666663</v>
      </c>
      <c r="I40" s="21">
        <f t="shared" si="2"/>
        <v>4.8896041323768229E-2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13786.442857142858</v>
      </c>
      <c r="F41" s="57">
        <v>27398</v>
      </c>
      <c r="G41" s="21">
        <f t="shared" si="0"/>
        <v>0.9873146600542354</v>
      </c>
      <c r="H41" s="57">
        <v>25911.142857142859</v>
      </c>
      <c r="I41" s="21">
        <f t="shared" si="2"/>
        <v>5.7382924059147133E-2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5523.88</v>
      </c>
      <c r="F42" s="47">
        <v>13025.666666666666</v>
      </c>
      <c r="G42" s="21">
        <f t="shared" si="0"/>
        <v>1.3580647419326028</v>
      </c>
      <c r="H42" s="47">
        <v>13192.333333333334</v>
      </c>
      <c r="I42" s="21">
        <f t="shared" si="2"/>
        <v>-1.2633600323420259E-2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13150</v>
      </c>
      <c r="F43" s="47">
        <v>11833.333333333334</v>
      </c>
      <c r="G43" s="21">
        <f t="shared" si="0"/>
        <v>-0.10012674271229399</v>
      </c>
      <c r="H43" s="47">
        <v>12333.333333333334</v>
      </c>
      <c r="I43" s="21">
        <f t="shared" si="2"/>
        <v>-4.0540540540540536E-2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50">
        <v>13100</v>
      </c>
      <c r="F44" s="50">
        <v>22735.714285714286</v>
      </c>
      <c r="G44" s="31">
        <f t="shared" si="0"/>
        <v>0.73555070883315166</v>
      </c>
      <c r="H44" s="50">
        <v>22735.714285714286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8"/>
      <c r="G45" s="41"/>
      <c r="H45" s="128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7177.94</v>
      </c>
      <c r="F46" s="43">
        <v>17166.428571428572</v>
      </c>
      <c r="G46" s="21">
        <f t="shared" si="0"/>
        <v>1.3915536451166455</v>
      </c>
      <c r="H46" s="43">
        <v>16666.428571428572</v>
      </c>
      <c r="I46" s="21">
        <f t="shared" ref="I46:I51" si="3">(F46-H46)/H46</f>
        <v>3.0000428577551107E-2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6281.1111111111113</v>
      </c>
      <c r="F47" s="47">
        <v>10137</v>
      </c>
      <c r="G47" s="21">
        <f t="shared" si="0"/>
        <v>0.61388643198301784</v>
      </c>
      <c r="H47" s="47">
        <v>10120.799999999999</v>
      </c>
      <c r="I47" s="21">
        <f t="shared" si="3"/>
        <v>1.6006639791321564E-3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20247.833333333336</v>
      </c>
      <c r="F48" s="47">
        <v>38715</v>
      </c>
      <c r="G48" s="21">
        <f t="shared" si="0"/>
        <v>0.91205643402174696</v>
      </c>
      <c r="H48" s="47">
        <v>38748.125</v>
      </c>
      <c r="I48" s="21">
        <f t="shared" si="3"/>
        <v>-8.5488007484233104E-4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20803.682150000001</v>
      </c>
      <c r="F49" s="47">
        <v>59846.428571428572</v>
      </c>
      <c r="G49" s="21">
        <f t="shared" si="0"/>
        <v>1.8767228868389807</v>
      </c>
      <c r="H49" s="47">
        <v>59846.428571428572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2495.0642857142857</v>
      </c>
      <c r="F50" s="47">
        <v>6048.6</v>
      </c>
      <c r="G50" s="21">
        <f t="shared" si="0"/>
        <v>1.4242261149870175</v>
      </c>
      <c r="H50" s="47">
        <v>6048.6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28365.755555555555</v>
      </c>
      <c r="F51" s="50">
        <v>49995</v>
      </c>
      <c r="G51" s="31">
        <f t="shared" si="0"/>
        <v>0.76251254446872163</v>
      </c>
      <c r="H51" s="50">
        <v>49995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6" t="s">
        <v>38</v>
      </c>
      <c r="C53" s="19" t="s">
        <v>115</v>
      </c>
      <c r="D53" s="20" t="s">
        <v>114</v>
      </c>
      <c r="E53" s="43">
        <v>3999</v>
      </c>
      <c r="F53" s="66">
        <v>9350</v>
      </c>
      <c r="G53" s="22">
        <f t="shared" si="0"/>
        <v>1.3380845211302825</v>
      </c>
      <c r="H53" s="66">
        <v>9449.3333333333339</v>
      </c>
      <c r="I53" s="22">
        <f t="shared" ref="I53:I61" si="4">(F53-H53)/H53</f>
        <v>-1.0512205446592416E-2</v>
      </c>
    </row>
    <row r="54" spans="1:9" ht="16.5" x14ac:dyDescent="0.3">
      <c r="A54" s="37"/>
      <c r="B54" s="97" t="s">
        <v>39</v>
      </c>
      <c r="C54" s="15" t="s">
        <v>116</v>
      </c>
      <c r="D54" s="11" t="s">
        <v>114</v>
      </c>
      <c r="E54" s="47">
        <v>5311.05</v>
      </c>
      <c r="F54" s="70">
        <v>17960</v>
      </c>
      <c r="G54" s="21">
        <f t="shared" si="0"/>
        <v>2.3816288681145914</v>
      </c>
      <c r="H54" s="70">
        <v>17551.666666666668</v>
      </c>
      <c r="I54" s="21">
        <f t="shared" si="4"/>
        <v>2.3264647231981697E-2</v>
      </c>
    </row>
    <row r="55" spans="1:9" ht="16.5" x14ac:dyDescent="0.3">
      <c r="A55" s="37"/>
      <c r="B55" s="97" t="s">
        <v>40</v>
      </c>
      <c r="C55" s="15" t="s">
        <v>117</v>
      </c>
      <c r="D55" s="11" t="s">
        <v>114</v>
      </c>
      <c r="E55" s="47">
        <v>3435.06</v>
      </c>
      <c r="F55" s="70">
        <v>12777</v>
      </c>
      <c r="G55" s="21">
        <f t="shared" si="0"/>
        <v>2.7195856840928543</v>
      </c>
      <c r="H55" s="70">
        <v>12777</v>
      </c>
      <c r="I55" s="21">
        <f t="shared" si="4"/>
        <v>0</v>
      </c>
    </row>
    <row r="56" spans="1:9" ht="16.5" x14ac:dyDescent="0.3">
      <c r="A56" s="37"/>
      <c r="B56" s="97" t="s">
        <v>41</v>
      </c>
      <c r="C56" s="15" t="s">
        <v>118</v>
      </c>
      <c r="D56" s="11" t="s">
        <v>114</v>
      </c>
      <c r="E56" s="47">
        <v>5216.666666666667</v>
      </c>
      <c r="F56" s="70">
        <v>6743.75</v>
      </c>
      <c r="G56" s="21">
        <f t="shared" si="0"/>
        <v>0.29273162939297115</v>
      </c>
      <c r="H56" s="70">
        <v>6642.5</v>
      </c>
      <c r="I56" s="21">
        <f t="shared" si="4"/>
        <v>1.5242754986827249E-2</v>
      </c>
    </row>
    <row r="57" spans="1:9" ht="16.5" x14ac:dyDescent="0.3">
      <c r="A57" s="37"/>
      <c r="B57" s="97" t="s">
        <v>42</v>
      </c>
      <c r="C57" s="15" t="s">
        <v>198</v>
      </c>
      <c r="D57" s="11" t="s">
        <v>114</v>
      </c>
      <c r="E57" s="47">
        <v>2941.1428571428573</v>
      </c>
      <c r="F57" s="103">
        <v>3523.3333333333335</v>
      </c>
      <c r="G57" s="21">
        <f t="shared" si="0"/>
        <v>0.19794702415646653</v>
      </c>
      <c r="H57" s="103">
        <v>3365</v>
      </c>
      <c r="I57" s="21">
        <f t="shared" si="4"/>
        <v>4.7052996532937146E-2</v>
      </c>
    </row>
    <row r="58" spans="1:9" ht="16.5" customHeight="1" thickBot="1" x14ac:dyDescent="0.35">
      <c r="A58" s="38"/>
      <c r="B58" s="98" t="s">
        <v>43</v>
      </c>
      <c r="C58" s="16" t="s">
        <v>119</v>
      </c>
      <c r="D58" s="12" t="s">
        <v>114</v>
      </c>
      <c r="E58" s="50">
        <v>5556.76</v>
      </c>
      <c r="F58" s="50">
        <v>7942.875</v>
      </c>
      <c r="G58" s="29">
        <f t="shared" si="0"/>
        <v>0.42940760443135922</v>
      </c>
      <c r="H58" s="50">
        <v>11143.25</v>
      </c>
      <c r="I58" s="29">
        <f t="shared" si="4"/>
        <v>-0.28720301527830749</v>
      </c>
    </row>
    <row r="59" spans="1:9" ht="16.5" x14ac:dyDescent="0.3">
      <c r="A59" s="37"/>
      <c r="B59" s="99" t="s">
        <v>54</v>
      </c>
      <c r="C59" s="14" t="s">
        <v>121</v>
      </c>
      <c r="D59" s="11" t="s">
        <v>120</v>
      </c>
      <c r="E59" s="43">
        <v>5973.125</v>
      </c>
      <c r="F59" s="68">
        <v>18291.25</v>
      </c>
      <c r="G59" s="21">
        <f t="shared" si="0"/>
        <v>2.0622580307627918</v>
      </c>
      <c r="H59" s="68">
        <v>17391.25</v>
      </c>
      <c r="I59" s="21">
        <f t="shared" si="4"/>
        <v>5.1750161719255373E-2</v>
      </c>
    </row>
    <row r="60" spans="1:9" ht="16.5" x14ac:dyDescent="0.3">
      <c r="A60" s="37"/>
      <c r="B60" s="97" t="s">
        <v>55</v>
      </c>
      <c r="C60" s="15" t="s">
        <v>122</v>
      </c>
      <c r="D60" s="13" t="s">
        <v>120</v>
      </c>
      <c r="E60" s="47">
        <v>5725</v>
      </c>
      <c r="F60" s="70">
        <v>17726.25</v>
      </c>
      <c r="G60" s="21">
        <f t="shared" si="0"/>
        <v>2.0962882096069868</v>
      </c>
      <c r="H60" s="70">
        <v>18851</v>
      </c>
      <c r="I60" s="21">
        <f t="shared" si="4"/>
        <v>-5.9665269746963026E-2</v>
      </c>
    </row>
    <row r="61" spans="1:9" ht="16.5" customHeight="1" thickBot="1" x14ac:dyDescent="0.35">
      <c r="A61" s="38"/>
      <c r="B61" s="98" t="s">
        <v>56</v>
      </c>
      <c r="C61" s="16" t="s">
        <v>123</v>
      </c>
      <c r="D61" s="12" t="s">
        <v>120</v>
      </c>
      <c r="E61" s="50">
        <v>23260.625</v>
      </c>
      <c r="F61" s="73">
        <v>80305</v>
      </c>
      <c r="G61" s="29">
        <f t="shared" si="0"/>
        <v>2.4524007845876885</v>
      </c>
      <c r="H61" s="73">
        <v>90102.5</v>
      </c>
      <c r="I61" s="29">
        <f t="shared" si="4"/>
        <v>-0.10873727144085903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7544.2555555555564</v>
      </c>
      <c r="F63" s="54">
        <v>25209.222222222223</v>
      </c>
      <c r="G63" s="21">
        <f t="shared" si="0"/>
        <v>2.3415122322650195</v>
      </c>
      <c r="H63" s="54">
        <v>23702.25</v>
      </c>
      <c r="I63" s="21">
        <f t="shared" ref="I63:I74" si="5">(F63-H63)/H63</f>
        <v>6.3579289823633728E-2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49106.857142857145</v>
      </c>
      <c r="F64" s="46">
        <v>117016.14285714286</v>
      </c>
      <c r="G64" s="21">
        <f t="shared" si="0"/>
        <v>1.3828880458940851</v>
      </c>
      <c r="H64" s="46">
        <v>117016.14285714286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13588.539285714283</v>
      </c>
      <c r="F65" s="46">
        <v>52726.6</v>
      </c>
      <c r="G65" s="21">
        <f t="shared" si="0"/>
        <v>2.880225746959558</v>
      </c>
      <c r="H65" s="46">
        <v>49211.666666666664</v>
      </c>
      <c r="I65" s="21">
        <f t="shared" si="5"/>
        <v>7.1424797642835394E-2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9710.2222222222226</v>
      </c>
      <c r="F66" s="46">
        <v>24511.666666666668</v>
      </c>
      <c r="G66" s="21">
        <f t="shared" si="0"/>
        <v>1.5243157268399854</v>
      </c>
      <c r="H66" s="46">
        <v>20511.666666666668</v>
      </c>
      <c r="I66" s="21">
        <f t="shared" si="5"/>
        <v>0.19501096936702689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4921.8571428571431</v>
      </c>
      <c r="F67" s="46">
        <v>16223.333333333334</v>
      </c>
      <c r="G67" s="21">
        <f t="shared" si="0"/>
        <v>2.2961812711036291</v>
      </c>
      <c r="H67" s="46">
        <v>16223.333333333334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4450.3999999999996</v>
      </c>
      <c r="F68" s="58">
        <v>13167</v>
      </c>
      <c r="G68" s="31">
        <f t="shared" si="0"/>
        <v>1.9586104619809457</v>
      </c>
      <c r="H68" s="58">
        <v>13167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4782.8888888888887</v>
      </c>
      <c r="F70" s="43">
        <v>15238.125</v>
      </c>
      <c r="G70" s="21">
        <f t="shared" si="0"/>
        <v>2.1859667564930541</v>
      </c>
      <c r="H70" s="43">
        <v>14925.625</v>
      </c>
      <c r="I70" s="21">
        <f t="shared" si="5"/>
        <v>2.093714668564968E-2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3039.7777777777783</v>
      </c>
      <c r="F71" s="47">
        <v>8358.2857142857138</v>
      </c>
      <c r="G71" s="21">
        <f t="shared" si="0"/>
        <v>1.7496370870886546</v>
      </c>
      <c r="H71" s="47">
        <v>8358.2857142857138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1357.6666666666665</v>
      </c>
      <c r="F72" s="47">
        <v>2768.3333333333335</v>
      </c>
      <c r="G72" s="21">
        <f t="shared" si="0"/>
        <v>1.0390375644488097</v>
      </c>
      <c r="H72" s="47">
        <v>2768.3333333333335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2880.7111111111112</v>
      </c>
      <c r="F73" s="47">
        <v>8334.1666666666661</v>
      </c>
      <c r="G73" s="21">
        <f t="shared" si="0"/>
        <v>1.8930935262898045</v>
      </c>
      <c r="H73" s="47">
        <v>8568.5714285714294</v>
      </c>
      <c r="I73" s="21">
        <f t="shared" si="5"/>
        <v>-2.7356341002556565E-2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2164.9</v>
      </c>
      <c r="F74" s="50">
        <v>7438.333333333333</v>
      </c>
      <c r="G74" s="21">
        <f t="shared" si="0"/>
        <v>2.4358784855343583</v>
      </c>
      <c r="H74" s="50">
        <v>7521.666666666667</v>
      </c>
      <c r="I74" s="21">
        <f t="shared" si="5"/>
        <v>-1.1079104808331568E-2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1640.5</v>
      </c>
      <c r="F76" s="43">
        <v>4476.666666666667</v>
      </c>
      <c r="G76" s="22">
        <f t="shared" si="0"/>
        <v>1.7288428324697758</v>
      </c>
      <c r="H76" s="43">
        <v>4476.666666666667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1756.0555555555554</v>
      </c>
      <c r="F77" s="32">
        <v>3951.4285714285716</v>
      </c>
      <c r="G77" s="21">
        <f t="shared" si="0"/>
        <v>1.2501728711985285</v>
      </c>
      <c r="H77" s="32">
        <v>3818.3333333333335</v>
      </c>
      <c r="I77" s="21">
        <f t="shared" si="6"/>
        <v>3.4856893433934021E-2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1006.6428571428572</v>
      </c>
      <c r="F78" s="47">
        <v>2287</v>
      </c>
      <c r="G78" s="21">
        <f t="shared" si="0"/>
        <v>1.27190803945221</v>
      </c>
      <c r="H78" s="47">
        <v>2280.8333333333335</v>
      </c>
      <c r="I78" s="21">
        <f t="shared" si="6"/>
        <v>2.7036901717207955E-3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1868.2666666666664</v>
      </c>
      <c r="F79" s="47">
        <v>5404.4444444444443</v>
      </c>
      <c r="G79" s="21">
        <f t="shared" si="0"/>
        <v>1.8927585878770581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2071.9</v>
      </c>
      <c r="F80" s="61">
        <v>4908.75</v>
      </c>
      <c r="G80" s="21">
        <f t="shared" si="0"/>
        <v>1.3692021815724695</v>
      </c>
      <c r="H80" s="61">
        <v>4908.75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8982.6666666666661</v>
      </c>
      <c r="F81" s="61">
        <v>29999</v>
      </c>
      <c r="G81" s="21">
        <f>(F81-E81)/E81</f>
        <v>2.3396541487308897</v>
      </c>
      <c r="H81" s="61">
        <v>29999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4403.4222222222215</v>
      </c>
      <c r="F82" s="50">
        <v>6493.333333333333</v>
      </c>
      <c r="G82" s="23">
        <f>(F82-E82)/E82</f>
        <v>0.47461065635818622</v>
      </c>
      <c r="H82" s="50">
        <v>6493.333333333333</v>
      </c>
      <c r="I82" s="23">
        <f t="shared" si="6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3" t="s">
        <v>201</v>
      </c>
      <c r="B9" s="163"/>
      <c r="C9" s="163"/>
      <c r="D9" s="163"/>
      <c r="E9" s="163"/>
      <c r="F9" s="163"/>
      <c r="G9" s="163"/>
      <c r="H9" s="163"/>
      <c r="I9" s="16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4" t="s">
        <v>3</v>
      </c>
      <c r="B13" s="170"/>
      <c r="C13" s="187" t="s">
        <v>0</v>
      </c>
      <c r="D13" s="189" t="s">
        <v>23</v>
      </c>
      <c r="E13" s="166" t="s">
        <v>217</v>
      </c>
      <c r="F13" s="183" t="s">
        <v>224</v>
      </c>
      <c r="G13" s="166" t="s">
        <v>197</v>
      </c>
      <c r="H13" s="183" t="s">
        <v>220</v>
      </c>
      <c r="I13" s="166" t="s">
        <v>187</v>
      </c>
    </row>
    <row r="14" spans="1:9" ht="38.25" customHeight="1" thickBot="1" x14ac:dyDescent="0.25">
      <c r="A14" s="165"/>
      <c r="B14" s="171"/>
      <c r="C14" s="188"/>
      <c r="D14" s="190"/>
      <c r="E14" s="167"/>
      <c r="F14" s="184"/>
      <c r="G14" s="185"/>
      <c r="H14" s="184"/>
      <c r="I14" s="185"/>
    </row>
    <row r="15" spans="1:9" ht="17.25" customHeight="1" thickBot="1" x14ac:dyDescent="0.3">
      <c r="A15" s="33" t="s">
        <v>24</v>
      </c>
      <c r="B15" s="27" t="s">
        <v>22</v>
      </c>
      <c r="C15" s="131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14</v>
      </c>
      <c r="C16" s="14" t="s">
        <v>94</v>
      </c>
      <c r="D16" s="11" t="s">
        <v>81</v>
      </c>
      <c r="E16" s="42">
        <v>501.95000000000005</v>
      </c>
      <c r="F16" s="42">
        <v>615.70000000000005</v>
      </c>
      <c r="G16" s="21">
        <f>(F16-E16)/E16</f>
        <v>0.22661619683235379</v>
      </c>
      <c r="H16" s="42">
        <v>699</v>
      </c>
      <c r="I16" s="21">
        <f>(F16-H16)/H16</f>
        <v>-0.11917024320457791</v>
      </c>
    </row>
    <row r="17" spans="1:9" ht="16.5" x14ac:dyDescent="0.3">
      <c r="A17" s="37"/>
      <c r="B17" s="34" t="s">
        <v>10</v>
      </c>
      <c r="C17" s="15" t="s">
        <v>90</v>
      </c>
      <c r="D17" s="11" t="s">
        <v>161</v>
      </c>
      <c r="E17" s="46">
        <v>1409.56</v>
      </c>
      <c r="F17" s="46">
        <v>3287.7</v>
      </c>
      <c r="G17" s="21">
        <f>(F17-E17)/E17</f>
        <v>1.3324299781492097</v>
      </c>
      <c r="H17" s="46">
        <v>3691</v>
      </c>
      <c r="I17" s="21">
        <f>(F17-H17)/H17</f>
        <v>-0.10926578163099436</v>
      </c>
    </row>
    <row r="18" spans="1:9" ht="16.5" x14ac:dyDescent="0.3">
      <c r="A18" s="37"/>
      <c r="B18" s="34" t="s">
        <v>16</v>
      </c>
      <c r="C18" s="15" t="s">
        <v>96</v>
      </c>
      <c r="D18" s="11" t="s">
        <v>81</v>
      </c>
      <c r="E18" s="46">
        <v>536.03777777777782</v>
      </c>
      <c r="F18" s="46">
        <v>708.2</v>
      </c>
      <c r="G18" s="21">
        <f>(F18-E18)/E18</f>
        <v>0.32117553903746415</v>
      </c>
      <c r="H18" s="46">
        <v>787.35555555555561</v>
      </c>
      <c r="I18" s="21">
        <f>(F18-H18)/H18</f>
        <v>-0.10053343117608875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3128.7550000000001</v>
      </c>
      <c r="F19" s="46">
        <v>5634.6</v>
      </c>
      <c r="G19" s="21">
        <f>(F19-E19)/E19</f>
        <v>0.80090802891245882</v>
      </c>
      <c r="H19" s="46">
        <v>6226.9250000000002</v>
      </c>
      <c r="I19" s="21">
        <f>(F19-H19)/H19</f>
        <v>-9.512319483533202E-2</v>
      </c>
    </row>
    <row r="20" spans="1:9" ht="16.5" x14ac:dyDescent="0.3">
      <c r="A20" s="37"/>
      <c r="B20" s="34" t="s">
        <v>11</v>
      </c>
      <c r="C20" s="15" t="s">
        <v>91</v>
      </c>
      <c r="D20" s="11" t="s">
        <v>81</v>
      </c>
      <c r="E20" s="46">
        <v>405.83</v>
      </c>
      <c r="F20" s="46">
        <v>545.83299999999997</v>
      </c>
      <c r="G20" s="21">
        <f>(F20-E20)/E20</f>
        <v>0.3449794248823399</v>
      </c>
      <c r="H20" s="46">
        <v>602.43330000000003</v>
      </c>
      <c r="I20" s="21">
        <f>(F20-H20)/H20</f>
        <v>-9.3952807721618403E-2</v>
      </c>
    </row>
    <row r="21" spans="1:9" ht="16.5" x14ac:dyDescent="0.3">
      <c r="A21" s="37"/>
      <c r="B21" s="34" t="s">
        <v>15</v>
      </c>
      <c r="C21" s="15" t="s">
        <v>95</v>
      </c>
      <c r="D21" s="11" t="s">
        <v>82</v>
      </c>
      <c r="E21" s="46">
        <v>1321.52</v>
      </c>
      <c r="F21" s="46">
        <v>1846</v>
      </c>
      <c r="G21" s="21">
        <f>(F21-E21)/E21</f>
        <v>0.39687632423270175</v>
      </c>
      <c r="H21" s="46">
        <v>2021</v>
      </c>
      <c r="I21" s="21">
        <f>(F21-H21)/H21</f>
        <v>-8.6590796635329051E-2</v>
      </c>
    </row>
    <row r="22" spans="1:9" ht="16.5" x14ac:dyDescent="0.3">
      <c r="A22" s="37"/>
      <c r="B22" s="34" t="s">
        <v>4</v>
      </c>
      <c r="C22" s="15" t="s">
        <v>84</v>
      </c>
      <c r="D22" s="11" t="s">
        <v>161</v>
      </c>
      <c r="E22" s="46">
        <v>1911.94</v>
      </c>
      <c r="F22" s="46">
        <v>5089.3999999999996</v>
      </c>
      <c r="G22" s="21">
        <f>(F22-E22)/E22</f>
        <v>1.6619036162222662</v>
      </c>
      <c r="H22" s="46">
        <v>5537.7000000000007</v>
      </c>
      <c r="I22" s="21">
        <f>(F22-H22)/H22</f>
        <v>-8.0954186756234725E-2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525.12111111111108</v>
      </c>
      <c r="F23" s="46">
        <v>716.52222222222224</v>
      </c>
      <c r="G23" s="21">
        <f>(F23-E23)/E23</f>
        <v>0.36448946169031921</v>
      </c>
      <c r="H23" s="46">
        <v>777.6</v>
      </c>
      <c r="I23" s="21">
        <f>(F23-H23)/H23</f>
        <v>-7.8546524919981708E-2</v>
      </c>
    </row>
    <row r="24" spans="1:9" ht="16.5" x14ac:dyDescent="0.3">
      <c r="A24" s="37"/>
      <c r="B24" s="34" t="s">
        <v>7</v>
      </c>
      <c r="C24" s="15" t="s">
        <v>87</v>
      </c>
      <c r="D24" s="13" t="s">
        <v>161</v>
      </c>
      <c r="E24" s="46">
        <v>893.73</v>
      </c>
      <c r="F24" s="46">
        <v>2747</v>
      </c>
      <c r="G24" s="21">
        <f>(F24-E24)/E24</f>
        <v>2.0736352142145837</v>
      </c>
      <c r="H24" s="46">
        <v>2974.4</v>
      </c>
      <c r="I24" s="21">
        <f>(F24-H24)/H24</f>
        <v>-7.6452393760086099E-2</v>
      </c>
    </row>
    <row r="25" spans="1:9" ht="16.5" x14ac:dyDescent="0.3">
      <c r="A25" s="37"/>
      <c r="B25" s="34" t="s">
        <v>9</v>
      </c>
      <c r="C25" s="15" t="s">
        <v>88</v>
      </c>
      <c r="D25" s="13" t="s">
        <v>161</v>
      </c>
      <c r="E25" s="46">
        <v>1813.06</v>
      </c>
      <c r="F25" s="46">
        <v>4932.3</v>
      </c>
      <c r="G25" s="21">
        <f>(F25-E25)/E25</f>
        <v>1.7204284469350162</v>
      </c>
      <c r="H25" s="46">
        <v>5190.6000000000004</v>
      </c>
      <c r="I25" s="21">
        <f>(F25-H25)/H25</f>
        <v>-4.9763033175355485E-2</v>
      </c>
    </row>
    <row r="26" spans="1:9" ht="16.5" x14ac:dyDescent="0.3">
      <c r="A26" s="37"/>
      <c r="B26" s="34" t="s">
        <v>18</v>
      </c>
      <c r="C26" s="15" t="s">
        <v>98</v>
      </c>
      <c r="D26" s="13" t="s">
        <v>83</v>
      </c>
      <c r="E26" s="46">
        <v>1758.8783333333333</v>
      </c>
      <c r="F26" s="46">
        <v>3444.4444444444443</v>
      </c>
      <c r="G26" s="21">
        <f>(F26-E26)/E26</f>
        <v>0.95831876438929986</v>
      </c>
      <c r="H26" s="46">
        <v>3617.6444444444446</v>
      </c>
      <c r="I26" s="21">
        <f>(F26-H26)/H26</f>
        <v>-4.7876457363293559E-2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1118.46</v>
      </c>
      <c r="F27" s="46">
        <v>3171</v>
      </c>
      <c r="G27" s="21">
        <f>(F27-E27)/E27</f>
        <v>1.8351483289523094</v>
      </c>
      <c r="H27" s="46">
        <v>3253.6</v>
      </c>
      <c r="I27" s="21">
        <f>(F27-H27)/H27</f>
        <v>-2.5387263339070539E-2</v>
      </c>
    </row>
    <row r="28" spans="1:9" ht="16.5" x14ac:dyDescent="0.3">
      <c r="A28" s="37"/>
      <c r="B28" s="34" t="s">
        <v>12</v>
      </c>
      <c r="C28" s="15" t="s">
        <v>92</v>
      </c>
      <c r="D28" s="13" t="s">
        <v>81</v>
      </c>
      <c r="E28" s="46">
        <v>539.70000000000005</v>
      </c>
      <c r="F28" s="46">
        <v>681.5</v>
      </c>
      <c r="G28" s="21">
        <f>(F28-E28)/E28</f>
        <v>0.26273855845840272</v>
      </c>
      <c r="H28" s="46">
        <v>689</v>
      </c>
      <c r="I28" s="21">
        <f>(F28-H28)/H28</f>
        <v>-1.0885341074020319E-2</v>
      </c>
    </row>
    <row r="29" spans="1:9" ht="17.25" thickBot="1" x14ac:dyDescent="0.35">
      <c r="A29" s="38"/>
      <c r="B29" s="34" t="s">
        <v>19</v>
      </c>
      <c r="C29" s="15" t="s">
        <v>99</v>
      </c>
      <c r="D29" s="13" t="s">
        <v>161</v>
      </c>
      <c r="E29" s="46">
        <v>1191.57</v>
      </c>
      <c r="F29" s="46">
        <v>2801.9</v>
      </c>
      <c r="G29" s="21">
        <f>(F29-E29)/E29</f>
        <v>1.3514355010616248</v>
      </c>
      <c r="H29" s="46">
        <v>2786.8</v>
      </c>
      <c r="I29" s="21">
        <f>(F29-H29)/H29</f>
        <v>5.4184010334433434E-3</v>
      </c>
    </row>
    <row r="30" spans="1:9" ht="16.5" x14ac:dyDescent="0.3">
      <c r="A30" s="37"/>
      <c r="B30" s="34" t="s">
        <v>6</v>
      </c>
      <c r="C30" s="15" t="s">
        <v>86</v>
      </c>
      <c r="D30" s="13" t="s">
        <v>161</v>
      </c>
      <c r="E30" s="46">
        <v>1731.56</v>
      </c>
      <c r="F30" s="46">
        <v>4177.0777777777776</v>
      </c>
      <c r="G30" s="21">
        <f>(F30-E30)/E30</f>
        <v>1.4123205535920083</v>
      </c>
      <c r="H30" s="46">
        <v>4127.0777777777776</v>
      </c>
      <c r="I30" s="21">
        <f>(F30-H30)/H30</f>
        <v>1.2115109695587678E-2</v>
      </c>
    </row>
    <row r="31" spans="1:9" ht="17.25" thickBot="1" x14ac:dyDescent="0.35">
      <c r="A31" s="38"/>
      <c r="B31" s="36" t="s">
        <v>5</v>
      </c>
      <c r="C31" s="16" t="s">
        <v>85</v>
      </c>
      <c r="D31" s="12" t="s">
        <v>161</v>
      </c>
      <c r="E31" s="49">
        <v>2379.7994444444444</v>
      </c>
      <c r="F31" s="49">
        <v>6509.9333333333334</v>
      </c>
      <c r="G31" s="23">
        <f>(F31-E31)/E31</f>
        <v>1.7354966186459693</v>
      </c>
      <c r="H31" s="49">
        <v>6382.0444444444438</v>
      </c>
      <c r="I31" s="23">
        <f>(F31-H31)/H31</f>
        <v>2.0038859021142764E-2</v>
      </c>
    </row>
    <row r="32" spans="1:9" ht="15.75" customHeight="1" thickBot="1" x14ac:dyDescent="0.25">
      <c r="A32" s="176" t="s">
        <v>188</v>
      </c>
      <c r="B32" s="177"/>
      <c r="C32" s="177"/>
      <c r="D32" s="178"/>
      <c r="E32" s="104">
        <f>SUM(E16:E31)</f>
        <v>21167.471666666668</v>
      </c>
      <c r="F32" s="105">
        <f>SUM(F16:F31)</f>
        <v>46909.11077777778</v>
      </c>
      <c r="G32" s="106">
        <f t="shared" ref="G32" si="0">(F32-E32)/E32</f>
        <v>1.2160941805651537</v>
      </c>
      <c r="H32" s="105">
        <f>SUM(H16:H31)</f>
        <v>49364.180522222232</v>
      </c>
      <c r="I32" s="109">
        <f t="shared" ref="I32" si="1">(F32-H32)/H32</f>
        <v>-4.9733829640689682E-2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1432.6210714285714</v>
      </c>
      <c r="F34" s="54">
        <v>2674</v>
      </c>
      <c r="G34" s="21">
        <f>(F34-E34)/E34</f>
        <v>0.86650891385644546</v>
      </c>
      <c r="H34" s="54">
        <v>3165.3</v>
      </c>
      <c r="I34" s="21">
        <f>(F34-H34)/H34</f>
        <v>-0.1552143556692889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1552.98</v>
      </c>
      <c r="F35" s="46">
        <v>3313.8</v>
      </c>
      <c r="G35" s="21">
        <f>(F35-E35)/E35</f>
        <v>1.1338330178109184</v>
      </c>
      <c r="H35" s="46">
        <v>3578.5</v>
      </c>
      <c r="I35" s="21">
        <f>(F35-H35)/H35</f>
        <v>-7.396954031018578E-2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1288.0999999999999</v>
      </c>
      <c r="F36" s="46">
        <v>3161</v>
      </c>
      <c r="G36" s="21">
        <f>(F36-E36)/E36</f>
        <v>1.4540020184768265</v>
      </c>
      <c r="H36" s="46">
        <v>3282.7</v>
      </c>
      <c r="I36" s="21">
        <f>(F36-H36)/H36</f>
        <v>-3.7073141011971802E-2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2220.9</v>
      </c>
      <c r="F37" s="46">
        <v>6071.5</v>
      </c>
      <c r="G37" s="21">
        <f>(F37-E37)/E37</f>
        <v>1.7338016119591155</v>
      </c>
      <c r="H37" s="46">
        <v>5995.2000000000007</v>
      </c>
      <c r="I37" s="21">
        <f>(F37-H37)/H37</f>
        <v>1.2726848145182689E-2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2359.12</v>
      </c>
      <c r="F38" s="49">
        <v>6159.9</v>
      </c>
      <c r="G38" s="23">
        <f>(F38-E38)/E38</f>
        <v>1.6111007494319916</v>
      </c>
      <c r="H38" s="49">
        <v>5986.8</v>
      </c>
      <c r="I38" s="23">
        <f>(F38-H38)/H38</f>
        <v>2.8913609941872028E-2</v>
      </c>
    </row>
    <row r="39" spans="1:9" ht="15.75" customHeight="1" thickBot="1" x14ac:dyDescent="0.25">
      <c r="A39" s="176" t="s">
        <v>189</v>
      </c>
      <c r="B39" s="177"/>
      <c r="C39" s="177"/>
      <c r="D39" s="178"/>
      <c r="E39" s="86">
        <f>SUM(E34:E38)</f>
        <v>8853.721071428572</v>
      </c>
      <c r="F39" s="107">
        <f>SUM(F34:F38)</f>
        <v>21380.199999999997</v>
      </c>
      <c r="G39" s="108">
        <f t="shared" ref="G39" si="2">(F39-E39)/E39</f>
        <v>1.414826469855148</v>
      </c>
      <c r="H39" s="107">
        <f>SUM(H34:H38)</f>
        <v>22008.5</v>
      </c>
      <c r="I39" s="109">
        <f t="shared" ref="I39" si="3">(F39-H39)/H39</f>
        <v>-2.8548060976441053E-2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13150</v>
      </c>
      <c r="F41" s="46">
        <v>11833.333333333334</v>
      </c>
      <c r="G41" s="21">
        <f>(F41-E41)/E41</f>
        <v>-0.10012674271229399</v>
      </c>
      <c r="H41" s="46">
        <v>12333.333333333334</v>
      </c>
      <c r="I41" s="21">
        <f>(F41-H41)/H41</f>
        <v>-4.0540540540540536E-2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5523.88</v>
      </c>
      <c r="F42" s="46">
        <v>13025.666666666666</v>
      </c>
      <c r="G42" s="21">
        <f>(F42-E42)/E42</f>
        <v>1.3580647419326028</v>
      </c>
      <c r="H42" s="46">
        <v>13192.333333333334</v>
      </c>
      <c r="I42" s="21">
        <f>(F42-H42)/H42</f>
        <v>-1.2633600323420259E-2</v>
      </c>
    </row>
    <row r="43" spans="1:9" ht="16.5" x14ac:dyDescent="0.3">
      <c r="A43" s="37"/>
      <c r="B43" s="39" t="s">
        <v>36</v>
      </c>
      <c r="C43" s="15" t="s">
        <v>153</v>
      </c>
      <c r="D43" s="11" t="s">
        <v>161</v>
      </c>
      <c r="E43" s="57">
        <v>13100</v>
      </c>
      <c r="F43" s="57">
        <v>22735.714285714286</v>
      </c>
      <c r="G43" s="21">
        <f>(F43-E43)/E43</f>
        <v>0.73555070883315166</v>
      </c>
      <c r="H43" s="57">
        <v>22735.714285714286</v>
      </c>
      <c r="I43" s="21">
        <f>(F43-H43)/H43</f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31057.64</v>
      </c>
      <c r="F44" s="47">
        <v>67522.885714285716</v>
      </c>
      <c r="G44" s="21">
        <f>(F44-E44)/E44</f>
        <v>1.174115152158558</v>
      </c>
      <c r="H44" s="47">
        <v>66039.066666666666</v>
      </c>
      <c r="I44" s="21">
        <f>(F44-H44)/H44</f>
        <v>2.2468807063986119E-2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18075.404444444444</v>
      </c>
      <c r="F45" s="47">
        <v>39149.800000000003</v>
      </c>
      <c r="G45" s="21">
        <f>(F45-E45)/E45</f>
        <v>1.1659155744109984</v>
      </c>
      <c r="H45" s="47">
        <v>37324.766666666663</v>
      </c>
      <c r="I45" s="21">
        <f>(F45-H45)/H45</f>
        <v>4.8896041323768229E-2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11" t="s">
        <v>161</v>
      </c>
      <c r="E46" s="50">
        <v>13786.442857142858</v>
      </c>
      <c r="F46" s="50">
        <v>27398</v>
      </c>
      <c r="G46" s="31">
        <f>(F46-E46)/E46</f>
        <v>0.9873146600542354</v>
      </c>
      <c r="H46" s="50">
        <v>25911.142857142859</v>
      </c>
      <c r="I46" s="31">
        <f>(F46-H46)/H46</f>
        <v>5.7382924059147133E-2</v>
      </c>
    </row>
    <row r="47" spans="1:9" ht="15.75" customHeight="1" thickBot="1" x14ac:dyDescent="0.25">
      <c r="A47" s="176" t="s">
        <v>190</v>
      </c>
      <c r="B47" s="177"/>
      <c r="C47" s="177"/>
      <c r="D47" s="178"/>
      <c r="E47" s="86">
        <f>SUM(E41:E46)</f>
        <v>94693.367301587306</v>
      </c>
      <c r="F47" s="86">
        <f>SUM(F41:F46)</f>
        <v>181665.40000000002</v>
      </c>
      <c r="G47" s="108">
        <f t="shared" ref="G47" si="4">(F47-E47)/E47</f>
        <v>0.91845960468822441</v>
      </c>
      <c r="H47" s="107">
        <f>SUM(H41:H46)</f>
        <v>177536.35714285716</v>
      </c>
      <c r="I47" s="109">
        <f t="shared" ref="I47" si="5">(F47-H47)/H47</f>
        <v>2.3257449480166874E-2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47</v>
      </c>
      <c r="C49" s="15" t="s">
        <v>113</v>
      </c>
      <c r="D49" s="20" t="s">
        <v>114</v>
      </c>
      <c r="E49" s="43">
        <v>20247.833333333336</v>
      </c>
      <c r="F49" s="43">
        <v>38715</v>
      </c>
      <c r="G49" s="21">
        <f>(F49-E49)/E49</f>
        <v>0.91205643402174696</v>
      </c>
      <c r="H49" s="43">
        <v>38748.125</v>
      </c>
      <c r="I49" s="21">
        <f>(F49-H49)/H49</f>
        <v>-8.5488007484233104E-4</v>
      </c>
    </row>
    <row r="50" spans="1:9" ht="16.5" x14ac:dyDescent="0.3">
      <c r="A50" s="37"/>
      <c r="B50" s="34" t="s">
        <v>48</v>
      </c>
      <c r="C50" s="15" t="s">
        <v>157</v>
      </c>
      <c r="D50" s="13" t="s">
        <v>114</v>
      </c>
      <c r="E50" s="47">
        <v>20803.682150000001</v>
      </c>
      <c r="F50" s="47">
        <v>59846.428571428572</v>
      </c>
      <c r="G50" s="21">
        <f>(F50-E50)/E50</f>
        <v>1.8767228868389807</v>
      </c>
      <c r="H50" s="47">
        <v>59846.428571428572</v>
      </c>
      <c r="I50" s="21">
        <f>(F50-H50)/H50</f>
        <v>0</v>
      </c>
    </row>
    <row r="51" spans="1:9" ht="16.5" x14ac:dyDescent="0.3">
      <c r="A51" s="37"/>
      <c r="B51" s="34" t="s">
        <v>49</v>
      </c>
      <c r="C51" s="15" t="s">
        <v>158</v>
      </c>
      <c r="D51" s="11" t="s">
        <v>199</v>
      </c>
      <c r="E51" s="47">
        <v>2495.0642857142857</v>
      </c>
      <c r="F51" s="47">
        <v>6048.6</v>
      </c>
      <c r="G51" s="21">
        <f>(F51-E51)/E51</f>
        <v>1.4242261149870175</v>
      </c>
      <c r="H51" s="47">
        <v>6048.6</v>
      </c>
      <c r="I51" s="21">
        <f>(F51-H51)/H51</f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28365.755555555555</v>
      </c>
      <c r="F52" s="47">
        <v>49995</v>
      </c>
      <c r="G52" s="21">
        <f>(F52-E52)/E52</f>
        <v>0.76251254446872163</v>
      </c>
      <c r="H52" s="47">
        <v>49995</v>
      </c>
      <c r="I52" s="21">
        <f>(F52-H52)/H52</f>
        <v>0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6281.1111111111113</v>
      </c>
      <c r="F53" s="47">
        <v>10137</v>
      </c>
      <c r="G53" s="21">
        <f>(F53-E53)/E53</f>
        <v>0.61388643198301784</v>
      </c>
      <c r="H53" s="47">
        <v>10120.799999999999</v>
      </c>
      <c r="I53" s="21">
        <f>(F53-H53)/H53</f>
        <v>1.6006639791321564E-3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7177.94</v>
      </c>
      <c r="F54" s="50">
        <v>17166.428571428572</v>
      </c>
      <c r="G54" s="31">
        <f>(F54-E54)/E54</f>
        <v>1.3915536451166455</v>
      </c>
      <c r="H54" s="50">
        <v>16666.428571428572</v>
      </c>
      <c r="I54" s="31">
        <f>(F54-H54)/H54</f>
        <v>3.0000428577551107E-2</v>
      </c>
    </row>
    <row r="55" spans="1:9" ht="15.75" customHeight="1" thickBot="1" x14ac:dyDescent="0.25">
      <c r="A55" s="176" t="s">
        <v>191</v>
      </c>
      <c r="B55" s="177"/>
      <c r="C55" s="177"/>
      <c r="D55" s="178"/>
      <c r="E55" s="86">
        <f>SUM(E49:E54)</f>
        <v>85371.386435714288</v>
      </c>
      <c r="F55" s="86">
        <f>SUM(F49:F54)</f>
        <v>181908.45714285717</v>
      </c>
      <c r="G55" s="108">
        <f t="shared" ref="G55" si="6">(F55-E55)/E55</f>
        <v>1.1307895389497566</v>
      </c>
      <c r="H55" s="86">
        <f>SUM(H49:H54)</f>
        <v>181425.38214285715</v>
      </c>
      <c r="I55" s="109">
        <f t="shared" ref="I55" si="7">(F55-H55)/H55</f>
        <v>2.6626649165309786E-3</v>
      </c>
    </row>
    <row r="56" spans="1:9" ht="17.25" customHeight="1" thickBot="1" x14ac:dyDescent="0.3">
      <c r="A56" s="33" t="s">
        <v>44</v>
      </c>
      <c r="B56" s="110" t="s">
        <v>57</v>
      </c>
      <c r="C56" s="111"/>
      <c r="D56" s="129"/>
      <c r="E56" s="112"/>
      <c r="F56" s="112"/>
      <c r="G56" s="113"/>
      <c r="H56" s="112"/>
      <c r="I56" s="114"/>
    </row>
    <row r="57" spans="1:9" ht="16.5" x14ac:dyDescent="0.3">
      <c r="A57" s="115"/>
      <c r="B57" s="96" t="s">
        <v>43</v>
      </c>
      <c r="C57" s="19" t="s">
        <v>119</v>
      </c>
      <c r="D57" s="20" t="s">
        <v>114</v>
      </c>
      <c r="E57" s="43">
        <v>5556.76</v>
      </c>
      <c r="F57" s="43">
        <v>7942.875</v>
      </c>
      <c r="G57" s="22">
        <f>(F57-E57)/E57</f>
        <v>0.42940760443135922</v>
      </c>
      <c r="H57" s="43">
        <v>11143.25</v>
      </c>
      <c r="I57" s="22">
        <f>(F57-H57)/H57</f>
        <v>-0.28720301527830749</v>
      </c>
    </row>
    <row r="58" spans="1:9" ht="16.5" x14ac:dyDescent="0.3">
      <c r="A58" s="116"/>
      <c r="B58" s="97" t="s">
        <v>56</v>
      </c>
      <c r="C58" s="15" t="s">
        <v>123</v>
      </c>
      <c r="D58" s="11" t="s">
        <v>120</v>
      </c>
      <c r="E58" s="47">
        <v>23260.625</v>
      </c>
      <c r="F58" s="70">
        <v>80305</v>
      </c>
      <c r="G58" s="21">
        <f>(F58-E58)/E58</f>
        <v>2.4524007845876885</v>
      </c>
      <c r="H58" s="70">
        <v>90102.5</v>
      </c>
      <c r="I58" s="21">
        <f>(F58-H58)/H58</f>
        <v>-0.10873727144085903</v>
      </c>
    </row>
    <row r="59" spans="1:9" ht="16.5" x14ac:dyDescent="0.3">
      <c r="A59" s="116"/>
      <c r="B59" s="97" t="s">
        <v>55</v>
      </c>
      <c r="C59" s="15" t="s">
        <v>122</v>
      </c>
      <c r="D59" s="11" t="s">
        <v>120</v>
      </c>
      <c r="E59" s="47">
        <v>5725</v>
      </c>
      <c r="F59" s="70">
        <v>17726.25</v>
      </c>
      <c r="G59" s="21">
        <f>(F59-E59)/E59</f>
        <v>2.0962882096069868</v>
      </c>
      <c r="H59" s="70">
        <v>18851</v>
      </c>
      <c r="I59" s="21">
        <f>(F59-H59)/H59</f>
        <v>-5.9665269746963026E-2</v>
      </c>
    </row>
    <row r="60" spans="1:9" ht="16.5" x14ac:dyDescent="0.3">
      <c r="A60" s="116"/>
      <c r="B60" s="97" t="s">
        <v>38</v>
      </c>
      <c r="C60" s="15" t="s">
        <v>115</v>
      </c>
      <c r="D60" s="11" t="s">
        <v>114</v>
      </c>
      <c r="E60" s="47">
        <v>3999</v>
      </c>
      <c r="F60" s="70">
        <v>9350</v>
      </c>
      <c r="G60" s="21">
        <f>(F60-E60)/E60</f>
        <v>1.3380845211302825</v>
      </c>
      <c r="H60" s="70">
        <v>9449.3333333333339</v>
      </c>
      <c r="I60" s="21">
        <f>(F60-H60)/H60</f>
        <v>-1.0512205446592416E-2</v>
      </c>
    </row>
    <row r="61" spans="1:9" ht="16.5" x14ac:dyDescent="0.3">
      <c r="A61" s="116"/>
      <c r="B61" s="97" t="s">
        <v>40</v>
      </c>
      <c r="C61" s="15" t="s">
        <v>117</v>
      </c>
      <c r="D61" s="11" t="s">
        <v>114</v>
      </c>
      <c r="E61" s="47">
        <v>3435.06</v>
      </c>
      <c r="F61" s="103">
        <v>12777</v>
      </c>
      <c r="G61" s="21">
        <f>(F61-E61)/E61</f>
        <v>2.7195856840928543</v>
      </c>
      <c r="H61" s="103">
        <v>12777</v>
      </c>
      <c r="I61" s="21">
        <f>(F61-H61)/H61</f>
        <v>0</v>
      </c>
    </row>
    <row r="62" spans="1:9" ht="17.25" thickBot="1" x14ac:dyDescent="0.35">
      <c r="A62" s="116"/>
      <c r="B62" s="98" t="s">
        <v>41</v>
      </c>
      <c r="C62" s="16" t="s">
        <v>118</v>
      </c>
      <c r="D62" s="12" t="s">
        <v>114</v>
      </c>
      <c r="E62" s="50">
        <v>5216.666666666667</v>
      </c>
      <c r="F62" s="73">
        <v>6743.75</v>
      </c>
      <c r="G62" s="29">
        <f>(F62-E62)/E62</f>
        <v>0.29273162939297115</v>
      </c>
      <c r="H62" s="73">
        <v>6642.5</v>
      </c>
      <c r="I62" s="29">
        <f>(F62-H62)/H62</f>
        <v>1.5242754986827249E-2</v>
      </c>
    </row>
    <row r="63" spans="1:9" ht="16.5" x14ac:dyDescent="0.3">
      <c r="A63" s="116"/>
      <c r="B63" s="99" t="s">
        <v>39</v>
      </c>
      <c r="C63" s="14" t="s">
        <v>116</v>
      </c>
      <c r="D63" s="11" t="s">
        <v>114</v>
      </c>
      <c r="E63" s="43">
        <v>5311.05</v>
      </c>
      <c r="F63" s="68">
        <v>17960</v>
      </c>
      <c r="G63" s="21">
        <f>(F63-E63)/E63</f>
        <v>2.3816288681145914</v>
      </c>
      <c r="H63" s="68">
        <v>17551.666666666668</v>
      </c>
      <c r="I63" s="21">
        <f>(F63-H63)/H63</f>
        <v>2.3264647231981697E-2</v>
      </c>
    </row>
    <row r="64" spans="1:9" ht="16.5" x14ac:dyDescent="0.3">
      <c r="A64" s="116"/>
      <c r="B64" s="97" t="s">
        <v>42</v>
      </c>
      <c r="C64" s="15" t="s">
        <v>198</v>
      </c>
      <c r="D64" s="13" t="s">
        <v>114</v>
      </c>
      <c r="E64" s="47">
        <v>2941.1428571428573</v>
      </c>
      <c r="F64" s="70">
        <v>3523.3333333333335</v>
      </c>
      <c r="G64" s="21">
        <f>(F64-E64)/E64</f>
        <v>0.19794702415646653</v>
      </c>
      <c r="H64" s="70">
        <v>3365</v>
      </c>
      <c r="I64" s="21">
        <f>(F64-H64)/H64</f>
        <v>4.7052996532937146E-2</v>
      </c>
    </row>
    <row r="65" spans="1:9" ht="16.5" customHeight="1" thickBot="1" x14ac:dyDescent="0.35">
      <c r="A65" s="117"/>
      <c r="B65" s="98" t="s">
        <v>54</v>
      </c>
      <c r="C65" s="16" t="s">
        <v>121</v>
      </c>
      <c r="D65" s="12" t="s">
        <v>120</v>
      </c>
      <c r="E65" s="50">
        <v>5973.125</v>
      </c>
      <c r="F65" s="73">
        <v>18291.25</v>
      </c>
      <c r="G65" s="29">
        <f>(F65-E65)/E65</f>
        <v>2.0622580307627918</v>
      </c>
      <c r="H65" s="73">
        <v>17391.25</v>
      </c>
      <c r="I65" s="29">
        <f>(F65-H65)/H65</f>
        <v>5.1750161719255373E-2</v>
      </c>
    </row>
    <row r="66" spans="1:9" ht="15.75" customHeight="1" thickBot="1" x14ac:dyDescent="0.25">
      <c r="A66" s="176" t="s">
        <v>192</v>
      </c>
      <c r="B66" s="191"/>
      <c r="C66" s="191"/>
      <c r="D66" s="192"/>
      <c r="E66" s="104">
        <f>SUM(E57:E65)</f>
        <v>61418.429523809522</v>
      </c>
      <c r="F66" s="104">
        <f>SUM(F57:F65)</f>
        <v>174619.45833333334</v>
      </c>
      <c r="G66" s="106">
        <f t="shared" ref="G66" si="8">(F66-E66)/E66</f>
        <v>1.8431117449142884</v>
      </c>
      <c r="H66" s="104">
        <f>SUM(H57:H65)</f>
        <v>187273.49999999997</v>
      </c>
      <c r="I66" s="109">
        <f t="shared" ref="I66" si="9">(F66-H66)/H66</f>
        <v>-6.7569846596911093E-2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60</v>
      </c>
      <c r="C68" s="15" t="s">
        <v>129</v>
      </c>
      <c r="D68" s="20" t="s">
        <v>215</v>
      </c>
      <c r="E68" s="43">
        <v>49106.857142857145</v>
      </c>
      <c r="F68" s="54">
        <v>117016.14285714286</v>
      </c>
      <c r="G68" s="21">
        <f>(F68-E68)/E68</f>
        <v>1.3828880458940851</v>
      </c>
      <c r="H68" s="54">
        <v>117016.14285714286</v>
      </c>
      <c r="I68" s="21">
        <f>(F68-H68)/H68</f>
        <v>0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4921.8571428571431</v>
      </c>
      <c r="F69" s="46">
        <v>16223.333333333334</v>
      </c>
      <c r="G69" s="21">
        <f>(F69-E69)/E69</f>
        <v>2.2961812711036291</v>
      </c>
      <c r="H69" s="46">
        <v>16223.333333333334</v>
      </c>
      <c r="I69" s="21">
        <f>(F69-H69)/H69</f>
        <v>0</v>
      </c>
    </row>
    <row r="70" spans="1:9" ht="16.5" x14ac:dyDescent="0.3">
      <c r="A70" s="37"/>
      <c r="B70" s="34" t="s">
        <v>64</v>
      </c>
      <c r="C70" s="15" t="s">
        <v>133</v>
      </c>
      <c r="D70" s="13" t="s">
        <v>127</v>
      </c>
      <c r="E70" s="47">
        <v>4450.3999999999996</v>
      </c>
      <c r="F70" s="46">
        <v>13167</v>
      </c>
      <c r="G70" s="21">
        <f>(F70-E70)/E70</f>
        <v>1.9586104619809457</v>
      </c>
      <c r="H70" s="46">
        <v>13167</v>
      </c>
      <c r="I70" s="21">
        <f>(F70-H70)/H70</f>
        <v>0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7544.2555555555564</v>
      </c>
      <c r="F71" s="46">
        <v>25209.222222222223</v>
      </c>
      <c r="G71" s="21">
        <f>(F71-E71)/E71</f>
        <v>2.3415122322650195</v>
      </c>
      <c r="H71" s="46">
        <v>23702.25</v>
      </c>
      <c r="I71" s="21">
        <f>(F71-H71)/H71</f>
        <v>6.3579289823633728E-2</v>
      </c>
    </row>
    <row r="72" spans="1:9" ht="16.5" x14ac:dyDescent="0.3">
      <c r="A72" s="37"/>
      <c r="B72" s="34" t="s">
        <v>61</v>
      </c>
      <c r="C72" s="15" t="s">
        <v>130</v>
      </c>
      <c r="D72" s="13" t="s">
        <v>216</v>
      </c>
      <c r="E72" s="47">
        <v>13588.539285714283</v>
      </c>
      <c r="F72" s="46">
        <v>52726.6</v>
      </c>
      <c r="G72" s="21">
        <f>(F72-E72)/E72</f>
        <v>2.880225746959558</v>
      </c>
      <c r="H72" s="46">
        <v>49211.666666666664</v>
      </c>
      <c r="I72" s="21">
        <f>(F72-H72)/H72</f>
        <v>7.1424797642835394E-2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9710.2222222222226</v>
      </c>
      <c r="F73" s="58">
        <v>24511.666666666668</v>
      </c>
      <c r="G73" s="31">
        <f>(F73-E73)/E73</f>
        <v>1.5243157268399854</v>
      </c>
      <c r="H73" s="58">
        <v>20511.666666666668</v>
      </c>
      <c r="I73" s="31">
        <f>(F73-H73)/H73</f>
        <v>0.19501096936702689</v>
      </c>
    </row>
    <row r="74" spans="1:9" ht="15.75" customHeight="1" thickBot="1" x14ac:dyDescent="0.25">
      <c r="A74" s="176" t="s">
        <v>214</v>
      </c>
      <c r="B74" s="177"/>
      <c r="C74" s="177"/>
      <c r="D74" s="178"/>
      <c r="E74" s="86">
        <f>SUM(E68:E73)</f>
        <v>89322.131349206349</v>
      </c>
      <c r="F74" s="86">
        <f>SUM(F68:F73)</f>
        <v>248853.96507936507</v>
      </c>
      <c r="G74" s="108">
        <f t="shared" ref="G74" si="10">(F74-E74)/E74</f>
        <v>1.7860280685249927</v>
      </c>
      <c r="H74" s="86">
        <f>SUM(H68:H73)</f>
        <v>239832.0595238095</v>
      </c>
      <c r="I74" s="109">
        <f t="shared" ref="I74" si="11">(F74-H74)/H74</f>
        <v>3.7617596135682232E-2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70</v>
      </c>
      <c r="C76" s="18" t="s">
        <v>141</v>
      </c>
      <c r="D76" s="20" t="s">
        <v>137</v>
      </c>
      <c r="E76" s="43">
        <v>2880.7111111111112</v>
      </c>
      <c r="F76" s="43">
        <v>8334.1666666666661</v>
      </c>
      <c r="G76" s="21">
        <f>(F76-E76)/E76</f>
        <v>1.8930935262898045</v>
      </c>
      <c r="H76" s="43">
        <v>8568.5714285714294</v>
      </c>
      <c r="I76" s="21">
        <f>(F76-H76)/H76</f>
        <v>-2.7356341002556565E-2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2164.9</v>
      </c>
      <c r="F77" s="47">
        <v>7438.333333333333</v>
      </c>
      <c r="G77" s="21">
        <f>(F77-E77)/E77</f>
        <v>2.4358784855343583</v>
      </c>
      <c r="H77" s="47">
        <v>7521.666666666667</v>
      </c>
      <c r="I77" s="21">
        <f>(F77-H77)/H77</f>
        <v>-1.1079104808331568E-2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3039.7777777777783</v>
      </c>
      <c r="F78" s="47">
        <v>8358.2857142857138</v>
      </c>
      <c r="G78" s="21">
        <f>(F78-E78)/E78</f>
        <v>1.7496370870886546</v>
      </c>
      <c r="H78" s="47">
        <v>8358.2857142857138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1357.6666666666665</v>
      </c>
      <c r="F79" s="47">
        <v>2768.3333333333335</v>
      </c>
      <c r="G79" s="21">
        <f>(F79-E79)/E79</f>
        <v>1.0390375644488097</v>
      </c>
      <c r="H79" s="47">
        <v>2768.3333333333335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4782.8888888888887</v>
      </c>
      <c r="F80" s="50">
        <v>15238.125</v>
      </c>
      <c r="G80" s="21">
        <f>(F80-E80)/E80</f>
        <v>2.1859667564930541</v>
      </c>
      <c r="H80" s="50">
        <v>14925.625</v>
      </c>
      <c r="I80" s="21">
        <f>(F80-H80)/H80</f>
        <v>2.093714668564968E-2</v>
      </c>
    </row>
    <row r="81" spans="1:11" ht="15.75" customHeight="1" thickBot="1" x14ac:dyDescent="0.25">
      <c r="A81" s="176" t="s">
        <v>193</v>
      </c>
      <c r="B81" s="177"/>
      <c r="C81" s="177"/>
      <c r="D81" s="178"/>
      <c r="E81" s="86">
        <f>SUM(E76:E80)</f>
        <v>14225.944444444445</v>
      </c>
      <c r="F81" s="86">
        <f>SUM(F76:F80)</f>
        <v>42137.244047619046</v>
      </c>
      <c r="G81" s="108">
        <f t="shared" ref="G81" si="12">(F81-E81)/E81</f>
        <v>1.9619997612232063</v>
      </c>
      <c r="H81" s="86">
        <f>SUM(H76:H80)</f>
        <v>42142.482142857145</v>
      </c>
      <c r="I81" s="109">
        <f t="shared" ref="I81" si="13">(F81-H81)/H81</f>
        <v>-1.2429489132468837E-4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1640.5</v>
      </c>
      <c r="F83" s="43">
        <v>4476.666666666667</v>
      </c>
      <c r="G83" s="22">
        <f>(F83-E83)/E83</f>
        <v>1.7288428324697758</v>
      </c>
      <c r="H83" s="43">
        <v>4476.666666666667</v>
      </c>
      <c r="I83" s="22">
        <f>(F83-H83)/H83</f>
        <v>0</v>
      </c>
    </row>
    <row r="84" spans="1:11" ht="16.5" x14ac:dyDescent="0.3">
      <c r="A84" s="37"/>
      <c r="B84" s="34" t="s">
        <v>77</v>
      </c>
      <c r="C84" s="15" t="s">
        <v>146</v>
      </c>
      <c r="D84" s="11" t="s">
        <v>162</v>
      </c>
      <c r="E84" s="47">
        <v>1868.2666666666664</v>
      </c>
      <c r="F84" s="47">
        <v>5404.4444444444443</v>
      </c>
      <c r="G84" s="21">
        <f>(F84-E84)/E84</f>
        <v>1.8927585878770581</v>
      </c>
      <c r="H84" s="47">
        <v>5404.4444444444443</v>
      </c>
      <c r="I84" s="21">
        <f>(F84-H84)/H84</f>
        <v>0</v>
      </c>
    </row>
    <row r="85" spans="1:11" ht="16.5" x14ac:dyDescent="0.3">
      <c r="A85" s="37"/>
      <c r="B85" s="34" t="s">
        <v>78</v>
      </c>
      <c r="C85" s="15" t="s">
        <v>149</v>
      </c>
      <c r="D85" s="13" t="s">
        <v>147</v>
      </c>
      <c r="E85" s="47">
        <v>2071.9</v>
      </c>
      <c r="F85" s="47">
        <v>4908.75</v>
      </c>
      <c r="G85" s="21">
        <f>(F85-E85)/E85</f>
        <v>1.3692021815724695</v>
      </c>
      <c r="H85" s="47">
        <v>4908.75</v>
      </c>
      <c r="I85" s="21">
        <f>(F85-H85)/H85</f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8982.6666666666661</v>
      </c>
      <c r="F86" s="47">
        <v>29999</v>
      </c>
      <c r="G86" s="21">
        <f>(F86-E86)/E86</f>
        <v>2.3396541487308897</v>
      </c>
      <c r="H86" s="47">
        <v>29999</v>
      </c>
      <c r="I86" s="21">
        <f>(F86-H86)/H86</f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4403.4222222222215</v>
      </c>
      <c r="F87" s="61">
        <v>6493.333333333333</v>
      </c>
      <c r="G87" s="21">
        <f>(F87-E87)/E87</f>
        <v>0.47461065635818622</v>
      </c>
      <c r="H87" s="61">
        <v>6493.333333333333</v>
      </c>
      <c r="I87" s="21">
        <f>(F87-H87)/H87</f>
        <v>0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1006.6428571428572</v>
      </c>
      <c r="F88" s="61">
        <v>2287</v>
      </c>
      <c r="G88" s="21">
        <f>(F88-E88)/E88</f>
        <v>1.27190803945221</v>
      </c>
      <c r="H88" s="61">
        <v>2280.8333333333335</v>
      </c>
      <c r="I88" s="21">
        <f>(F88-H88)/H88</f>
        <v>2.7036901717207955E-3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1756.0555555555554</v>
      </c>
      <c r="F89" s="159">
        <v>3951.4285714285716</v>
      </c>
      <c r="G89" s="23">
        <f>(F89-E89)/E89</f>
        <v>1.2501728711985285</v>
      </c>
      <c r="H89" s="159">
        <v>3818.3333333333335</v>
      </c>
      <c r="I89" s="23">
        <f>(F89-H89)/H89</f>
        <v>3.4856893433934021E-2</v>
      </c>
    </row>
    <row r="90" spans="1:11" ht="15.75" customHeight="1" thickBot="1" x14ac:dyDescent="0.25">
      <c r="A90" s="176" t="s">
        <v>194</v>
      </c>
      <c r="B90" s="177"/>
      <c r="C90" s="177"/>
      <c r="D90" s="178"/>
      <c r="E90" s="86">
        <f>SUM(E83:E89)</f>
        <v>21729.453968253965</v>
      </c>
      <c r="F90" s="86">
        <f>SUM(F83:F89)</f>
        <v>57520.623015873018</v>
      </c>
      <c r="G90" s="118">
        <f t="shared" ref="G90:G91" si="14">(F90-E90)/E90</f>
        <v>1.6471269411513425</v>
      </c>
      <c r="H90" s="86">
        <f>SUM(H83:H89)</f>
        <v>57381.361111111117</v>
      </c>
      <c r="I90" s="109">
        <f t="shared" ref="I90:I91" si="15">(F90-H90)/H90</f>
        <v>2.4269536669274789E-3</v>
      </c>
    </row>
    <row r="91" spans="1:11" ht="15.75" customHeight="1" thickBot="1" x14ac:dyDescent="0.25">
      <c r="A91" s="176" t="s">
        <v>195</v>
      </c>
      <c r="B91" s="177"/>
      <c r="C91" s="177"/>
      <c r="D91" s="178"/>
      <c r="E91" s="104">
        <f>SUM(E90+E81+E74+E66+E55+E47+E39+E32)</f>
        <v>396781.90576111112</v>
      </c>
      <c r="F91" s="104">
        <f>SUM(F32,F39,F47,F55,F66,F74,F81,F90)</f>
        <v>954994.45839682547</v>
      </c>
      <c r="G91" s="106">
        <f t="shared" si="14"/>
        <v>1.4068498198398069</v>
      </c>
      <c r="H91" s="104">
        <f>SUM(H32,H39,H47,H55,H66,H74,H81,H90)</f>
        <v>956963.82258571428</v>
      </c>
      <c r="I91" s="119">
        <f t="shared" si="15"/>
        <v>-2.0579296128118937E-3</v>
      </c>
      <c r="J91" s="120"/>
    </row>
    <row r="92" spans="1:11" x14ac:dyDescent="0.25">
      <c r="E92" s="121"/>
      <c r="F92" s="121"/>
      <c r="K92" s="122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24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70" t="s">
        <v>3</v>
      </c>
      <c r="B13" s="170"/>
      <c r="C13" s="172" t="s">
        <v>0</v>
      </c>
      <c r="D13" s="166" t="s">
        <v>207</v>
      </c>
      <c r="E13" s="166" t="s">
        <v>208</v>
      </c>
      <c r="F13" s="166" t="s">
        <v>209</v>
      </c>
      <c r="G13" s="166" t="s">
        <v>210</v>
      </c>
      <c r="H13" s="166" t="s">
        <v>211</v>
      </c>
      <c r="I13" s="166" t="s">
        <v>212</v>
      </c>
    </row>
    <row r="14" spans="1:9" ht="24.75" customHeight="1" thickBot="1" x14ac:dyDescent="0.25">
      <c r="A14" s="171"/>
      <c r="B14" s="171"/>
      <c r="C14" s="173"/>
      <c r="D14" s="186"/>
      <c r="E14" s="186"/>
      <c r="F14" s="186"/>
      <c r="G14" s="167"/>
      <c r="H14" s="186"/>
      <c r="I14" s="186"/>
    </row>
    <row r="15" spans="1:9" ht="17.25" customHeight="1" thickBot="1" x14ac:dyDescent="0.3">
      <c r="A15" s="89" t="s">
        <v>24</v>
      </c>
      <c r="B15" s="127"/>
      <c r="C15" s="111"/>
      <c r="D15" s="113"/>
      <c r="E15" s="113"/>
      <c r="F15" s="113"/>
      <c r="G15" s="113"/>
      <c r="H15" s="113"/>
      <c r="I15" s="148"/>
    </row>
    <row r="16" spans="1:9" ht="16.5" x14ac:dyDescent="0.3">
      <c r="A16" s="90"/>
      <c r="B16" s="149" t="s">
        <v>4</v>
      </c>
      <c r="C16" s="155" t="s">
        <v>163</v>
      </c>
      <c r="D16" s="132">
        <v>4900</v>
      </c>
      <c r="E16" s="42">
        <v>5000</v>
      </c>
      <c r="F16" s="132">
        <v>6750</v>
      </c>
      <c r="G16" s="42">
        <v>4500</v>
      </c>
      <c r="H16" s="132">
        <v>4750</v>
      </c>
      <c r="I16" s="137">
        <v>5180</v>
      </c>
    </row>
    <row r="17" spans="1:9" ht="16.5" x14ac:dyDescent="0.3">
      <c r="A17" s="91"/>
      <c r="B17" s="150" t="s">
        <v>5</v>
      </c>
      <c r="C17" s="156" t="s">
        <v>164</v>
      </c>
      <c r="D17" s="92">
        <v>5500</v>
      </c>
      <c r="E17" s="46">
        <v>5500</v>
      </c>
      <c r="F17" s="92">
        <v>5000</v>
      </c>
      <c r="G17" s="46">
        <v>6500</v>
      </c>
      <c r="H17" s="92">
        <v>5666</v>
      </c>
      <c r="I17" s="139">
        <v>5633.2</v>
      </c>
    </row>
    <row r="18" spans="1:9" ht="16.5" x14ac:dyDescent="0.3">
      <c r="A18" s="91"/>
      <c r="B18" s="150" t="s">
        <v>6</v>
      </c>
      <c r="C18" s="156" t="s">
        <v>165</v>
      </c>
      <c r="D18" s="92">
        <v>4000</v>
      </c>
      <c r="E18" s="46">
        <v>5000</v>
      </c>
      <c r="F18" s="92">
        <v>3500</v>
      </c>
      <c r="G18" s="46">
        <v>4500</v>
      </c>
      <c r="H18" s="92">
        <v>2883</v>
      </c>
      <c r="I18" s="139">
        <v>3976.6</v>
      </c>
    </row>
    <row r="19" spans="1:9" ht="16.5" x14ac:dyDescent="0.3">
      <c r="A19" s="91"/>
      <c r="B19" s="150" t="s">
        <v>7</v>
      </c>
      <c r="C19" s="156" t="s">
        <v>166</v>
      </c>
      <c r="D19" s="92">
        <v>2500</v>
      </c>
      <c r="E19" s="46">
        <v>3500</v>
      </c>
      <c r="F19" s="92">
        <v>3000</v>
      </c>
      <c r="G19" s="46">
        <v>3000</v>
      </c>
      <c r="H19" s="92">
        <v>2500</v>
      </c>
      <c r="I19" s="139">
        <v>2900</v>
      </c>
    </row>
    <row r="20" spans="1:9" ht="16.5" x14ac:dyDescent="0.3">
      <c r="A20" s="91"/>
      <c r="B20" s="150" t="s">
        <v>8</v>
      </c>
      <c r="C20" s="156" t="s">
        <v>167</v>
      </c>
      <c r="D20" s="92">
        <v>5500</v>
      </c>
      <c r="E20" s="46">
        <v>8000</v>
      </c>
      <c r="F20" s="92">
        <v>5500</v>
      </c>
      <c r="G20" s="46">
        <v>5500</v>
      </c>
      <c r="H20" s="92">
        <v>4416</v>
      </c>
      <c r="I20" s="139">
        <v>5783.2</v>
      </c>
    </row>
    <row r="21" spans="1:9" ht="16.5" x14ac:dyDescent="0.3">
      <c r="A21" s="91"/>
      <c r="B21" s="150" t="s">
        <v>9</v>
      </c>
      <c r="C21" s="156" t="s">
        <v>168</v>
      </c>
      <c r="D21" s="92">
        <v>4000</v>
      </c>
      <c r="E21" s="46">
        <v>4000</v>
      </c>
      <c r="F21" s="92">
        <v>4500</v>
      </c>
      <c r="G21" s="46">
        <v>4750</v>
      </c>
      <c r="H21" s="92">
        <v>4583</v>
      </c>
      <c r="I21" s="139">
        <v>4366.6000000000004</v>
      </c>
    </row>
    <row r="22" spans="1:9" ht="16.5" x14ac:dyDescent="0.3">
      <c r="A22" s="91"/>
      <c r="B22" s="150" t="s">
        <v>10</v>
      </c>
      <c r="C22" s="156" t="s">
        <v>169</v>
      </c>
      <c r="D22" s="92">
        <v>3500</v>
      </c>
      <c r="E22" s="46">
        <v>2500</v>
      </c>
      <c r="F22" s="92">
        <v>3000</v>
      </c>
      <c r="G22" s="46">
        <v>3750</v>
      </c>
      <c r="H22" s="92">
        <v>2583</v>
      </c>
      <c r="I22" s="139">
        <v>3066.6</v>
      </c>
    </row>
    <row r="23" spans="1:9" ht="16.5" x14ac:dyDescent="0.3">
      <c r="A23" s="91"/>
      <c r="B23" s="150" t="s">
        <v>11</v>
      </c>
      <c r="C23" s="156" t="s">
        <v>170</v>
      </c>
      <c r="D23" s="92">
        <v>250</v>
      </c>
      <c r="E23" s="46">
        <v>500</v>
      </c>
      <c r="F23" s="92">
        <v>708.32999999999993</v>
      </c>
      <c r="G23" s="46">
        <v>500</v>
      </c>
      <c r="H23" s="92">
        <v>500</v>
      </c>
      <c r="I23" s="139">
        <v>491.666</v>
      </c>
    </row>
    <row r="24" spans="1:9" ht="16.5" x14ac:dyDescent="0.3">
      <c r="A24" s="91"/>
      <c r="B24" s="150" t="s">
        <v>12</v>
      </c>
      <c r="C24" s="156" t="s">
        <v>171</v>
      </c>
      <c r="D24" s="92">
        <v>500</v>
      </c>
      <c r="E24" s="46">
        <v>500</v>
      </c>
      <c r="F24" s="92">
        <v>750</v>
      </c>
      <c r="G24" s="46">
        <v>500</v>
      </c>
      <c r="H24" s="92">
        <v>666</v>
      </c>
      <c r="I24" s="139">
        <v>583.20000000000005</v>
      </c>
    </row>
    <row r="25" spans="1:9" ht="16.5" x14ac:dyDescent="0.3">
      <c r="A25" s="91"/>
      <c r="B25" s="150" t="s">
        <v>13</v>
      </c>
      <c r="C25" s="156" t="s">
        <v>172</v>
      </c>
      <c r="D25" s="92">
        <v>500</v>
      </c>
      <c r="E25" s="46">
        <v>500</v>
      </c>
      <c r="F25" s="92">
        <v>750</v>
      </c>
      <c r="G25" s="46">
        <v>1000</v>
      </c>
      <c r="H25" s="92">
        <v>583</v>
      </c>
      <c r="I25" s="139">
        <v>666.6</v>
      </c>
    </row>
    <row r="26" spans="1:9" ht="16.5" x14ac:dyDescent="0.3">
      <c r="A26" s="91"/>
      <c r="B26" s="150" t="s">
        <v>14</v>
      </c>
      <c r="C26" s="156" t="s">
        <v>173</v>
      </c>
      <c r="D26" s="92">
        <v>500</v>
      </c>
      <c r="E26" s="46">
        <v>500</v>
      </c>
      <c r="F26" s="92">
        <v>750</v>
      </c>
      <c r="G26" s="46">
        <v>500</v>
      </c>
      <c r="H26" s="92">
        <v>583</v>
      </c>
      <c r="I26" s="139">
        <v>566.6</v>
      </c>
    </row>
    <row r="27" spans="1:9" ht="16.5" x14ac:dyDescent="0.3">
      <c r="A27" s="91"/>
      <c r="B27" s="150" t="s">
        <v>15</v>
      </c>
      <c r="C27" s="156" t="s">
        <v>174</v>
      </c>
      <c r="D27" s="92">
        <v>1500</v>
      </c>
      <c r="E27" s="46">
        <v>2500</v>
      </c>
      <c r="F27" s="92">
        <v>2250</v>
      </c>
      <c r="G27" s="46">
        <v>1500</v>
      </c>
      <c r="H27" s="92">
        <v>1666</v>
      </c>
      <c r="I27" s="139">
        <v>1883.2</v>
      </c>
    </row>
    <row r="28" spans="1:9" ht="16.5" x14ac:dyDescent="0.3">
      <c r="A28" s="91"/>
      <c r="B28" s="150" t="s">
        <v>16</v>
      </c>
      <c r="C28" s="156" t="s">
        <v>175</v>
      </c>
      <c r="D28" s="92">
        <v>500</v>
      </c>
      <c r="E28" s="46">
        <v>500</v>
      </c>
      <c r="F28" s="92">
        <v>750</v>
      </c>
      <c r="G28" s="46">
        <v>750</v>
      </c>
      <c r="H28" s="92">
        <v>833</v>
      </c>
      <c r="I28" s="139">
        <v>666.6</v>
      </c>
    </row>
    <row r="29" spans="1:9" ht="16.5" x14ac:dyDescent="0.3">
      <c r="A29" s="91"/>
      <c r="B29" s="152" t="s">
        <v>17</v>
      </c>
      <c r="C29" s="156" t="s">
        <v>176</v>
      </c>
      <c r="D29" s="92">
        <v>3000</v>
      </c>
      <c r="E29" s="46">
        <v>4000</v>
      </c>
      <c r="F29" s="92">
        <v>2750</v>
      </c>
      <c r="G29" s="46">
        <v>3250</v>
      </c>
      <c r="H29" s="92">
        <v>2916</v>
      </c>
      <c r="I29" s="139">
        <v>3183.2</v>
      </c>
    </row>
    <row r="30" spans="1:9" ht="16.5" x14ac:dyDescent="0.3">
      <c r="A30" s="91"/>
      <c r="B30" s="150" t="s">
        <v>18</v>
      </c>
      <c r="C30" s="156" t="s">
        <v>177</v>
      </c>
      <c r="D30" s="92">
        <v>3250</v>
      </c>
      <c r="E30" s="46">
        <v>5000</v>
      </c>
      <c r="F30" s="92">
        <v>3250</v>
      </c>
      <c r="G30" s="46">
        <v>2750</v>
      </c>
      <c r="H30" s="92">
        <v>2500</v>
      </c>
      <c r="I30" s="139">
        <v>3350</v>
      </c>
    </row>
    <row r="31" spans="1:9" ht="17.25" thickBot="1" x14ac:dyDescent="0.35">
      <c r="A31" s="93"/>
      <c r="B31" s="151" t="s">
        <v>19</v>
      </c>
      <c r="C31" s="157" t="s">
        <v>178</v>
      </c>
      <c r="D31" s="133">
        <v>3000</v>
      </c>
      <c r="E31" s="49">
        <v>3000</v>
      </c>
      <c r="F31" s="133">
        <v>2750</v>
      </c>
      <c r="G31" s="49">
        <v>2750</v>
      </c>
      <c r="H31" s="133">
        <v>2500</v>
      </c>
      <c r="I31" s="94">
        <v>2800</v>
      </c>
    </row>
    <row r="32" spans="1:9" ht="17.25" customHeight="1" thickBot="1" x14ac:dyDescent="0.3">
      <c r="A32" s="89" t="s">
        <v>20</v>
      </c>
      <c r="B32" s="142" t="s">
        <v>21</v>
      </c>
      <c r="C32" s="153"/>
      <c r="D32" s="154"/>
      <c r="E32" s="145"/>
      <c r="F32" s="154"/>
      <c r="G32" s="145"/>
      <c r="H32" s="154"/>
      <c r="I32" s="154"/>
    </row>
    <row r="33" spans="1:9" ht="16.5" x14ac:dyDescent="0.3">
      <c r="A33" s="90"/>
      <c r="B33" s="136" t="s">
        <v>26</v>
      </c>
      <c r="C33" s="146" t="s">
        <v>179</v>
      </c>
      <c r="D33" s="132">
        <v>6000</v>
      </c>
      <c r="E33" s="42">
        <v>6500</v>
      </c>
      <c r="F33" s="132">
        <v>5250</v>
      </c>
      <c r="G33" s="42">
        <v>6000</v>
      </c>
      <c r="H33" s="132">
        <v>5000</v>
      </c>
      <c r="I33" s="137">
        <v>5750</v>
      </c>
    </row>
    <row r="34" spans="1:9" ht="16.5" x14ac:dyDescent="0.3">
      <c r="A34" s="91"/>
      <c r="B34" s="138" t="s">
        <v>27</v>
      </c>
      <c r="C34" s="15" t="s">
        <v>180</v>
      </c>
      <c r="D34" s="92">
        <v>6000</v>
      </c>
      <c r="E34" s="46">
        <v>6500</v>
      </c>
      <c r="F34" s="92">
        <v>4500</v>
      </c>
      <c r="G34" s="46">
        <v>6000</v>
      </c>
      <c r="H34" s="92">
        <v>4916</v>
      </c>
      <c r="I34" s="139">
        <v>5583.2</v>
      </c>
    </row>
    <row r="35" spans="1:9" ht="16.5" x14ac:dyDescent="0.3">
      <c r="A35" s="91"/>
      <c r="B35" s="141" t="s">
        <v>28</v>
      </c>
      <c r="C35" s="15" t="s">
        <v>181</v>
      </c>
      <c r="D35" s="92">
        <v>2750</v>
      </c>
      <c r="E35" s="46">
        <v>3000</v>
      </c>
      <c r="F35" s="92">
        <v>3250</v>
      </c>
      <c r="G35" s="46">
        <v>3250</v>
      </c>
      <c r="H35" s="92">
        <v>2916</v>
      </c>
      <c r="I35" s="139">
        <v>3033.2</v>
      </c>
    </row>
    <row r="36" spans="1:9" ht="16.5" x14ac:dyDescent="0.3">
      <c r="A36" s="91"/>
      <c r="B36" s="138" t="s">
        <v>29</v>
      </c>
      <c r="C36" s="15" t="s">
        <v>182</v>
      </c>
      <c r="D36" s="92">
        <v>2250</v>
      </c>
      <c r="E36" s="46">
        <v>2500</v>
      </c>
      <c r="F36" s="92">
        <v>2250</v>
      </c>
      <c r="G36" s="46">
        <v>3000</v>
      </c>
      <c r="H36" s="92">
        <v>2416</v>
      </c>
      <c r="I36" s="139">
        <v>2483.1999999999998</v>
      </c>
    </row>
    <row r="37" spans="1:9" ht="16.5" customHeight="1" thickBot="1" x14ac:dyDescent="0.35">
      <c r="A37" s="93"/>
      <c r="B37" s="158" t="s">
        <v>30</v>
      </c>
      <c r="C37" s="16" t="s">
        <v>183</v>
      </c>
      <c r="D37" s="133">
        <v>3500</v>
      </c>
      <c r="E37" s="49">
        <v>5000</v>
      </c>
      <c r="F37" s="133">
        <v>2750</v>
      </c>
      <c r="G37" s="49">
        <v>3250</v>
      </c>
      <c r="H37" s="133">
        <v>2499</v>
      </c>
      <c r="I37" s="94">
        <v>3399.8</v>
      </c>
    </row>
    <row r="38" spans="1:9" ht="17.25" customHeight="1" thickBot="1" x14ac:dyDescent="0.3">
      <c r="A38" s="89" t="s">
        <v>25</v>
      </c>
      <c r="B38" s="142" t="s">
        <v>51</v>
      </c>
      <c r="C38" s="143"/>
      <c r="D38" s="144"/>
      <c r="E38" s="147"/>
      <c r="F38" s="144"/>
      <c r="G38" s="147"/>
      <c r="H38" s="144"/>
      <c r="I38" s="94"/>
    </row>
    <row r="39" spans="1:9" ht="16.5" x14ac:dyDescent="0.3">
      <c r="A39" s="90"/>
      <c r="B39" s="136" t="s">
        <v>31</v>
      </c>
      <c r="C39" s="146" t="s">
        <v>213</v>
      </c>
      <c r="D39" s="42">
        <v>70000</v>
      </c>
      <c r="E39" s="42">
        <v>60000</v>
      </c>
      <c r="F39" s="42">
        <v>70000</v>
      </c>
      <c r="G39" s="42">
        <v>50000</v>
      </c>
      <c r="H39" s="42">
        <v>81666</v>
      </c>
      <c r="I39" s="137">
        <v>66333.2</v>
      </c>
    </row>
    <row r="40" spans="1:9" ht="17.25" thickBot="1" x14ac:dyDescent="0.35">
      <c r="A40" s="93"/>
      <c r="B40" s="140" t="s">
        <v>32</v>
      </c>
      <c r="C40" s="16" t="s">
        <v>185</v>
      </c>
      <c r="D40" s="58">
        <v>40000</v>
      </c>
      <c r="E40" s="58">
        <v>39000</v>
      </c>
      <c r="F40" s="58">
        <v>38000</v>
      </c>
      <c r="G40" s="58">
        <v>39000</v>
      </c>
      <c r="H40" s="58">
        <v>39333</v>
      </c>
      <c r="I40" s="160">
        <v>39066.6</v>
      </c>
    </row>
    <row r="41" spans="1:9" ht="15.75" thickBot="1" x14ac:dyDescent="0.3">
      <c r="D41" s="162">
        <v>173400</v>
      </c>
      <c r="E41" s="162">
        <v>173000</v>
      </c>
      <c r="F41" s="162">
        <v>171958.33000000002</v>
      </c>
      <c r="G41" s="162">
        <v>156500</v>
      </c>
      <c r="H41" s="161">
        <v>178874</v>
      </c>
      <c r="I41" s="162">
        <v>170746.46600000001</v>
      </c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14-12-2020</vt:lpstr>
      <vt:lpstr>By Order</vt:lpstr>
      <vt:lpstr>All Stores</vt:lpstr>
      <vt:lpstr>'14-12-2020'!Print_Titles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2020-12-10T09:37:18Z</cp:lastPrinted>
  <dcterms:created xsi:type="dcterms:W3CDTF">2010-10-20T06:23:14Z</dcterms:created>
  <dcterms:modified xsi:type="dcterms:W3CDTF">2020-12-17T09:46:31Z</dcterms:modified>
</cp:coreProperties>
</file>