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8-12-2020" sheetId="9" r:id="rId4"/>
    <sheet name="By Order" sheetId="11" r:id="rId5"/>
    <sheet name="All Stores" sheetId="12" r:id="rId6"/>
  </sheets>
  <definedNames>
    <definedName name="_xlnm.Print_Titles" localSheetId="3">'28-12-2020'!$12:$14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3" i="11"/>
  <c r="G83" i="11"/>
  <c r="I86" i="11"/>
  <c r="G86" i="11"/>
  <c r="I89" i="11"/>
  <c r="G89" i="11"/>
  <c r="I84" i="11"/>
  <c r="G84" i="11"/>
  <c r="I85" i="11"/>
  <c r="G85" i="11"/>
  <c r="I77" i="11"/>
  <c r="G77" i="11"/>
  <c r="I80" i="11"/>
  <c r="G80" i="11"/>
  <c r="I78" i="11"/>
  <c r="G78" i="11"/>
  <c r="I76" i="11"/>
  <c r="G76" i="11"/>
  <c r="I79" i="11"/>
  <c r="G79" i="11"/>
  <c r="I71" i="11"/>
  <c r="G71" i="11"/>
  <c r="I69" i="11"/>
  <c r="G69" i="11"/>
  <c r="I68" i="11"/>
  <c r="G68" i="11"/>
  <c r="I72" i="11"/>
  <c r="G72" i="11"/>
  <c r="I70" i="11"/>
  <c r="G70" i="11"/>
  <c r="I73" i="11"/>
  <c r="G73" i="11"/>
  <c r="I58" i="11"/>
  <c r="G58" i="11"/>
  <c r="I65" i="11"/>
  <c r="G65" i="11"/>
  <c r="I61" i="11"/>
  <c r="G61" i="11"/>
  <c r="I57" i="11"/>
  <c r="G57" i="11"/>
  <c r="I64" i="11"/>
  <c r="G64" i="11"/>
  <c r="I59" i="11"/>
  <c r="G59" i="11"/>
  <c r="I63" i="11"/>
  <c r="G63" i="11"/>
  <c r="I60" i="11"/>
  <c r="G60" i="11"/>
  <c r="I62" i="11"/>
  <c r="G62" i="11"/>
  <c r="I53" i="11"/>
  <c r="G53" i="11"/>
  <c r="I50" i="11"/>
  <c r="G50" i="11"/>
  <c r="I54" i="11"/>
  <c r="G54" i="11"/>
  <c r="I52" i="11"/>
  <c r="G52" i="11"/>
  <c r="I51" i="11"/>
  <c r="G51" i="11"/>
  <c r="I49" i="11"/>
  <c r="G49" i="11"/>
  <c r="I43" i="11"/>
  <c r="G43" i="11"/>
  <c r="I46" i="11"/>
  <c r="G46" i="11"/>
  <c r="I44" i="11"/>
  <c r="G44" i="11"/>
  <c r="I41" i="11"/>
  <c r="G41" i="11"/>
  <c r="I45" i="11"/>
  <c r="G45" i="11"/>
  <c r="I42" i="11"/>
  <c r="G42" i="11"/>
  <c r="I36" i="11"/>
  <c r="G36" i="11"/>
  <c r="I38" i="11"/>
  <c r="G38" i="11"/>
  <c r="I34" i="11"/>
  <c r="G34" i="11"/>
  <c r="I35" i="11"/>
  <c r="G35" i="11"/>
  <c r="I37" i="11"/>
  <c r="G37" i="11"/>
  <c r="I20" i="11"/>
  <c r="G20" i="11"/>
  <c r="I27" i="11"/>
  <c r="G27" i="11"/>
  <c r="I24" i="11"/>
  <c r="G24" i="11"/>
  <c r="I30" i="11"/>
  <c r="G30" i="11"/>
  <c r="I21" i="11"/>
  <c r="G21" i="11"/>
  <c r="I29" i="11"/>
  <c r="G29" i="11"/>
  <c r="I17" i="11"/>
  <c r="G17" i="11"/>
  <c r="I23" i="11"/>
  <c r="G23" i="11"/>
  <c r="I26" i="11"/>
  <c r="G26" i="11"/>
  <c r="I22" i="11"/>
  <c r="G22" i="11"/>
  <c r="I19" i="11"/>
  <c r="G19" i="11"/>
  <c r="I31" i="11"/>
  <c r="G31" i="11"/>
  <c r="I18" i="11"/>
  <c r="G18" i="11"/>
  <c r="I28" i="11"/>
  <c r="G28" i="11"/>
  <c r="I25" i="11"/>
  <c r="G25" i="11"/>
  <c r="I16" i="11"/>
  <c r="G16" i="11"/>
  <c r="E40" i="8"/>
  <c r="D40" i="8" l="1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<sst xmlns="http://schemas.openxmlformats.org/spreadsheetml/2006/main" count="848" uniqueCount="225">
  <si>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</si>
  <si>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</si>
  <si>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</si>
  <si>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</si>
  <si>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</si>
  <si>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</si>
  <si>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</si>
  <si>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</si>
  <si>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</si>
  <si>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</si>
  <si>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</si>
  <si>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</si>
  <si>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</si>
  <si>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</si>
  <si>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</si>
  <si>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</si>
  <si>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</si>
  <si>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</si>
  <si>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</si>
  <si>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</si>
  <si>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</si>
  <si>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</si>
  <si>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</si>
  <si>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</si>
  <si>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</si>
  <si>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</si>
  <si>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</si>
  <si>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</si>
  <si>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</si>
  <si>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</si>
  <si>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</si>
  <si>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</si>
  <si>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</si>
  <si>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</si>
  <si>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</si>
  <si>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</si>
  <si>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</si>
  <si>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</si>
  <si>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</si>
  <si>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</si>
  <si>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</si>
  <si>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</si>
  <si>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</si>
  <si>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</si>
  <si>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</si>
  <si>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</si>
  <si>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</si>
  <si>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</si>
  <si>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</si>
  <si>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</si>
  <si>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</si>
  <si>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</si>
  <si>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</si>
  <si>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</si>
  <si>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</si>
  <si>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</si>
  <si>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</si>
  <si>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</si>
  <si>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</si>
  <si>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</si>
  <si>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</si>
  <si>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</si>
  <si>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</si>
  <si>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</si>
  <si>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</si>
  <si>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</si>
  <si>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</si>
  <si>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</si>
  <si>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</si>
  <si>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</si>
  <si>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</si>
  <si>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</si>
  <si>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</si>
  <si>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</si>
  <si>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</si>
  <si>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</si>
  <si>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</si>
  <si>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</si>
  <si>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</si>
  <si>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</si>
  <si>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</si>
  <si>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</si>
  <si>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</si>
  <si>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</si>
  <si>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</si>
  <si>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</si>
  <si>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</si>
  <si>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</si>
  <si>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</si>
  <si>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</si>
  <si>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</si>
  <si>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</si>
  <si>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</si>
  <si>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</si>
  <si>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</si>
  <si>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</si>
  <si>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</si>
  <si>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</si>
  <si>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</si>
  <si>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</si>
  <si>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</si>
  <si>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</si>
  <si>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</si>
  <si>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</si>
  <si>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</si>
  <si>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</si>
  <si>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</si>
  <si>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</si>
  <si>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</si>
  <si>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</si>
  <si>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</si>
  <si>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</si>
  <si>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</si>
  <si>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</si>
  <si>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</si>
  <si>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</si>
  <si>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</si>
  <si>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</si>
  <si>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</si>
  <si>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</si>
  <si>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</si>
  <si>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</si>
  <si>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</si>
  <si>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</si>
  <si>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</si>
  <si>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</si>
  <si>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</si>
  <si>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</si>
  <si>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</si>
  <si>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</si>
  <si>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</si>
  <si>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</si>
  <si>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</si>
  <si>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</si>
  <si>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</si>
  <si>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</si>
  <si>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</si>
  <si>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</si>
  <si>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</si>
  <si>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</si>
  <si>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</si>
  <si>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</si>
  <si>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</si>
  <si>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</si>
  <si>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</si>
  <si>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</si>
  <si>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</si>
  <si>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</si>
  <si>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</si>
  <si>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</si>
  <si>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</si>
  <si>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</si>
  <si>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</si>
  <si>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</si>
  <si>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</si>
  <si>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</si>
  <si>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</si>
  <si>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</si>
  <si>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</si>
  <si>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</si>
  <si>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</si>
  <si>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</si>
  <si>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</si>
  <si>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</si>
  <si>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</si>
  <si>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</si>
  <si>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</si>
  <si>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</si>
  <si>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</si>
  <si>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</si>
  <si>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</si>
  <si>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</si>
  <si>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</si>
  <si>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</si>
  <si>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</si>
  <si>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</si>
  <si>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</si>
  <si>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</si>
  <si>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</si>
  <si>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</si>
  <si>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</si>
  <si>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</si>
  <si>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</si>
  <si>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</si>
  <si>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</si>
  <si>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</si>
  <si>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</si>
  <si>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</si>
  <si>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</si>
  <si>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</si>
  <si>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</si>
  <si>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</si>
  <si>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</si>
  <si>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</si>
  <si>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</si>
  <si>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</si>
  <si>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</si>
  <si>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</si>
  <si>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</si>
  <si>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</si>
  <si>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</si>
  <si>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</si>
  <si>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</si>
  <si>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</si>
  <si>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</si>
  <si>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</si>
  <si>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</si>
  <si>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</si>
  <si>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</si>
  <si>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</si>
  <si>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</si>
  <si>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</si>
  <si>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</si>
  <si>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</si>
  <si>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</si>
  <si>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</si>
  <si>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</si>
  <si>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2019 (ل.ل.)</t>
  </si>
  <si>
    <t>معدل أسعار  السوبرماركات في 14-12-2020 (ل.ل.)</t>
  </si>
  <si>
    <t>معدل أسعار المحلات والملاحم في 14-12-2020 (ل.ل.)</t>
  </si>
  <si>
    <t>المعدل العام للأسعار في 14-12-2020  (ل.ل.)</t>
  </si>
  <si>
    <t xml:space="preserve"> التاريخ 28 كانون الأول 2020</t>
  </si>
  <si>
    <t>معدل أسعار  السوبرماركات في 28-12-2020 (ل.ل.)</t>
  </si>
  <si>
    <t>معدل أسعار المحلات والملاحم في 28-12-2020 (ل.ل.)</t>
  </si>
  <si>
    <t>المعدل العام للأسعار في 28-12-2020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</si>
</sst>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8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217</v>
      </c>
      <c r="F12" s="165" t="s">
        <v>222</v>
      </c>
      <c r="G12" s="165" t="s">
        <v>197</v>
      </c>
      <c r="H12" s="165" t="s">
        <v>218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1911.94</v>
      </c>
      <c r="F15" s="43">
        <v>3759.7777777777778</v>
      </c>
      <c r="G15" s="45">
        <f t="shared" ref="G15:G30" si="0">(F15-E15)/E15</f>
        <v>0.96647268103485351</v>
      </c>
      <c r="H15" s="43">
        <v>4998.8</v>
      </c>
      <c r="I15" s="45">
        <f>(F15-H15)/H15</f>
        <v>-0.24786393178807359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2379.7994444444444</v>
      </c>
      <c r="F16" s="47">
        <v>7472.2222222222226</v>
      </c>
      <c r="G16" s="48">
        <f t="shared" si="0"/>
        <v>2.1398537551833852</v>
      </c>
      <c r="H16" s="47">
        <v>7386.666666666667</v>
      </c>
      <c r="I16" s="44">
        <f t="shared" ref="I16:I30" si="1">(F16-H16)/H16</f>
        <v>1.1582430806257534E-2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1731.56</v>
      </c>
      <c r="F17" s="47">
        <v>4377.5555555555557</v>
      </c>
      <c r="G17" s="48">
        <f t="shared" si="0"/>
        <v>1.5280992605255121</v>
      </c>
      <c r="H17" s="47">
        <v>4377.5555555555557</v>
      </c>
      <c r="I17" s="44">
        <f>(F17-H17)/H17</f>
        <v>0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893.73</v>
      </c>
      <c r="F18" s="47">
        <v>2369</v>
      </c>
      <c r="G18" s="48">
        <f t="shared" si="0"/>
        <v>1.6506886867398431</v>
      </c>
      <c r="H18" s="47">
        <v>2594</v>
      </c>
      <c r="I18" s="44">
        <f t="shared" si="1"/>
        <v>-8.6738627602158822E-2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3128.7550000000001</v>
      </c>
      <c r="F19" s="47">
        <v>7374.75</v>
      </c>
      <c r="G19" s="48">
        <f>(F19-E19)/E19</f>
        <v>1.3570877233915726</v>
      </c>
      <c r="H19" s="47">
        <v>5486</v>
      </c>
      <c r="I19" s="44">
        <f>(F19-H19)/H19</f>
        <v>0.34428545388261028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1813.06</v>
      </c>
      <c r="F20" s="47">
        <v>5075</v>
      </c>
      <c r="G20" s="48">
        <f t="shared" si="0"/>
        <v>1.7991351637563016</v>
      </c>
      <c r="H20" s="47">
        <v>5498</v>
      </c>
      <c r="I20" s="44">
        <f t="shared" si="1"/>
        <v>-7.6937068024736266E-2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1409.56</v>
      </c>
      <c r="F21" s="47">
        <v>3673.8</v>
      </c>
      <c r="G21" s="48">
        <f t="shared" si="0"/>
        <v>1.6063452424870175</v>
      </c>
      <c r="H21" s="47">
        <v>3508.8</v>
      </c>
      <c r="I21" s="44">
        <f t="shared" si="1"/>
        <v>4.702462380300957E-2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405.83</v>
      </c>
      <c r="F22" s="47">
        <v>609</v>
      </c>
      <c r="G22" s="48">
        <f t="shared" si="0"/>
        <v>0.50062834191656613</v>
      </c>
      <c r="H22" s="47">
        <v>600</v>
      </c>
      <c r="I22" s="44">
        <f t="shared" si="1"/>
        <v>1.4999999999999999E-2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539.70000000000005</v>
      </c>
      <c r="F23" s="47">
        <v>789.8</v>
      </c>
      <c r="G23" s="48">
        <f t="shared" si="0"/>
        <v>0.46340559570131534</v>
      </c>
      <c r="H23" s="47">
        <v>779.8</v>
      </c>
      <c r="I23" s="44">
        <f t="shared" si="1"/>
        <v>1.2823800974608874E-2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525.12111111111108</v>
      </c>
      <c r="F24" s="47">
        <v>727.55555555555554</v>
      </c>
      <c r="G24" s="48">
        <f t="shared" si="0"/>
        <v>0.38550048771817724</v>
      </c>
      <c r="H24" s="47">
        <v>766.44444444444446</v>
      </c>
      <c r="I24" s="44">
        <f t="shared" si="1"/>
        <v>-5.0739344737605135E-2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501.95000000000005</v>
      </c>
      <c r="F25" s="47">
        <v>689.8</v>
      </c>
      <c r="G25" s="48">
        <f t="shared" si="0"/>
        <v>0.37424046219742979</v>
      </c>
      <c r="H25" s="47">
        <v>664.8</v>
      </c>
      <c r="I25" s="44">
        <f t="shared" si="1"/>
        <v>3.7605294825511434E-2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1321.52</v>
      </c>
      <c r="F26" s="47">
        <v>1732</v>
      </c>
      <c r="G26" s="48">
        <f t="shared" si="0"/>
        <v>0.31061202251952297</v>
      </c>
      <c r="H26" s="47">
        <v>1808.8</v>
      </c>
      <c r="I26" s="44">
        <f t="shared" si="1"/>
        <v>-4.2459088898717356E-2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536.03777777777782</v>
      </c>
      <c r="F27" s="47">
        <v>838.66666666666663</v>
      </c>
      <c r="G27" s="48">
        <f t="shared" si="0"/>
        <v>0.56456634482644241</v>
      </c>
      <c r="H27" s="47">
        <v>749.8</v>
      </c>
      <c r="I27" s="44">
        <f t="shared" si="1"/>
        <v>0.11852049435404999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1118.46</v>
      </c>
      <c r="F28" s="47">
        <v>3133.8</v>
      </c>
      <c r="G28" s="48">
        <f t="shared" si="0"/>
        <v>1.8018883107129446</v>
      </c>
      <c r="H28" s="47">
        <v>3158.8</v>
      </c>
      <c r="I28" s="44">
        <f t="shared" si="1"/>
        <v>-7.9143978726098508E-3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1758.8783333333333</v>
      </c>
      <c r="F29" s="47">
        <v>3657.7111111111112</v>
      </c>
      <c r="G29" s="48">
        <f t="shared" si="0"/>
        <v>1.07957028169152</v>
      </c>
      <c r="H29" s="47">
        <v>3538.8888888888887</v>
      </c>
      <c r="I29" s="44">
        <f t="shared" si="1"/>
        <v>3.3576138147566811E-2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1191.57</v>
      </c>
      <c r="F30" s="50">
        <v>2764.8</v>
      </c>
      <c r="G30" s="51">
        <f t="shared" si="0"/>
        <v>1.3203001082605306</v>
      </c>
      <c r="H30" s="50">
        <v>2803.8</v>
      </c>
      <c r="I30" s="56">
        <f t="shared" si="1"/>
        <v>-1.390969398673229E-2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2359.12</v>
      </c>
      <c r="F32" s="43">
        <v>6643.8</v>
      </c>
      <c r="G32" s="45">
        <f>(F32-E32)/E32</f>
        <v>1.8162196073112009</v>
      </c>
      <c r="H32" s="43">
        <v>6569.8</v>
      </c>
      <c r="I32" s="44">
        <f>(F32-H32)/H32</f>
        <v>1.12636609942464E-2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2220.9</v>
      </c>
      <c r="F33" s="47">
        <v>6369.8</v>
      </c>
      <c r="G33" s="48">
        <f>(F33-E33)/E33</f>
        <v>1.868116529334954</v>
      </c>
      <c r="H33" s="47">
        <v>6559.8</v>
      </c>
      <c r="I33" s="44">
        <f>(F33-H33)/H33</f>
        <v>-2.8964297692002806E-2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1288.0999999999999</v>
      </c>
      <c r="F34" s="47">
        <v>3263.8</v>
      </c>
      <c r="G34" s="48">
        <f>(F34-E34)/E34</f>
        <v>1.5338094868410841</v>
      </c>
      <c r="H34" s="47">
        <v>3288.8</v>
      </c>
      <c r="I34" s="44">
        <f>(F34-H34)/H34</f>
        <v>-7.6015567988324002E-3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1432.6210714285714</v>
      </c>
      <c r="F35" s="47">
        <v>3199.8</v>
      </c>
      <c r="G35" s="48">
        <f>(F35-E35)/E35</f>
        <v>1.2335285050702522</v>
      </c>
      <c r="H35" s="47">
        <v>2864.8</v>
      </c>
      <c r="I35" s="44">
        <f>(F35-H35)/H35</f>
        <v>0.11693660988550683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1552.98</v>
      </c>
      <c r="F36" s="50">
        <v>3123.8</v>
      </c>
      <c r="G36" s="51">
        <f>(F36-E36)/E36</f>
        <v>1.011487591598089</v>
      </c>
      <c r="H36" s="50">
        <v>3227.8</v>
      </c>
      <c r="I36" s="56">
        <f>(F36-H36)/H36</f>
        <v>-3.2220087985624882E-2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31057.64</v>
      </c>
      <c r="F38" s="43">
        <v>63998.285714285717</v>
      </c>
      <c r="G38" s="45">
        <f t="shared" ref="G38:G43" si="2">(F38-E38)/E38</f>
        <v>1.0606293882692219</v>
      </c>
      <c r="H38" s="43">
        <v>68712.571428571435</v>
      </c>
      <c r="I38" s="44">
        <f t="shared" ref="I38:I43" si="3">(F38-H38)/H38</f>
        <v>-6.8608780260630248E-2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18075.404444444444</v>
      </c>
      <c r="F39" s="57">
        <v>39816.333333333336</v>
      </c>
      <c r="G39" s="48">
        <f t="shared" si="2"/>
        <v>1.2027907290102746</v>
      </c>
      <c r="H39" s="57">
        <v>39233</v>
      </c>
      <c r="I39" s="44">
        <f>(F39-H39)/H39</f>
        <v>1.4868435585688981E-2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13786.442857142858</v>
      </c>
      <c r="F40" s="57">
        <v>25339.714285714286</v>
      </c>
      <c r="G40" s="48">
        <f t="shared" si="2"/>
        <v>0.83801685092290457</v>
      </c>
      <c r="H40" s="57">
        <v>27398</v>
      </c>
      <c r="I40" s="44">
        <f t="shared" si="3"/>
        <v>-7.5125400185623539E-2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5523.88</v>
      </c>
      <c r="F41" s="47">
        <v>13109</v>
      </c>
      <c r="G41" s="48">
        <f t="shared" si="2"/>
        <v>1.373150756352419</v>
      </c>
      <c r="H41" s="47">
        <v>13025.666666666666</v>
      </c>
      <c r="I41" s="44">
        <f t="shared" si="3"/>
        <v>6.3976252015252406E-3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13150</v>
      </c>
      <c r="F42" s="47">
        <v>12333.333333333334</v>
      </c>
      <c r="G42" s="48">
        <f t="shared" si="2"/>
        <v>-6.2103929024081073E-2</v>
      </c>
      <c r="H42" s="47">
        <v>11833.333333333334</v>
      </c>
      <c r="I42" s="44">
        <f t="shared" si="3"/>
        <v>4.2253521126760563E-2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13100</v>
      </c>
      <c r="F43" s="50">
        <v>22035.714285714286</v>
      </c>
      <c r="G43" s="51">
        <f t="shared" si="2"/>
        <v>0.68211559432933477</v>
      </c>
      <c r="H43" s="50">
        <v>22735.714285714286</v>
      </c>
      <c r="I43" s="59">
        <f t="shared" si="3"/>
        <v>-3.0788564247565188E-2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7177.94</v>
      </c>
      <c r="F45" s="43">
        <v>16903.333333333332</v>
      </c>
      <c r="G45" s="45">
        <f t="shared" ref="G45:G50" si="4">(F45-E45)/E45</f>
        <v>1.3549003381657319</v>
      </c>
      <c r="H45" s="43">
        <v>17166.428571428572</v>
      </c>
      <c r="I45" s="44">
        <f t="shared" ref="I45:I50" si="5">(F45-H45)/H45</f>
        <v>-1.5326148767666812E-2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6281.1111111111113</v>
      </c>
      <c r="F46" s="47">
        <v>10120.799999999999</v>
      </c>
      <c r="G46" s="48">
        <f t="shared" si="4"/>
        <v>0.61130727047585331</v>
      </c>
      <c r="H46" s="47">
        <v>10137</v>
      </c>
      <c r="I46" s="87">
        <f t="shared" si="5"/>
        <v>-1.5981059485055467E-3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20247.833333333336</v>
      </c>
      <c r="F47" s="47">
        <v>38715</v>
      </c>
      <c r="G47" s="48">
        <f t="shared" si="4"/>
        <v>0.91205643402174696</v>
      </c>
      <c r="H47" s="47">
        <v>38715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20803.682150000001</v>
      </c>
      <c r="F48" s="47">
        <v>63904.166666666664</v>
      </c>
      <c r="G48" s="48">
        <f t="shared" si="4"/>
        <v>2.0717719202735783</v>
      </c>
      <c r="H48" s="47">
        <v>59846.428571428572</v>
      </c>
      <c r="I48" s="87">
        <f t="shared" si="5"/>
        <v>6.7802510393666263E-2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2495.0642857142857</v>
      </c>
      <c r="F49" s="47">
        <v>5998.25</v>
      </c>
      <c r="G49" s="48">
        <f t="shared" si="4"/>
        <v>1.4040462742156659</v>
      </c>
      <c r="H49" s="47">
        <v>6048.6</v>
      </c>
      <c r="I49" s="44">
        <f t="shared" si="5"/>
        <v>-8.324240320074127E-3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28365.755555555555</v>
      </c>
      <c r="F50" s="50">
        <v>49995</v>
      </c>
      <c r="G50" s="56">
        <f t="shared" si="4"/>
        <v>0.76251254446872163</v>
      </c>
      <c r="H50" s="50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3999</v>
      </c>
      <c r="F52" s="66">
        <v>9350</v>
      </c>
      <c r="G52" s="45">
        <f t="shared" ref="G52:G60" si="6">(F52-E52)/E52</f>
        <v>1.3380845211302825</v>
      </c>
      <c r="H52" s="66">
        <v>9350</v>
      </c>
      <c r="I52" s="123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5311.05</v>
      </c>
      <c r="F53" s="70">
        <v>17860</v>
      </c>
      <c r="G53" s="48">
        <f t="shared" si="6"/>
        <v>2.3628001995838863</v>
      </c>
      <c r="H53" s="70">
        <v>17960</v>
      </c>
      <c r="I53" s="87">
        <f t="shared" si="7"/>
        <v>-5.5679287305122494E-3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3435.06</v>
      </c>
      <c r="F54" s="70">
        <v>12777</v>
      </c>
      <c r="G54" s="48">
        <f t="shared" si="6"/>
        <v>2.7195856840928543</v>
      </c>
      <c r="H54" s="70">
        <v>12777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5216.666666666667</v>
      </c>
      <c r="F55" s="70">
        <v>6535</v>
      </c>
      <c r="G55" s="48">
        <f t="shared" si="6"/>
        <v>0.2527156549520766</v>
      </c>
      <c r="H55" s="70">
        <v>6743.75</v>
      </c>
      <c r="I55" s="87">
        <f t="shared" si="7"/>
        <v>-3.0954587581093606E-2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2941.1428571428573</v>
      </c>
      <c r="F56" s="103">
        <v>3523.3333333333335</v>
      </c>
      <c r="G56" s="55">
        <f t="shared" si="6"/>
        <v>0.19794702415646653</v>
      </c>
      <c r="H56" s="103">
        <v>3523.3333333333335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5556.76</v>
      </c>
      <c r="F57" s="50">
        <v>6911.625</v>
      </c>
      <c r="G57" s="51">
        <f t="shared" si="6"/>
        <v>0.24382283920845957</v>
      </c>
      <c r="H57" s="50">
        <v>7942.875</v>
      </c>
      <c r="I57" s="124">
        <f t="shared" si="7"/>
        <v>-0.12983334120202067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5973.125</v>
      </c>
      <c r="F58" s="68">
        <v>18213.333333333332</v>
      </c>
      <c r="G58" s="44">
        <f t="shared" si="6"/>
        <v>2.049213490983921</v>
      </c>
      <c r="H58" s="68">
        <v>18291.25</v>
      </c>
      <c r="I58" s="44">
        <f t="shared" si="7"/>
        <v>-4.2597781270644645E-3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5725</v>
      </c>
      <c r="F59" s="70">
        <v>18842.555555555555</v>
      </c>
      <c r="G59" s="48">
        <f t="shared" si="6"/>
        <v>2.2912760795730227</v>
      </c>
      <c r="H59" s="70">
        <v>17726.25</v>
      </c>
      <c r="I59" s="44">
        <f t="shared" si="7"/>
        <v>6.2974715777762064E-2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23260.625</v>
      </c>
      <c r="F60" s="73">
        <v>72830</v>
      </c>
      <c r="G60" s="51">
        <f t="shared" si="6"/>
        <v>2.1310422656312977</v>
      </c>
      <c r="H60" s="73">
        <v>80305</v>
      </c>
      <c r="I60" s="51">
        <f t="shared" si="7"/>
        <v>-9.3082622501712217E-2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7544.2555555555564</v>
      </c>
      <c r="F62" s="54">
        <v>25465.8</v>
      </c>
      <c r="G62" s="45">
        <f t="shared" ref="G62:G67" si="8">(F62-E62)/E62</f>
        <v>2.3755219202837181</v>
      </c>
      <c r="H62" s="54">
        <v>25209.222222222223</v>
      </c>
      <c r="I62" s="44">
        <f t="shared" ref="I62:I67" si="9">(F62-H62)/H62</f>
        <v>1.017793311971364E-2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49106.857142857145</v>
      </c>
      <c r="F63" s="46">
        <v>115017.57142857143</v>
      </c>
      <c r="G63" s="48">
        <f t="shared" si="8"/>
        <v>1.3421896272851042</v>
      </c>
      <c r="H63" s="46">
        <v>117016.14285714286</v>
      </c>
      <c r="I63" s="44">
        <f t="shared" si="9"/>
        <v>-1.7079450576416126E-2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13588.539285714283</v>
      </c>
      <c r="F64" s="46">
        <v>53166.6</v>
      </c>
      <c r="G64" s="48">
        <f t="shared" si="8"/>
        <v>2.9126059749405431</v>
      </c>
      <c r="H64" s="46">
        <v>52726.6</v>
      </c>
      <c r="I64" s="87">
        <f t="shared" si="9"/>
        <v>8.3449340560551987E-3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9710.2222222222226</v>
      </c>
      <c r="F65" s="46">
        <v>23450</v>
      </c>
      <c r="G65" s="48">
        <f t="shared" si="8"/>
        <v>1.4149807762724276</v>
      </c>
      <c r="H65" s="46">
        <v>24511.666666666668</v>
      </c>
      <c r="I65" s="87">
        <f t="shared" si="9"/>
        <v>-4.3312708234174248E-2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4921.8571428571431</v>
      </c>
      <c r="F66" s="46">
        <v>15942.5</v>
      </c>
      <c r="G66" s="48">
        <f t="shared" si="8"/>
        <v>2.2391228630307953</v>
      </c>
      <c r="H66" s="46">
        <v>16223.333333333334</v>
      </c>
      <c r="I66" s="87">
        <f t="shared" si="9"/>
        <v>-1.7310458187795395E-2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4450.3999999999996</v>
      </c>
      <c r="F67" s="58">
        <v>13257</v>
      </c>
      <c r="G67" s="51">
        <f t="shared" si="8"/>
        <v>1.9788333632931874</v>
      </c>
      <c r="H67" s="58">
        <v>13167</v>
      </c>
      <c r="I67" s="88">
        <f t="shared" si="9"/>
        <v>6.8352699931647299E-3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4782.8888888888887</v>
      </c>
      <c r="F69" s="43">
        <v>15241.25</v>
      </c>
      <c r="G69" s="45">
        <f>(F69-E69)/E69</f>
        <v>2.1866201273056731</v>
      </c>
      <c r="H69" s="43">
        <v>15238.125</v>
      </c>
      <c r="I69" s="44">
        <f>(F69-H69)/H69</f>
        <v>2.0507772445756942E-4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3039.7777777777783</v>
      </c>
      <c r="F70" s="47">
        <v>7731.8571428571431</v>
      </c>
      <c r="G70" s="48">
        <f>(F70-E70)/E70</f>
        <v>1.5435599928983945</v>
      </c>
      <c r="H70" s="47">
        <v>8358.2857142857138</v>
      </c>
      <c r="I70" s="44">
        <f>(F70-H70)/H70</f>
        <v>-7.4947015792712013E-2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1357.6666666666665</v>
      </c>
      <c r="F71" s="47">
        <v>2768.3333333333335</v>
      </c>
      <c r="G71" s="48">
        <f>(F71-E71)/E71</f>
        <v>1.0390375644488097</v>
      </c>
      <c r="H71" s="47">
        <v>2768.3333333333335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2880.7111111111112</v>
      </c>
      <c r="F72" s="47">
        <v>8931</v>
      </c>
      <c r="G72" s="48">
        <f>(F72-E72)/E72</f>
        <v>2.1002761663786718</v>
      </c>
      <c r="H72" s="47">
        <v>8334.1666666666661</v>
      </c>
      <c r="I72" s="44">
        <f>(F72-H72)/H72</f>
        <v>7.161283871612846E-2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2164.9</v>
      </c>
      <c r="F73" s="50">
        <v>7057.2222222222226</v>
      </c>
      <c r="G73" s="48">
        <f>(F73-E73)/E73</f>
        <v>2.2598375085325988</v>
      </c>
      <c r="H73" s="50">
        <v>7438.333333333333</v>
      </c>
      <c r="I73" s="59">
        <f>(F73-H73)/H73</f>
        <v>-5.1236089327059434E-2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1640.5</v>
      </c>
      <c r="F75" s="43">
        <v>4388.333333333333</v>
      </c>
      <c r="G75" s="44">
        <f t="shared" ref="G75:G81" si="10">(F75-E75)/E75</f>
        <v>1.6749974601239457</v>
      </c>
      <c r="H75" s="43">
        <v>4476.666666666667</v>
      </c>
      <c r="I75" s="45">
        <f t="shared" ref="I75:I81" si="11">(F75-H75)/H75</f>
        <v>-1.9731943410275638E-2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1756.0555555555554</v>
      </c>
      <c r="F76" s="32">
        <v>3639</v>
      </c>
      <c r="G76" s="48">
        <f t="shared" si="10"/>
        <v>1.0722579012306623</v>
      </c>
      <c r="H76" s="32">
        <v>3951.4285714285716</v>
      </c>
      <c r="I76" s="44">
        <f t="shared" si="11"/>
        <v>-7.9067245119305893E-2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1006.6428571428572</v>
      </c>
      <c r="F77" s="47">
        <v>2822.5</v>
      </c>
      <c r="G77" s="48">
        <f t="shared" si="10"/>
        <v>1.8038742638189169</v>
      </c>
      <c r="H77" s="47">
        <v>2287</v>
      </c>
      <c r="I77" s="44">
        <f t="shared" si="11"/>
        <v>0.23414954088325318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1868.2666666666664</v>
      </c>
      <c r="F78" s="47">
        <v>5349.4444444444443</v>
      </c>
      <c r="G78" s="48">
        <f t="shared" si="10"/>
        <v>1.8633195356361216</v>
      </c>
      <c r="H78" s="47">
        <v>5404.4444444444443</v>
      </c>
      <c r="I78" s="44">
        <f t="shared" si="11"/>
        <v>-1.0176809210526315E-2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2071.9</v>
      </c>
      <c r="F79" s="61">
        <v>4402.5</v>
      </c>
      <c r="G79" s="48">
        <f t="shared" si="10"/>
        <v>1.1248612384767604</v>
      </c>
      <c r="H79" s="61">
        <v>4908.75</v>
      </c>
      <c r="I79" s="44">
        <f t="shared" si="11"/>
        <v>-0.10313216195569137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8982.6666666666661</v>
      </c>
      <c r="F80" s="61">
        <v>29999</v>
      </c>
      <c r="G80" s="48">
        <f t="shared" si="10"/>
        <v>2.3396541487308897</v>
      </c>
      <c r="H80" s="61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4403.4222222222215</v>
      </c>
      <c r="F81" s="50">
        <v>6493.333333333333</v>
      </c>
      <c r="G81" s="51">
        <f t="shared" si="10"/>
        <v>0.47461065635818622</v>
      </c>
      <c r="H81" s="50">
        <v>6493.333333333333</v>
      </c>
      <c r="I81" s="56">
        <f t="shared" si="11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217</v>
      </c>
      <c r="F12" s="173" t="s">
        <v>223</v>
      </c>
      <c r="G12" s="165" t="s">
        <v>197</v>
      </c>
      <c r="H12" s="173" t="s">
        <v>219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1911.94</v>
      </c>
      <c r="F15" s="83">
        <v>3899.8</v>
      </c>
      <c r="G15" s="44">
        <f>(F15-E15)/E15</f>
        <v>1.0397083590489242</v>
      </c>
      <c r="H15" s="83">
        <v>5180</v>
      </c>
      <c r="I15" s="125">
        <f>(F15-H15)/H15</f>
        <v>-0.24714285714285711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2379.7994444444444</v>
      </c>
      <c r="F16" s="83">
        <v>5800</v>
      </c>
      <c r="G16" s="48">
        <f t="shared" ref="G16:G39" si="0">(F16-E16)/E16</f>
        <v>1.4371801638746871</v>
      </c>
      <c r="H16" s="83">
        <v>5633.2</v>
      </c>
      <c r="I16" s="48">
        <f>(F16-H16)/H16</f>
        <v>2.961016828800685E-2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1731.56</v>
      </c>
      <c r="F17" s="83">
        <v>4466.6000000000004</v>
      </c>
      <c r="G17" s="48">
        <f t="shared" si="0"/>
        <v>1.5795236665203634</v>
      </c>
      <c r="H17" s="83">
        <v>3976.6</v>
      </c>
      <c r="I17" s="48">
        <f t="shared" ref="I17:I29" si="1">(F17-H17)/H17</f>
        <v>0.12322084192526291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893.73</v>
      </c>
      <c r="F18" s="83">
        <v>2608.1999999999998</v>
      </c>
      <c r="G18" s="48">
        <f t="shared" si="0"/>
        <v>1.9183310395757105</v>
      </c>
      <c r="H18" s="83">
        <v>2900</v>
      </c>
      <c r="I18" s="48">
        <f t="shared" si="1"/>
        <v>-0.10062068965517247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3128.7550000000001</v>
      </c>
      <c r="F19" s="83">
        <v>5741</v>
      </c>
      <c r="G19" s="48">
        <f t="shared" si="0"/>
        <v>0.83491516593661053</v>
      </c>
      <c r="H19" s="83">
        <v>5783.2</v>
      </c>
      <c r="I19" s="48">
        <f t="shared" si="1"/>
        <v>-7.2969982016876161E-3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1813.06</v>
      </c>
      <c r="F20" s="83">
        <v>4533.2</v>
      </c>
      <c r="G20" s="48">
        <f t="shared" si="0"/>
        <v>1.5003033545497666</v>
      </c>
      <c r="H20" s="83">
        <v>4366.6000000000004</v>
      </c>
      <c r="I20" s="48">
        <f t="shared" si="1"/>
        <v>3.8153254248156333E-2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1409.56</v>
      </c>
      <c r="F21" s="83">
        <v>2866.6</v>
      </c>
      <c r="G21" s="48">
        <f t="shared" si="0"/>
        <v>1.0336842702687363</v>
      </c>
      <c r="H21" s="83">
        <v>3066.6</v>
      </c>
      <c r="I21" s="48">
        <f t="shared" si="1"/>
        <v>-6.521880910454575E-2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405.83</v>
      </c>
      <c r="F22" s="83">
        <v>506.2</v>
      </c>
      <c r="G22" s="48">
        <f t="shared" si="0"/>
        <v>0.24732030653229187</v>
      </c>
      <c r="H22" s="83">
        <v>491.666</v>
      </c>
      <c r="I22" s="48">
        <f t="shared" si="1"/>
        <v>2.9560718048431234E-2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539.70000000000005</v>
      </c>
      <c r="F23" s="83">
        <v>566.6</v>
      </c>
      <c r="G23" s="48">
        <f t="shared" si="0"/>
        <v>4.9842505095423338E-2</v>
      </c>
      <c r="H23" s="83">
        <v>583.20000000000005</v>
      </c>
      <c r="I23" s="48">
        <f t="shared" si="1"/>
        <v>-2.846364883401924E-2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525.12111111111108</v>
      </c>
      <c r="F24" s="83">
        <v>556.20000000000005</v>
      </c>
      <c r="G24" s="48">
        <f t="shared" si="0"/>
        <v>5.9184230516135056E-2</v>
      </c>
      <c r="H24" s="83">
        <v>666.6</v>
      </c>
      <c r="I24" s="48">
        <f t="shared" si="1"/>
        <v>-0.16561656165616559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501.95000000000005</v>
      </c>
      <c r="F25" s="83">
        <v>656.2</v>
      </c>
      <c r="G25" s="48">
        <f t="shared" si="0"/>
        <v>0.30730152405618089</v>
      </c>
      <c r="H25" s="83">
        <v>566.6</v>
      </c>
      <c r="I25" s="48">
        <f t="shared" si="1"/>
        <v>0.15813625132368517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1321.52</v>
      </c>
      <c r="F26" s="83">
        <v>1916.6</v>
      </c>
      <c r="G26" s="48">
        <f t="shared" si="0"/>
        <v>0.45029965494279311</v>
      </c>
      <c r="H26" s="83">
        <v>1883.2</v>
      </c>
      <c r="I26" s="48">
        <f t="shared" si="1"/>
        <v>1.7735768903993129E-2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536.03777777777782</v>
      </c>
      <c r="F27" s="83">
        <v>736.2</v>
      </c>
      <c r="G27" s="48">
        <f t="shared" si="0"/>
        <v>0.3734106634275362</v>
      </c>
      <c r="H27" s="83">
        <v>666.6</v>
      </c>
      <c r="I27" s="48">
        <f t="shared" si="1"/>
        <v>0.10441044104410444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1118.46</v>
      </c>
      <c r="F28" s="83">
        <v>3216.6</v>
      </c>
      <c r="G28" s="48">
        <f t="shared" si="0"/>
        <v>1.8759186738908855</v>
      </c>
      <c r="H28" s="83">
        <v>3183.2</v>
      </c>
      <c r="I28" s="48">
        <f t="shared" si="1"/>
        <v>1.0492586076903773E-2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1758.8783333333333</v>
      </c>
      <c r="F29" s="83">
        <v>3633.2</v>
      </c>
      <c r="G29" s="48">
        <f t="shared" si="0"/>
        <v>1.0656346326778334</v>
      </c>
      <c r="H29" s="83">
        <v>3350</v>
      </c>
      <c r="I29" s="48">
        <f t="shared" si="1"/>
        <v>8.453731343283577E-2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1191.57</v>
      </c>
      <c r="F30" s="94">
        <v>2732.8</v>
      </c>
      <c r="G30" s="51">
        <f t="shared" si="0"/>
        <v>1.293444782933441</v>
      </c>
      <c r="H30" s="94">
        <v>2800</v>
      </c>
      <c r="I30" s="51">
        <f>(F30-H30)/H30</f>
        <v>-2.3999999999999935E-2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2359.12</v>
      </c>
      <c r="F32" s="83">
        <v>5649.8</v>
      </c>
      <c r="G32" s="44">
        <f t="shared" si="0"/>
        <v>1.3948760554783142</v>
      </c>
      <c r="H32" s="83">
        <v>5750</v>
      </c>
      <c r="I32" s="45">
        <f>(F32-H32)/H32</f>
        <v>-1.7426086956521706E-2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2220.9</v>
      </c>
      <c r="F33" s="83">
        <v>5616.6</v>
      </c>
      <c r="G33" s="48">
        <f t="shared" si="0"/>
        <v>1.5289747399702824</v>
      </c>
      <c r="H33" s="83">
        <v>5583.2</v>
      </c>
      <c r="I33" s="48">
        <f>(F33-H33)/H33</f>
        <v>5.982232411520373E-3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1288.0999999999999</v>
      </c>
      <c r="F34" s="83">
        <v>2933.2</v>
      </c>
      <c r="G34" s="48">
        <f>(F34-E34)/E34</f>
        <v>1.2771523950003882</v>
      </c>
      <c r="H34" s="83">
        <v>3033.2</v>
      </c>
      <c r="I34" s="48">
        <f>(F34-H34)/H34</f>
        <v>-3.2968482131082687E-2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1432.6210714285714</v>
      </c>
      <c r="F35" s="83">
        <v>2766.6</v>
      </c>
      <c r="G35" s="48">
        <f t="shared" si="0"/>
        <v>0.93114568477009785</v>
      </c>
      <c r="H35" s="83">
        <v>2483.1999999999998</v>
      </c>
      <c r="I35" s="48">
        <f>(F35-H35)/H35</f>
        <v>0.11412693298969076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1552.98</v>
      </c>
      <c r="F36" s="83">
        <v>3433.2</v>
      </c>
      <c r="G36" s="55">
        <f t="shared" si="0"/>
        <v>1.2107174593362438</v>
      </c>
      <c r="H36" s="83">
        <v>3399.8</v>
      </c>
      <c r="I36" s="48">
        <f>(F36-H36)/H36</f>
        <v>9.8241073004293293E-3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31057.64</v>
      </c>
      <c r="F38" s="84">
        <v>62833.2</v>
      </c>
      <c r="G38" s="45">
        <f t="shared" si="0"/>
        <v>1.0231157293342314</v>
      </c>
      <c r="H38" s="84">
        <v>66333.2</v>
      </c>
      <c r="I38" s="45">
        <f>(F38-H38)/H38</f>
        <v>-5.2763925153618399E-2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18075.404444444444</v>
      </c>
      <c r="F39" s="85">
        <v>40399.800000000003</v>
      </c>
      <c r="G39" s="51">
        <f t="shared" si="0"/>
        <v>1.2350703202338058</v>
      </c>
      <c r="H39" s="85">
        <v>39066.6</v>
      </c>
      <c r="I39" s="51">
        <f>(F39-H39)/H39</f>
        <v>3.4126338099553184E-2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222</v>
      </c>
      <c r="E12" s="173" t="s">
        <v>223</v>
      </c>
      <c r="F12" s="180" t="s">
        <v>186</v>
      </c>
      <c r="G12" s="165" t="s">
        <v>217</v>
      </c>
      <c r="H12" s="182" t="s">
        <v>224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3759.7777777777778</v>
      </c>
      <c r="E15" s="83">
        <v>3899.8</v>
      </c>
      <c r="F15" s="67">
        <f t="shared" ref="F15:F30" si="0">D15-E15</f>
        <v>-140.02222222222235</v>
      </c>
      <c r="G15" s="42">
        <v>1911.94</v>
      </c>
      <c r="H15" s="66">
        <f>AVERAGE(D15:E15)</f>
        <v>3829.7888888888892</v>
      </c>
      <c r="I15" s="69">
        <f>(H15-G15)/G15</f>
        <v>1.0030905200418889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7472.2222222222226</v>
      </c>
      <c r="E16" s="83">
        <v>5800</v>
      </c>
      <c r="F16" s="71">
        <f t="shared" si="0"/>
        <v>1672.2222222222226</v>
      </c>
      <c r="G16" s="46">
        <v>2379.7994444444444</v>
      </c>
      <c r="H16" s="68">
        <f t="shared" ref="H16:H30" si="1">AVERAGE(D16:E16)</f>
        <v>6636.1111111111113</v>
      </c>
      <c r="I16" s="72">
        <f t="shared" ref="I16:I39" si="2">(H16-G16)/G16</f>
        <v>1.788516959529036</v>
      </c>
    </row>
    <row r="17" spans="1:9" ht="16.5" x14ac:dyDescent="0.3">
      <c r="A17" s="37"/>
      <c r="B17" s="34" t="s">
        <v>6</v>
      </c>
      <c r="C17" s="15" t="s">
        <v>165</v>
      </c>
      <c r="D17" s="47">
        <v>4377.5555555555557</v>
      </c>
      <c r="E17" s="83">
        <v>4466.6000000000004</v>
      </c>
      <c r="F17" s="71">
        <f t="shared" si="0"/>
        <v>-89.044444444444707</v>
      </c>
      <c r="G17" s="46">
        <v>1731.56</v>
      </c>
      <c r="H17" s="68">
        <f t="shared" si="1"/>
        <v>4422.0777777777785</v>
      </c>
      <c r="I17" s="72">
        <f t="shared" si="2"/>
        <v>1.5538114635229381</v>
      </c>
    </row>
    <row r="18" spans="1:9" ht="16.5" x14ac:dyDescent="0.3">
      <c r="A18" s="37"/>
      <c r="B18" s="34" t="s">
        <v>7</v>
      </c>
      <c r="C18" s="15" t="s">
        <v>166</v>
      </c>
      <c r="D18" s="47">
        <v>2369</v>
      </c>
      <c r="E18" s="83">
        <v>2608.1999999999998</v>
      </c>
      <c r="F18" s="71">
        <f t="shared" si="0"/>
        <v>-239.19999999999982</v>
      </c>
      <c r="G18" s="46">
        <v>893.73</v>
      </c>
      <c r="H18" s="68">
        <f t="shared" si="1"/>
        <v>2488.6</v>
      </c>
      <c r="I18" s="72">
        <f t="shared" si="2"/>
        <v>1.7845098631577767</v>
      </c>
    </row>
    <row r="19" spans="1:9" ht="16.5" x14ac:dyDescent="0.3">
      <c r="A19" s="37"/>
      <c r="B19" s="34" t="s">
        <v>8</v>
      </c>
      <c r="C19" s="15" t="s">
        <v>167</v>
      </c>
      <c r="D19" s="47">
        <v>7374.75</v>
      </c>
      <c r="E19" s="83">
        <v>5741</v>
      </c>
      <c r="F19" s="71">
        <f t="shared" si="0"/>
        <v>1633.75</v>
      </c>
      <c r="G19" s="46">
        <v>3128.7550000000001</v>
      </c>
      <c r="H19" s="68">
        <f t="shared" si="1"/>
        <v>6557.875</v>
      </c>
      <c r="I19" s="72">
        <f t="shared" si="2"/>
        <v>1.0960014446640916</v>
      </c>
    </row>
    <row r="20" spans="1:9" ht="16.5" x14ac:dyDescent="0.3">
      <c r="A20" s="37"/>
      <c r="B20" s="34" t="s">
        <v>9</v>
      </c>
      <c r="C20" s="15" t="s">
        <v>168</v>
      </c>
      <c r="D20" s="47">
        <v>5075</v>
      </c>
      <c r="E20" s="83">
        <v>4533.2</v>
      </c>
      <c r="F20" s="71">
        <f t="shared" si="0"/>
        <v>541.80000000000018</v>
      </c>
      <c r="G20" s="46">
        <v>1813.06</v>
      </c>
      <c r="H20" s="68">
        <f t="shared" si="1"/>
        <v>4804.1000000000004</v>
      </c>
      <c r="I20" s="72">
        <f t="shared" si="2"/>
        <v>1.6497192591530343</v>
      </c>
    </row>
    <row r="21" spans="1:9" ht="16.5" x14ac:dyDescent="0.3">
      <c r="A21" s="37"/>
      <c r="B21" s="34" t="s">
        <v>10</v>
      </c>
      <c r="C21" s="15" t="s">
        <v>169</v>
      </c>
      <c r="D21" s="47">
        <v>3673.8</v>
      </c>
      <c r="E21" s="83">
        <v>2866.6</v>
      </c>
      <c r="F21" s="71">
        <f t="shared" si="0"/>
        <v>807.20000000000027</v>
      </c>
      <c r="G21" s="46">
        <v>1409.56</v>
      </c>
      <c r="H21" s="68">
        <f t="shared" si="1"/>
        <v>3270.2</v>
      </c>
      <c r="I21" s="72">
        <f t="shared" si="2"/>
        <v>1.3200147563778768</v>
      </c>
    </row>
    <row r="22" spans="1:9" ht="16.5" x14ac:dyDescent="0.3">
      <c r="A22" s="37"/>
      <c r="B22" s="34" t="s">
        <v>11</v>
      </c>
      <c r="C22" s="15" t="s">
        <v>170</v>
      </c>
      <c r="D22" s="47">
        <v>609</v>
      </c>
      <c r="E22" s="83">
        <v>506.2</v>
      </c>
      <c r="F22" s="71">
        <f t="shared" si="0"/>
        <v>102.80000000000001</v>
      </c>
      <c r="G22" s="46">
        <v>405.83</v>
      </c>
      <c r="H22" s="68">
        <f t="shared" si="1"/>
        <v>557.6</v>
      </c>
      <c r="I22" s="72">
        <f t="shared" si="2"/>
        <v>0.37397432422442906</v>
      </c>
    </row>
    <row r="23" spans="1:9" ht="16.5" x14ac:dyDescent="0.3">
      <c r="A23" s="37"/>
      <c r="B23" s="34" t="s">
        <v>12</v>
      </c>
      <c r="C23" s="15" t="s">
        <v>171</v>
      </c>
      <c r="D23" s="47">
        <v>789.8</v>
      </c>
      <c r="E23" s="83">
        <v>566.6</v>
      </c>
      <c r="F23" s="71">
        <f t="shared" si="0"/>
        <v>223.19999999999993</v>
      </c>
      <c r="G23" s="46">
        <v>539.70000000000005</v>
      </c>
      <c r="H23" s="68">
        <f t="shared" si="1"/>
        <v>678.2</v>
      </c>
      <c r="I23" s="72">
        <f t="shared" si="2"/>
        <v>0.25662405039836944</v>
      </c>
    </row>
    <row r="24" spans="1:9" ht="16.5" x14ac:dyDescent="0.3">
      <c r="A24" s="37"/>
      <c r="B24" s="34" t="s">
        <v>13</v>
      </c>
      <c r="C24" s="15" t="s">
        <v>172</v>
      </c>
      <c r="D24" s="47">
        <v>727.55555555555554</v>
      </c>
      <c r="E24" s="83">
        <v>556.20000000000005</v>
      </c>
      <c r="F24" s="71">
        <f t="shared" si="0"/>
        <v>171.3555555555555</v>
      </c>
      <c r="G24" s="46">
        <v>525.12111111111108</v>
      </c>
      <c r="H24" s="68">
        <f t="shared" si="1"/>
        <v>641.87777777777774</v>
      </c>
      <c r="I24" s="72">
        <f t="shared" si="2"/>
        <v>0.22234235911715605</v>
      </c>
    </row>
    <row r="25" spans="1:9" ht="16.5" x14ac:dyDescent="0.3">
      <c r="A25" s="37"/>
      <c r="B25" s="34" t="s">
        <v>14</v>
      </c>
      <c r="C25" s="15" t="s">
        <v>173</v>
      </c>
      <c r="D25" s="47">
        <v>689.8</v>
      </c>
      <c r="E25" s="83">
        <v>656.2</v>
      </c>
      <c r="F25" s="71">
        <f t="shared" si="0"/>
        <v>33.599999999999909</v>
      </c>
      <c r="G25" s="46">
        <v>501.95000000000005</v>
      </c>
      <c r="H25" s="68">
        <f t="shared" si="1"/>
        <v>673</v>
      </c>
      <c r="I25" s="72">
        <f t="shared" si="2"/>
        <v>0.34077099312680531</v>
      </c>
    </row>
    <row r="26" spans="1:9" ht="16.5" x14ac:dyDescent="0.3">
      <c r="A26" s="37"/>
      <c r="B26" s="34" t="s">
        <v>15</v>
      </c>
      <c r="C26" s="15" t="s">
        <v>174</v>
      </c>
      <c r="D26" s="47">
        <v>1732</v>
      </c>
      <c r="E26" s="83">
        <v>1916.6</v>
      </c>
      <c r="F26" s="71">
        <f t="shared" si="0"/>
        <v>-184.59999999999991</v>
      </c>
      <c r="G26" s="46">
        <v>1321.52</v>
      </c>
      <c r="H26" s="68">
        <f t="shared" si="1"/>
        <v>1824.3</v>
      </c>
      <c r="I26" s="72">
        <f t="shared" si="2"/>
        <v>0.38045583873115807</v>
      </c>
    </row>
    <row r="27" spans="1:9" ht="16.5" x14ac:dyDescent="0.3">
      <c r="A27" s="37"/>
      <c r="B27" s="34" t="s">
        <v>16</v>
      </c>
      <c r="C27" s="15" t="s">
        <v>175</v>
      </c>
      <c r="D27" s="47">
        <v>838.66666666666663</v>
      </c>
      <c r="E27" s="83">
        <v>736.2</v>
      </c>
      <c r="F27" s="71">
        <f t="shared" si="0"/>
        <v>102.46666666666658</v>
      </c>
      <c r="G27" s="46">
        <v>536.03777777777782</v>
      </c>
      <c r="H27" s="68">
        <f t="shared" si="1"/>
        <v>787.43333333333339</v>
      </c>
      <c r="I27" s="72">
        <f t="shared" si="2"/>
        <v>0.46898850412698939</v>
      </c>
    </row>
    <row r="28" spans="1:9" ht="16.5" x14ac:dyDescent="0.3">
      <c r="A28" s="37"/>
      <c r="B28" s="34" t="s">
        <v>17</v>
      </c>
      <c r="C28" s="15" t="s">
        <v>176</v>
      </c>
      <c r="D28" s="47">
        <v>3133.8</v>
      </c>
      <c r="E28" s="83">
        <v>3216.6</v>
      </c>
      <c r="F28" s="71">
        <f t="shared" si="0"/>
        <v>-82.799999999999727</v>
      </c>
      <c r="G28" s="46">
        <v>1118.46</v>
      </c>
      <c r="H28" s="68">
        <f t="shared" si="1"/>
        <v>3175.2</v>
      </c>
      <c r="I28" s="72">
        <f t="shared" si="2"/>
        <v>1.838903492301915</v>
      </c>
    </row>
    <row r="29" spans="1:9" ht="16.5" x14ac:dyDescent="0.3">
      <c r="A29" s="37"/>
      <c r="B29" s="34" t="s">
        <v>18</v>
      </c>
      <c r="C29" s="15" t="s">
        <v>177</v>
      </c>
      <c r="D29" s="47">
        <v>3657.7111111111112</v>
      </c>
      <c r="E29" s="83">
        <v>3633.2</v>
      </c>
      <c r="F29" s="71">
        <f t="shared" si="0"/>
        <v>24.511111111111404</v>
      </c>
      <c r="G29" s="46">
        <v>1758.8783333333333</v>
      </c>
      <c r="H29" s="68">
        <f t="shared" si="1"/>
        <v>3645.4555555555553</v>
      </c>
      <c r="I29" s="72">
        <f t="shared" si="2"/>
        <v>1.0726024571846766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2764.8</v>
      </c>
      <c r="E30" s="94">
        <v>2732.8</v>
      </c>
      <c r="F30" s="74">
        <f t="shared" si="0"/>
        <v>32</v>
      </c>
      <c r="G30" s="49">
        <v>1191.57</v>
      </c>
      <c r="H30" s="105">
        <f t="shared" si="1"/>
        <v>2748.8</v>
      </c>
      <c r="I30" s="75">
        <f t="shared" si="2"/>
        <v>1.3068724455969858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6643.8</v>
      </c>
      <c r="E32" s="83">
        <v>5649.8</v>
      </c>
      <c r="F32" s="67">
        <f>D32-E32</f>
        <v>994</v>
      </c>
      <c r="G32" s="54">
        <v>2359.12</v>
      </c>
      <c r="H32" s="68">
        <f>AVERAGE(D32:E32)</f>
        <v>6146.8</v>
      </c>
      <c r="I32" s="78">
        <f t="shared" si="2"/>
        <v>1.6055478313947575</v>
      </c>
    </row>
    <row r="33" spans="1:9" ht="16.5" x14ac:dyDescent="0.3">
      <c r="A33" s="37"/>
      <c r="B33" s="34" t="s">
        <v>27</v>
      </c>
      <c r="C33" s="15" t="s">
        <v>180</v>
      </c>
      <c r="D33" s="47">
        <v>6369.8</v>
      </c>
      <c r="E33" s="83">
        <v>5616.6</v>
      </c>
      <c r="F33" s="79">
        <f>D33-E33</f>
        <v>753.19999999999982</v>
      </c>
      <c r="G33" s="46">
        <v>2220.9</v>
      </c>
      <c r="H33" s="68">
        <f>AVERAGE(D33:E33)</f>
        <v>5993.2000000000007</v>
      </c>
      <c r="I33" s="72">
        <f t="shared" si="2"/>
        <v>1.6985456346526184</v>
      </c>
    </row>
    <row r="34" spans="1:9" ht="16.5" x14ac:dyDescent="0.3">
      <c r="A34" s="37"/>
      <c r="B34" s="39" t="s">
        <v>28</v>
      </c>
      <c r="C34" s="15" t="s">
        <v>181</v>
      </c>
      <c r="D34" s="47">
        <v>3263.8</v>
      </c>
      <c r="E34" s="83">
        <v>2933.2</v>
      </c>
      <c r="F34" s="71">
        <f>D34-E34</f>
        <v>330.60000000000036</v>
      </c>
      <c r="G34" s="46">
        <v>1288.0999999999999</v>
      </c>
      <c r="H34" s="68">
        <f>AVERAGE(D34:E34)</f>
        <v>3098.5</v>
      </c>
      <c r="I34" s="72">
        <f t="shared" si="2"/>
        <v>1.4054809409207361</v>
      </c>
    </row>
    <row r="35" spans="1:9" ht="16.5" x14ac:dyDescent="0.3">
      <c r="A35" s="37"/>
      <c r="B35" s="34" t="s">
        <v>29</v>
      </c>
      <c r="C35" s="15" t="s">
        <v>182</v>
      </c>
      <c r="D35" s="47">
        <v>3199.8</v>
      </c>
      <c r="E35" s="83">
        <v>2766.6</v>
      </c>
      <c r="F35" s="79">
        <f>D35-E35</f>
        <v>433.20000000000027</v>
      </c>
      <c r="G35" s="46">
        <v>1432.6210714285714</v>
      </c>
      <c r="H35" s="68">
        <f>AVERAGE(D35:E35)</f>
        <v>2983.2</v>
      </c>
      <c r="I35" s="72">
        <f t="shared" si="2"/>
        <v>1.0823370949201749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3123.8</v>
      </c>
      <c r="E36" s="83">
        <v>3433.2</v>
      </c>
      <c r="F36" s="71">
        <f>D36-E36</f>
        <v>-309.39999999999964</v>
      </c>
      <c r="G36" s="49">
        <v>1552.98</v>
      </c>
      <c r="H36" s="68">
        <f>AVERAGE(D36:E36)</f>
        <v>3278.5</v>
      </c>
      <c r="I36" s="80">
        <f t="shared" si="2"/>
        <v>1.1111025254671663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63998.285714285717</v>
      </c>
      <c r="E38" s="84">
        <v>62833.2</v>
      </c>
      <c r="F38" s="67">
        <f>D38-E38</f>
        <v>1165.0857142857203</v>
      </c>
      <c r="G38" s="46">
        <v>31057.64</v>
      </c>
      <c r="H38" s="67">
        <f>AVERAGE(D38:E38)</f>
        <v>63415.742857142861</v>
      </c>
      <c r="I38" s="78">
        <f t="shared" si="2"/>
        <v>1.0418725588017268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39816.333333333336</v>
      </c>
      <c r="E39" s="85">
        <v>40399.800000000003</v>
      </c>
      <c r="F39" s="74">
        <f>D39-E39</f>
        <v>-583.46666666666715</v>
      </c>
      <c r="G39" s="46">
        <v>18075.404444444444</v>
      </c>
      <c r="H39" s="81">
        <f>AVERAGE(D39:E39)</f>
        <v>40108.066666666666</v>
      </c>
      <c r="I39" s="75">
        <f t="shared" si="2"/>
        <v>1.2189305246220401</v>
      </c>
    </row>
    <row r="40" spans="1:9" ht="15.75" customHeight="1" thickBot="1" x14ac:dyDescent="0.25">
      <c r="A40" s="175"/>
      <c r="B40" s="176"/>
      <c r="C40" s="177"/>
      <c r="D40" s="86">
        <f>SUM(D15:D39)</f>
        <v>175460.85793650796</v>
      </c>
      <c r="E40" s="86">
        <f>SUM(E15:E39)</f>
        <v>168068.39999999997</v>
      </c>
      <c r="F40" s="86">
        <f>SUM(F15:F39)</f>
        <v>7392.4579365079426</v>
      </c>
      <c r="G40" s="86">
        <f>SUM(G15:G39)</f>
        <v>79154.237182539684</v>
      </c>
      <c r="H40" s="86">
        <f>AVERAGE(D40:E40)</f>
        <v>171764.62896825396</v>
      </c>
      <c r="I40" s="75">
        <f>(H40-G40)/G40</f>
        <v>1.1699991697493466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217</v>
      </c>
      <c r="F13" s="182" t="s">
        <v>224</v>
      </c>
      <c r="G13" s="165" t="s">
        <v>197</v>
      </c>
      <c r="H13" s="182" t="s">
        <v>220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1911.94</v>
      </c>
      <c r="F16" s="42">
        <v>3829.7888888888892</v>
      </c>
      <c r="G16" s="21">
        <f>(F16-E16)/E16</f>
        <v>1.0030905200418889</v>
      </c>
      <c r="H16" s="42">
        <v>5089.3999999999996</v>
      </c>
      <c r="I16" s="21">
        <f>(F16-H16)/H16</f>
        <v>-0.24749697628622441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2379.7994444444444</v>
      </c>
      <c r="F17" s="46">
        <v>6636.1111111111113</v>
      </c>
      <c r="G17" s="21">
        <f t="shared" ref="G17:G80" si="0">(F17-E17)/E17</f>
        <v>1.788516959529036</v>
      </c>
      <c r="H17" s="46">
        <v>6509.9333333333334</v>
      </c>
      <c r="I17" s="21">
        <f>(F17-H17)/H17</f>
        <v>1.9382345612004925E-2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1731.56</v>
      </c>
      <c r="F18" s="46">
        <v>4422.0777777777785</v>
      </c>
      <c r="G18" s="21">
        <f t="shared" si="0"/>
        <v>1.5538114635229381</v>
      </c>
      <c r="H18" s="46">
        <v>4177.0777777777776</v>
      </c>
      <c r="I18" s="21">
        <f t="shared" ref="I18:I31" si="1">(F18-H18)/H18</f>
        <v>5.8653444593110234E-2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893.73</v>
      </c>
      <c r="F19" s="46">
        <v>2488.6</v>
      </c>
      <c r="G19" s="21">
        <f t="shared" si="0"/>
        <v>1.7845098631577767</v>
      </c>
      <c r="H19" s="46">
        <v>2747</v>
      </c>
      <c r="I19" s="21">
        <f t="shared" si="1"/>
        <v>-9.4066254095376806E-2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3128.7550000000001</v>
      </c>
      <c r="F20" s="46">
        <v>6557.875</v>
      </c>
      <c r="G20" s="21">
        <f>(F20-E20)/E20</f>
        <v>1.0960014446640916</v>
      </c>
      <c r="H20" s="46">
        <v>5634.6</v>
      </c>
      <c r="I20" s="21">
        <f t="shared" si="1"/>
        <v>0.16385812657508955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1813.06</v>
      </c>
      <c r="F21" s="46">
        <v>4804.1000000000004</v>
      </c>
      <c r="G21" s="21">
        <f t="shared" si="0"/>
        <v>1.6497192591530343</v>
      </c>
      <c r="H21" s="46">
        <v>4932.3</v>
      </c>
      <c r="I21" s="21">
        <f t="shared" si="1"/>
        <v>-2.5991930742250029E-2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1409.56</v>
      </c>
      <c r="F22" s="46">
        <v>3270.2</v>
      </c>
      <c r="G22" s="21">
        <f t="shared" si="0"/>
        <v>1.3200147563778768</v>
      </c>
      <c r="H22" s="46">
        <v>3287.7</v>
      </c>
      <c r="I22" s="21">
        <f t="shared" si="1"/>
        <v>-5.322870091553366E-3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405.83</v>
      </c>
      <c r="F23" s="46">
        <v>557.6</v>
      </c>
      <c r="G23" s="21">
        <f t="shared" si="0"/>
        <v>0.37397432422442906</v>
      </c>
      <c r="H23" s="46">
        <v>545.83299999999997</v>
      </c>
      <c r="I23" s="21">
        <f t="shared" si="1"/>
        <v>2.1557875760534913E-2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539.70000000000005</v>
      </c>
      <c r="F24" s="46">
        <v>678.2</v>
      </c>
      <c r="G24" s="21">
        <f t="shared" si="0"/>
        <v>0.25662405039836944</v>
      </c>
      <c r="H24" s="46">
        <v>681.5</v>
      </c>
      <c r="I24" s="21">
        <f t="shared" si="1"/>
        <v>-4.8422597212031612E-3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525.12111111111108</v>
      </c>
      <c r="F25" s="46">
        <v>641.87777777777774</v>
      </c>
      <c r="G25" s="21">
        <f t="shared" si="0"/>
        <v>0.22234235911715605</v>
      </c>
      <c r="H25" s="46">
        <v>716.52222222222224</v>
      </c>
      <c r="I25" s="21">
        <f t="shared" si="1"/>
        <v>-0.1041760354800193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501.95000000000005</v>
      </c>
      <c r="F26" s="46">
        <v>673</v>
      </c>
      <c r="G26" s="21">
        <f t="shared" si="0"/>
        <v>0.34077099312680531</v>
      </c>
      <c r="H26" s="46">
        <v>615.70000000000005</v>
      </c>
      <c r="I26" s="21">
        <f t="shared" si="1"/>
        <v>9.3064804287802422E-2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1321.52</v>
      </c>
      <c r="F27" s="46">
        <v>1824.3</v>
      </c>
      <c r="G27" s="21">
        <f t="shared" si="0"/>
        <v>0.38045583873115807</v>
      </c>
      <c r="H27" s="46">
        <v>1846</v>
      </c>
      <c r="I27" s="21">
        <f t="shared" si="1"/>
        <v>-1.1755146262188541E-2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536.03777777777782</v>
      </c>
      <c r="F28" s="46">
        <v>787.43333333333339</v>
      </c>
      <c r="G28" s="21">
        <f t="shared" si="0"/>
        <v>0.46898850412698939</v>
      </c>
      <c r="H28" s="46">
        <v>708.2</v>
      </c>
      <c r="I28" s="21">
        <f t="shared" si="1"/>
        <v>0.11187988327214536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1118.46</v>
      </c>
      <c r="F29" s="46">
        <v>3175.2</v>
      </c>
      <c r="G29" s="21">
        <f t="shared" si="0"/>
        <v>1.838903492301915</v>
      </c>
      <c r="H29" s="46">
        <v>3171</v>
      </c>
      <c r="I29" s="21">
        <f t="shared" si="1"/>
        <v>1.3245033112582207E-3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1758.8783333333333</v>
      </c>
      <c r="F30" s="46">
        <v>3645.4555555555553</v>
      </c>
      <c r="G30" s="21">
        <f t="shared" si="0"/>
        <v>1.0726024571846766</v>
      </c>
      <c r="H30" s="46">
        <v>3444.4444444444443</v>
      </c>
      <c r="I30" s="21">
        <f t="shared" si="1"/>
        <v>5.8358064516128988E-2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1191.57</v>
      </c>
      <c r="F31" s="49">
        <v>2748.8</v>
      </c>
      <c r="G31" s="23">
        <f t="shared" si="0"/>
        <v>1.3068724455969858</v>
      </c>
      <c r="H31" s="49">
        <v>2801.9</v>
      </c>
      <c r="I31" s="23">
        <f t="shared" si="1"/>
        <v>-1.8951425818194763E-2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2359.12</v>
      </c>
      <c r="F33" s="54">
        <v>6146.8</v>
      </c>
      <c r="G33" s="21">
        <f t="shared" si="0"/>
        <v>1.6055478313947575</v>
      </c>
      <c r="H33" s="54">
        <v>6159.9</v>
      </c>
      <c r="I33" s="21">
        <f>(F33-H33)/H33</f>
        <v>-2.1266579002905007E-3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2220.9</v>
      </c>
      <c r="F34" s="46">
        <v>5993.2000000000007</v>
      </c>
      <c r="G34" s="21">
        <f t="shared" si="0"/>
        <v>1.6985456346526184</v>
      </c>
      <c r="H34" s="46">
        <v>6071.5</v>
      </c>
      <c r="I34" s="21">
        <f>(F34-H34)/H34</f>
        <v>-1.2896318866836742E-2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1288.0999999999999</v>
      </c>
      <c r="F35" s="46">
        <v>3098.5</v>
      </c>
      <c r="G35" s="21">
        <f t="shared" si="0"/>
        <v>1.4054809409207361</v>
      </c>
      <c r="H35" s="46">
        <v>3161</v>
      </c>
      <c r="I35" s="21">
        <f>(F35-H35)/H35</f>
        <v>-1.9772223979753242E-2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1432.6210714285714</v>
      </c>
      <c r="F36" s="46">
        <v>2983.2</v>
      </c>
      <c r="G36" s="21">
        <f t="shared" si="0"/>
        <v>1.0823370949201749</v>
      </c>
      <c r="H36" s="46">
        <v>2674</v>
      </c>
      <c r="I36" s="21">
        <f>(F36-H36)/H36</f>
        <v>0.11563201196709043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1552.98</v>
      </c>
      <c r="F37" s="49">
        <v>3278.5</v>
      </c>
      <c r="G37" s="23">
        <f t="shared" si="0"/>
        <v>1.1111025254671663</v>
      </c>
      <c r="H37" s="49">
        <v>3313.8</v>
      </c>
      <c r="I37" s="23">
        <f>(F37-H37)/H37</f>
        <v>-1.0652423199951772E-2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31057.64</v>
      </c>
      <c r="F39" s="46">
        <v>63415.742857142861</v>
      </c>
      <c r="G39" s="21">
        <f t="shared" si="0"/>
        <v>1.0418725588017268</v>
      </c>
      <c r="H39" s="46">
        <v>67522.885714285716</v>
      </c>
      <c r="I39" s="21">
        <f t="shared" ref="I39:I44" si="2">(F39-H39)/H39</f>
        <v>-6.0825937957120116E-2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18075.404444444444</v>
      </c>
      <c r="F40" s="46">
        <v>40108.066666666666</v>
      </c>
      <c r="G40" s="21">
        <f t="shared" si="0"/>
        <v>1.2189305246220401</v>
      </c>
      <c r="H40" s="46">
        <v>39149.800000000003</v>
      </c>
      <c r="I40" s="21">
        <f t="shared" si="2"/>
        <v>2.4476923679473784E-2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13786.442857142858</v>
      </c>
      <c r="F41" s="57">
        <v>25339.714285714286</v>
      </c>
      <c r="G41" s="21">
        <f t="shared" si="0"/>
        <v>0.83801685092290457</v>
      </c>
      <c r="H41" s="57">
        <v>27398</v>
      </c>
      <c r="I41" s="21">
        <f t="shared" si="2"/>
        <v>-7.5125400185623539E-2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5523.88</v>
      </c>
      <c r="F42" s="47">
        <v>13109</v>
      </c>
      <c r="G42" s="21">
        <f t="shared" si="0"/>
        <v>1.373150756352419</v>
      </c>
      <c r="H42" s="47">
        <v>13025.666666666666</v>
      </c>
      <c r="I42" s="21">
        <f t="shared" si="2"/>
        <v>6.3976252015252406E-3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13150</v>
      </c>
      <c r="F43" s="47">
        <v>12333.333333333334</v>
      </c>
      <c r="G43" s="21">
        <f t="shared" si="0"/>
        <v>-6.2103929024081073E-2</v>
      </c>
      <c r="H43" s="47">
        <v>11833.333333333334</v>
      </c>
      <c r="I43" s="21">
        <f t="shared" si="2"/>
        <v>4.2253521126760563E-2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50">
        <v>13100</v>
      </c>
      <c r="F44" s="50">
        <v>22035.714285714286</v>
      </c>
      <c r="G44" s="31">
        <f t="shared" si="0"/>
        <v>0.68211559432933477</v>
      </c>
      <c r="H44" s="50">
        <v>22735.714285714286</v>
      </c>
      <c r="I44" s="31">
        <f t="shared" si="2"/>
        <v>-3.0788564247565188E-2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7177.94</v>
      </c>
      <c r="F46" s="43">
        <v>16903.333333333332</v>
      </c>
      <c r="G46" s="21">
        <f t="shared" si="0"/>
        <v>1.3549003381657319</v>
      </c>
      <c r="H46" s="43">
        <v>17166.428571428572</v>
      </c>
      <c r="I46" s="21">
        <f t="shared" ref="I46:I51" si="3">(F46-H46)/H46</f>
        <v>-1.5326148767666812E-2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6281.1111111111113</v>
      </c>
      <c r="F47" s="47">
        <v>10120.799999999999</v>
      </c>
      <c r="G47" s="21">
        <f t="shared" si="0"/>
        <v>0.61130727047585331</v>
      </c>
      <c r="H47" s="47">
        <v>10137</v>
      </c>
      <c r="I47" s="21">
        <f t="shared" si="3"/>
        <v>-1.5981059485055467E-3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20247.833333333336</v>
      </c>
      <c r="F48" s="47">
        <v>38715</v>
      </c>
      <c r="G48" s="21">
        <f t="shared" si="0"/>
        <v>0.91205643402174696</v>
      </c>
      <c r="H48" s="47">
        <v>38715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20803.682150000001</v>
      </c>
      <c r="F49" s="47">
        <v>63904.166666666664</v>
      </c>
      <c r="G49" s="21">
        <f t="shared" si="0"/>
        <v>2.0717719202735783</v>
      </c>
      <c r="H49" s="47">
        <v>59846.428571428572</v>
      </c>
      <c r="I49" s="21">
        <f t="shared" si="3"/>
        <v>6.7802510393666263E-2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2495.0642857142857</v>
      </c>
      <c r="F50" s="47">
        <v>5998.25</v>
      </c>
      <c r="G50" s="21">
        <f t="shared" si="0"/>
        <v>1.4040462742156659</v>
      </c>
      <c r="H50" s="47">
        <v>6048.6</v>
      </c>
      <c r="I50" s="21">
        <f t="shared" si="3"/>
        <v>-8.324240320074127E-3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28365.755555555555</v>
      </c>
      <c r="F51" s="50">
        <v>49995</v>
      </c>
      <c r="G51" s="31">
        <f t="shared" si="0"/>
        <v>0.76251254446872163</v>
      </c>
      <c r="H51" s="50">
        <v>49995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3999</v>
      </c>
      <c r="F53" s="66">
        <v>9350</v>
      </c>
      <c r="G53" s="22">
        <f t="shared" si="0"/>
        <v>1.3380845211302825</v>
      </c>
      <c r="H53" s="66">
        <v>9350</v>
      </c>
      <c r="I53" s="22">
        <f t="shared" ref="I53:I61" si="4">(F53-H53)/H53</f>
        <v>0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5311.05</v>
      </c>
      <c r="F54" s="70">
        <v>17860</v>
      </c>
      <c r="G54" s="21">
        <f t="shared" si="0"/>
        <v>2.3628001995838863</v>
      </c>
      <c r="H54" s="70">
        <v>17960</v>
      </c>
      <c r="I54" s="21">
        <f t="shared" si="4"/>
        <v>-5.5679287305122494E-3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3435.06</v>
      </c>
      <c r="F55" s="70">
        <v>12777</v>
      </c>
      <c r="G55" s="21">
        <f t="shared" si="0"/>
        <v>2.7195856840928543</v>
      </c>
      <c r="H55" s="70">
        <v>12777</v>
      </c>
      <c r="I55" s="21">
        <f t="shared" si="4"/>
        <v>0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5216.666666666667</v>
      </c>
      <c r="F56" s="70">
        <v>6535</v>
      </c>
      <c r="G56" s="21">
        <f t="shared" si="0"/>
        <v>0.2527156549520766</v>
      </c>
      <c r="H56" s="70">
        <v>6743.75</v>
      </c>
      <c r="I56" s="21">
        <f t="shared" si="4"/>
        <v>-3.0954587581093606E-2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2941.1428571428573</v>
      </c>
      <c r="F57" s="103">
        <v>3523.3333333333335</v>
      </c>
      <c r="G57" s="21">
        <f t="shared" si="0"/>
        <v>0.19794702415646653</v>
      </c>
      <c r="H57" s="103">
        <v>3523.3333333333335</v>
      </c>
      <c r="I57" s="21">
        <f t="shared" si="4"/>
        <v>0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5556.76</v>
      </c>
      <c r="F58" s="50">
        <v>6911.625</v>
      </c>
      <c r="G58" s="29">
        <f t="shared" si="0"/>
        <v>0.24382283920845957</v>
      </c>
      <c r="H58" s="50">
        <v>7942.875</v>
      </c>
      <c r="I58" s="29">
        <f t="shared" si="4"/>
        <v>-0.12983334120202067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5973.125</v>
      </c>
      <c r="F59" s="68">
        <v>18213.333333333332</v>
      </c>
      <c r="G59" s="21">
        <f t="shared" si="0"/>
        <v>2.049213490983921</v>
      </c>
      <c r="H59" s="68">
        <v>18291.25</v>
      </c>
      <c r="I59" s="21">
        <f t="shared" si="4"/>
        <v>-4.2597781270644645E-3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5725</v>
      </c>
      <c r="F60" s="70">
        <v>18842.555555555555</v>
      </c>
      <c r="G60" s="21">
        <f t="shared" si="0"/>
        <v>2.2912760795730227</v>
      </c>
      <c r="H60" s="70">
        <v>17726.25</v>
      </c>
      <c r="I60" s="21">
        <f t="shared" si="4"/>
        <v>6.2974715777762064E-2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23260.625</v>
      </c>
      <c r="F61" s="73">
        <v>72830</v>
      </c>
      <c r="G61" s="29">
        <f t="shared" si="0"/>
        <v>2.1310422656312977</v>
      </c>
      <c r="H61" s="73">
        <v>80305</v>
      </c>
      <c r="I61" s="29">
        <f t="shared" si="4"/>
        <v>-9.3082622501712217E-2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7544.2555555555564</v>
      </c>
      <c r="F63" s="54">
        <v>25465.8</v>
      </c>
      <c r="G63" s="21">
        <f t="shared" si="0"/>
        <v>2.3755219202837181</v>
      </c>
      <c r="H63" s="54">
        <v>25209.222222222223</v>
      </c>
      <c r="I63" s="21">
        <f t="shared" ref="I63:I74" si="5">(F63-H63)/H63</f>
        <v>1.017793311971364E-2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49106.857142857145</v>
      </c>
      <c r="F64" s="46">
        <v>115017.57142857143</v>
      </c>
      <c r="G64" s="21">
        <f t="shared" si="0"/>
        <v>1.3421896272851042</v>
      </c>
      <c r="H64" s="46">
        <v>117016.14285714286</v>
      </c>
      <c r="I64" s="21">
        <f t="shared" si="5"/>
        <v>-1.7079450576416126E-2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13588.539285714283</v>
      </c>
      <c r="F65" s="46">
        <v>53166.6</v>
      </c>
      <c r="G65" s="21">
        <f t="shared" si="0"/>
        <v>2.9126059749405431</v>
      </c>
      <c r="H65" s="46">
        <v>52726.6</v>
      </c>
      <c r="I65" s="21">
        <f t="shared" si="5"/>
        <v>8.3449340560551987E-3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9710.2222222222226</v>
      </c>
      <c r="F66" s="46">
        <v>23450</v>
      </c>
      <c r="G66" s="21">
        <f t="shared" si="0"/>
        <v>1.4149807762724276</v>
      </c>
      <c r="H66" s="46">
        <v>24511.666666666668</v>
      </c>
      <c r="I66" s="21">
        <f t="shared" si="5"/>
        <v>-4.3312708234174248E-2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4921.8571428571431</v>
      </c>
      <c r="F67" s="46">
        <v>15942.5</v>
      </c>
      <c r="G67" s="21">
        <f t="shared" si="0"/>
        <v>2.2391228630307953</v>
      </c>
      <c r="H67" s="46">
        <v>16223.333333333334</v>
      </c>
      <c r="I67" s="21">
        <f t="shared" si="5"/>
        <v>-1.7310458187795395E-2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4450.3999999999996</v>
      </c>
      <c r="F68" s="58">
        <v>13257</v>
      </c>
      <c r="G68" s="31">
        <f t="shared" si="0"/>
        <v>1.9788333632931874</v>
      </c>
      <c r="H68" s="58">
        <v>13167</v>
      </c>
      <c r="I68" s="31">
        <f t="shared" si="5"/>
        <v>6.8352699931647299E-3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4782.8888888888887</v>
      </c>
      <c r="F70" s="43">
        <v>15241.25</v>
      </c>
      <c r="G70" s="21">
        <f t="shared" si="0"/>
        <v>2.1866201273056731</v>
      </c>
      <c r="H70" s="43">
        <v>15238.125</v>
      </c>
      <c r="I70" s="21">
        <f t="shared" si="5"/>
        <v>2.0507772445756942E-4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3039.7777777777783</v>
      </c>
      <c r="F71" s="47">
        <v>7731.8571428571431</v>
      </c>
      <c r="G71" s="21">
        <f t="shared" si="0"/>
        <v>1.5435599928983945</v>
      </c>
      <c r="H71" s="47">
        <v>8358.2857142857138</v>
      </c>
      <c r="I71" s="21">
        <f t="shared" si="5"/>
        <v>-7.4947015792712013E-2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1357.6666666666665</v>
      </c>
      <c r="F72" s="47">
        <v>2768.3333333333335</v>
      </c>
      <c r="G72" s="21">
        <f t="shared" si="0"/>
        <v>1.0390375644488097</v>
      </c>
      <c r="H72" s="47">
        <v>2768.3333333333335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2880.7111111111112</v>
      </c>
      <c r="F73" s="47">
        <v>8931</v>
      </c>
      <c r="G73" s="21">
        <f t="shared" si="0"/>
        <v>2.1002761663786718</v>
      </c>
      <c r="H73" s="47">
        <v>8334.1666666666661</v>
      </c>
      <c r="I73" s="21">
        <f t="shared" si="5"/>
        <v>7.161283871612846E-2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2164.9</v>
      </c>
      <c r="F74" s="50">
        <v>7057.2222222222226</v>
      </c>
      <c r="G74" s="21">
        <f t="shared" si="0"/>
        <v>2.2598375085325988</v>
      </c>
      <c r="H74" s="50">
        <v>7438.333333333333</v>
      </c>
      <c r="I74" s="21">
        <f t="shared" si="5"/>
        <v>-5.1236089327059434E-2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1640.5</v>
      </c>
      <c r="F76" s="43">
        <v>4388.333333333333</v>
      </c>
      <c r="G76" s="22">
        <f t="shared" si="0"/>
        <v>1.6749974601239457</v>
      </c>
      <c r="H76" s="43">
        <v>4476.666666666667</v>
      </c>
      <c r="I76" s="22">
        <f t="shared" ref="I76:I82" si="6">(F76-H76)/H76</f>
        <v>-1.9731943410275638E-2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1756.0555555555554</v>
      </c>
      <c r="F77" s="32">
        <v>3639</v>
      </c>
      <c r="G77" s="21">
        <f t="shared" si="0"/>
        <v>1.0722579012306623</v>
      </c>
      <c r="H77" s="32">
        <v>3951.4285714285716</v>
      </c>
      <c r="I77" s="21">
        <f t="shared" si="6"/>
        <v>-7.9067245119305893E-2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1006.6428571428572</v>
      </c>
      <c r="F78" s="47">
        <v>2822.5</v>
      </c>
      <c r="G78" s="21">
        <f t="shared" si="0"/>
        <v>1.8038742638189169</v>
      </c>
      <c r="H78" s="47">
        <v>2287</v>
      </c>
      <c r="I78" s="21">
        <f t="shared" si="6"/>
        <v>0.23414954088325318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1868.2666666666664</v>
      </c>
      <c r="F79" s="47">
        <v>5349.4444444444443</v>
      </c>
      <c r="G79" s="21">
        <f t="shared" si="0"/>
        <v>1.8633195356361216</v>
      </c>
      <c r="H79" s="47">
        <v>5404.4444444444443</v>
      </c>
      <c r="I79" s="21">
        <f t="shared" si="6"/>
        <v>-1.0176809210526315E-2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2071.9</v>
      </c>
      <c r="F80" s="61">
        <v>4402.5</v>
      </c>
      <c r="G80" s="21">
        <f t="shared" si="0"/>
        <v>1.1248612384767604</v>
      </c>
      <c r="H80" s="61">
        <v>4908.75</v>
      </c>
      <c r="I80" s="21">
        <f t="shared" si="6"/>
        <v>-0.10313216195569137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8982.6666666666661</v>
      </c>
      <c r="F81" s="61">
        <v>29999</v>
      </c>
      <c r="G81" s="21">
        <f>(F81-E81)/E81</f>
        <v>2.3396541487308897</v>
      </c>
      <c r="H81" s="61">
        <v>29999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4403.4222222222215</v>
      </c>
      <c r="F82" s="50">
        <v>6493.333333333333</v>
      </c>
      <c r="G82" s="23">
        <f>(F82-E82)/E82</f>
        <v>0.47461065635818622</v>
      </c>
      <c r="H82" s="50">
        <v>6493.333333333333</v>
      </c>
      <c r="I82" s="23">
        <f t="shared" si="6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217</v>
      </c>
      <c r="F13" s="182" t="s">
        <v>224</v>
      </c>
      <c r="G13" s="165" t="s">
        <v>197</v>
      </c>
      <c r="H13" s="182" t="s">
        <v>220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1911.94</v>
      </c>
      <c r="F16" s="42">
        <v>3829.7888888888892</v>
      </c>
      <c r="G16" s="21">
        <f>(F16-E16)/E16</f>
        <v>1.0030905200418889</v>
      </c>
      <c r="H16" s="42">
        <v>5089.3999999999996</v>
      </c>
      <c r="I16" s="21">
        <f>(F16-H16)/H16</f>
        <v>-0.24749697628622441</v>
      </c>
    </row>
    <row r="17" spans="1:9" ht="16.5" x14ac:dyDescent="0.3">
      <c r="A17" s="37"/>
      <c r="B17" s="34" t="s">
        <v>13</v>
      </c>
      <c r="C17" s="15" t="s">
        <v>93</v>
      </c>
      <c r="D17" s="11" t="s">
        <v>81</v>
      </c>
      <c r="E17" s="46">
        <v>525.12111111111108</v>
      </c>
      <c r="F17" s="46">
        <v>641.87777777777774</v>
      </c>
      <c r="G17" s="21">
        <f>(F17-E17)/E17</f>
        <v>0.22234235911715605</v>
      </c>
      <c r="H17" s="46">
        <v>716.52222222222224</v>
      </c>
      <c r="I17" s="21">
        <f>(F17-H17)/H17</f>
        <v>-0.1041760354800193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893.73</v>
      </c>
      <c r="F18" s="46">
        <v>2488.6</v>
      </c>
      <c r="G18" s="21">
        <f>(F18-E18)/E18</f>
        <v>1.7845098631577767</v>
      </c>
      <c r="H18" s="46">
        <v>2747</v>
      </c>
      <c r="I18" s="21">
        <f>(F18-H18)/H18</f>
        <v>-9.4066254095376806E-2</v>
      </c>
    </row>
    <row r="19" spans="1:9" ht="16.5" x14ac:dyDescent="0.3">
      <c r="A19" s="37"/>
      <c r="B19" s="34" t="s">
        <v>9</v>
      </c>
      <c r="C19" s="15" t="s">
        <v>88</v>
      </c>
      <c r="D19" s="11" t="s">
        <v>161</v>
      </c>
      <c r="E19" s="46">
        <v>1813.06</v>
      </c>
      <c r="F19" s="46">
        <v>4804.1000000000004</v>
      </c>
      <c r="G19" s="21">
        <f>(F19-E19)/E19</f>
        <v>1.6497192591530343</v>
      </c>
      <c r="H19" s="46">
        <v>4932.3</v>
      </c>
      <c r="I19" s="21">
        <f>(F19-H19)/H19</f>
        <v>-2.5991930742250029E-2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1191.57</v>
      </c>
      <c r="F20" s="46">
        <v>2748.8</v>
      </c>
      <c r="G20" s="21">
        <f>(F20-E20)/E20</f>
        <v>1.3068724455969858</v>
      </c>
      <c r="H20" s="46">
        <v>2801.9</v>
      </c>
      <c r="I20" s="21">
        <f>(F20-H20)/H20</f>
        <v>-1.8951425818194763E-2</v>
      </c>
    </row>
    <row r="21" spans="1:9" ht="16.5" x14ac:dyDescent="0.3">
      <c r="A21" s="37"/>
      <c r="B21" s="34" t="s">
        <v>15</v>
      </c>
      <c r="C21" s="15" t="s">
        <v>95</v>
      </c>
      <c r="D21" s="11" t="s">
        <v>82</v>
      </c>
      <c r="E21" s="46">
        <v>1321.52</v>
      </c>
      <c r="F21" s="46">
        <v>1824.3</v>
      </c>
      <c r="G21" s="21">
        <f>(F21-E21)/E21</f>
        <v>0.38045583873115807</v>
      </c>
      <c r="H21" s="46">
        <v>1846</v>
      </c>
      <c r="I21" s="21">
        <f>(F21-H21)/H21</f>
        <v>-1.1755146262188541E-2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1409.56</v>
      </c>
      <c r="F22" s="46">
        <v>3270.2</v>
      </c>
      <c r="G22" s="21">
        <f>(F22-E22)/E22</f>
        <v>1.3200147563778768</v>
      </c>
      <c r="H22" s="46">
        <v>3287.7</v>
      </c>
      <c r="I22" s="21">
        <f>(F22-H22)/H22</f>
        <v>-5.322870091553366E-3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539.70000000000005</v>
      </c>
      <c r="F23" s="46">
        <v>678.2</v>
      </c>
      <c r="G23" s="21">
        <f>(F23-E23)/E23</f>
        <v>0.25662405039836944</v>
      </c>
      <c r="H23" s="46">
        <v>681.5</v>
      </c>
      <c r="I23" s="21">
        <f>(F23-H23)/H23</f>
        <v>-4.8422597212031612E-3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1118.46</v>
      </c>
      <c r="F24" s="46">
        <v>3175.2</v>
      </c>
      <c r="G24" s="21">
        <f>(F24-E24)/E24</f>
        <v>1.838903492301915</v>
      </c>
      <c r="H24" s="46">
        <v>3171</v>
      </c>
      <c r="I24" s="21">
        <f>(F24-H24)/H24</f>
        <v>1.3245033112582207E-3</v>
      </c>
    </row>
    <row r="25" spans="1:9" ht="16.5" x14ac:dyDescent="0.3">
      <c r="A25" s="37"/>
      <c r="B25" s="34" t="s">
        <v>5</v>
      </c>
      <c r="C25" s="15" t="s">
        <v>85</v>
      </c>
      <c r="D25" s="13" t="s">
        <v>161</v>
      </c>
      <c r="E25" s="46">
        <v>2379.7994444444444</v>
      </c>
      <c r="F25" s="46">
        <v>6636.1111111111113</v>
      </c>
      <c r="G25" s="21">
        <f>(F25-E25)/E25</f>
        <v>1.788516959529036</v>
      </c>
      <c r="H25" s="46">
        <v>6509.9333333333334</v>
      </c>
      <c r="I25" s="21">
        <f>(F25-H25)/H25</f>
        <v>1.9382345612004925E-2</v>
      </c>
    </row>
    <row r="26" spans="1:9" ht="16.5" x14ac:dyDescent="0.3">
      <c r="A26" s="37"/>
      <c r="B26" s="34" t="s">
        <v>11</v>
      </c>
      <c r="C26" s="15" t="s">
        <v>91</v>
      </c>
      <c r="D26" s="13" t="s">
        <v>81</v>
      </c>
      <c r="E26" s="46">
        <v>405.83</v>
      </c>
      <c r="F26" s="46">
        <v>557.6</v>
      </c>
      <c r="G26" s="21">
        <f>(F26-E26)/E26</f>
        <v>0.37397432422442906</v>
      </c>
      <c r="H26" s="46">
        <v>545.83299999999997</v>
      </c>
      <c r="I26" s="21">
        <f>(F26-H26)/H26</f>
        <v>2.1557875760534913E-2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1758.8783333333333</v>
      </c>
      <c r="F27" s="46">
        <v>3645.4555555555553</v>
      </c>
      <c r="G27" s="21">
        <f>(F27-E27)/E27</f>
        <v>1.0726024571846766</v>
      </c>
      <c r="H27" s="46">
        <v>3444.4444444444443</v>
      </c>
      <c r="I27" s="21">
        <f>(F27-H27)/H27</f>
        <v>5.8358064516128988E-2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1731.56</v>
      </c>
      <c r="F28" s="46">
        <v>4422.0777777777785</v>
      </c>
      <c r="G28" s="21">
        <f>(F28-E28)/E28</f>
        <v>1.5538114635229381</v>
      </c>
      <c r="H28" s="46">
        <v>4177.0777777777776</v>
      </c>
      <c r="I28" s="21">
        <f>(F28-H28)/H28</f>
        <v>5.8653444593110234E-2</v>
      </c>
    </row>
    <row r="29" spans="1:9" ht="17.25" thickBot="1" x14ac:dyDescent="0.35">
      <c r="A29" s="38"/>
      <c r="B29" s="34" t="s">
        <v>14</v>
      </c>
      <c r="C29" s="15" t="s">
        <v>94</v>
      </c>
      <c r="D29" s="13" t="s">
        <v>81</v>
      </c>
      <c r="E29" s="46">
        <v>501.95000000000005</v>
      </c>
      <c r="F29" s="46">
        <v>673</v>
      </c>
      <c r="G29" s="21">
        <f>(F29-E29)/E29</f>
        <v>0.34077099312680531</v>
      </c>
      <c r="H29" s="46">
        <v>615.70000000000005</v>
      </c>
      <c r="I29" s="21">
        <f>(F29-H29)/H29</f>
        <v>9.3064804287802422E-2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536.03777777777782</v>
      </c>
      <c r="F30" s="46">
        <v>787.43333333333339</v>
      </c>
      <c r="G30" s="21">
        <f>(F30-E30)/E30</f>
        <v>0.46898850412698939</v>
      </c>
      <c r="H30" s="46">
        <v>708.2</v>
      </c>
      <c r="I30" s="21">
        <f>(F30-H30)/H30</f>
        <v>0.11187988327214536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3128.7550000000001</v>
      </c>
      <c r="F31" s="49">
        <v>6557.875</v>
      </c>
      <c r="G31" s="23">
        <f>(F31-E31)/E31</f>
        <v>1.0960014446640916</v>
      </c>
      <c r="H31" s="49">
        <v>5634.6</v>
      </c>
      <c r="I31" s="23">
        <f>(F31-H31)/H31</f>
        <v>0.16385812657508955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4">
        <f>SUM(E16:E31)</f>
        <v>21167.471666666672</v>
      </c>
      <c r="F32" s="105">
        <f>SUM(F16:F31)</f>
        <v>46740.619444444448</v>
      </c>
      <c r="G32" s="106">
        <f t="shared" ref="G32" si="0">(F32-E32)/E32</f>
        <v>1.2081342628202929</v>
      </c>
      <c r="H32" s="105">
        <f>SUM(H16:H31)</f>
        <v>46909.110777777765</v>
      </c>
      <c r="I32" s="109">
        <f t="shared" ref="I32" si="1">(F32-H32)/H32</f>
        <v>-3.5918679876817522E-3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1288.0999999999999</v>
      </c>
      <c r="F34" s="54">
        <v>3098.5</v>
      </c>
      <c r="G34" s="21">
        <f>(F34-E34)/E34</f>
        <v>1.4054809409207361</v>
      </c>
      <c r="H34" s="54">
        <v>3161</v>
      </c>
      <c r="I34" s="21">
        <f>(F34-H34)/H34</f>
        <v>-1.9772223979753242E-2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2220.9</v>
      </c>
      <c r="F35" s="46">
        <v>5993.2000000000007</v>
      </c>
      <c r="G35" s="21">
        <f>(F35-E35)/E35</f>
        <v>1.6985456346526184</v>
      </c>
      <c r="H35" s="46">
        <v>6071.5</v>
      </c>
      <c r="I35" s="21">
        <f>(F35-H35)/H35</f>
        <v>-1.2896318866836742E-2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1552.98</v>
      </c>
      <c r="F36" s="46">
        <v>3278.5</v>
      </c>
      <c r="G36" s="21">
        <f>(F36-E36)/E36</f>
        <v>1.1111025254671663</v>
      </c>
      <c r="H36" s="46">
        <v>3313.8</v>
      </c>
      <c r="I36" s="21">
        <f>(F36-H36)/H36</f>
        <v>-1.0652423199951772E-2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2359.12</v>
      </c>
      <c r="F37" s="46">
        <v>6146.8</v>
      </c>
      <c r="G37" s="21">
        <f>(F37-E37)/E37</f>
        <v>1.6055478313947575</v>
      </c>
      <c r="H37" s="46">
        <v>6159.9</v>
      </c>
      <c r="I37" s="21">
        <f>(F37-H37)/H37</f>
        <v>-2.1266579002905007E-3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1432.6210714285714</v>
      </c>
      <c r="F38" s="49">
        <v>2983.2</v>
      </c>
      <c r="G38" s="23">
        <f>(F38-E38)/E38</f>
        <v>1.0823370949201749</v>
      </c>
      <c r="H38" s="49">
        <v>2674</v>
      </c>
      <c r="I38" s="23">
        <f>(F38-H38)/H38</f>
        <v>0.11563201196709043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8853.7210714285702</v>
      </c>
      <c r="F39" s="107">
        <f>SUM(F34:F38)</f>
        <v>21500.2</v>
      </c>
      <c r="G39" s="108">
        <f t="shared" ref="G39" si="2">(F39-E39)/E39</f>
        <v>1.4283800931319479</v>
      </c>
      <c r="H39" s="107">
        <f>SUM(H34:H38)</f>
        <v>21380.199999999997</v>
      </c>
      <c r="I39" s="109">
        <f t="shared" ref="I39" si="3">(F39-H39)/H39</f>
        <v>5.6126696663269596E-3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13786.442857142858</v>
      </c>
      <c r="F41" s="46">
        <v>25339.714285714286</v>
      </c>
      <c r="G41" s="21">
        <f>(F41-E41)/E41</f>
        <v>0.83801685092290457</v>
      </c>
      <c r="H41" s="46">
        <v>27398</v>
      </c>
      <c r="I41" s="21">
        <f>(F41-H41)/H41</f>
        <v>-7.5125400185623539E-2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31057.64</v>
      </c>
      <c r="F42" s="46">
        <v>63415.742857142861</v>
      </c>
      <c r="G42" s="21">
        <f>(F42-E42)/E42</f>
        <v>1.0418725588017268</v>
      </c>
      <c r="H42" s="46">
        <v>67522.885714285716</v>
      </c>
      <c r="I42" s="21">
        <f>(F42-H42)/H42</f>
        <v>-6.0825937957120116E-2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13100</v>
      </c>
      <c r="F43" s="57">
        <v>22035.714285714286</v>
      </c>
      <c r="G43" s="21">
        <f>(F43-E43)/E43</f>
        <v>0.68211559432933477</v>
      </c>
      <c r="H43" s="57">
        <v>22735.714285714286</v>
      </c>
      <c r="I43" s="21">
        <f>(F43-H43)/H43</f>
        <v>-3.0788564247565188E-2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5523.88</v>
      </c>
      <c r="F44" s="47">
        <v>13109</v>
      </c>
      <c r="G44" s="21">
        <f>(F44-E44)/E44</f>
        <v>1.373150756352419</v>
      </c>
      <c r="H44" s="47">
        <v>13025.666666666666</v>
      </c>
      <c r="I44" s="21">
        <f>(F44-H44)/H44</f>
        <v>6.3976252015252406E-3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18075.404444444444</v>
      </c>
      <c r="F45" s="47">
        <v>40108.066666666666</v>
      </c>
      <c r="G45" s="21">
        <f>(F45-E45)/E45</f>
        <v>1.2189305246220401</v>
      </c>
      <c r="H45" s="47">
        <v>39149.800000000003</v>
      </c>
      <c r="I45" s="21">
        <f>(F45-H45)/H45</f>
        <v>2.4476923679473784E-2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11" t="s">
        <v>161</v>
      </c>
      <c r="E46" s="50">
        <v>13150</v>
      </c>
      <c r="F46" s="50">
        <v>12333.333333333334</v>
      </c>
      <c r="G46" s="31">
        <f>(F46-E46)/E46</f>
        <v>-6.2103929024081073E-2</v>
      </c>
      <c r="H46" s="50">
        <v>11833.333333333334</v>
      </c>
      <c r="I46" s="31">
        <f>(F46-H46)/H46</f>
        <v>4.2253521126760563E-2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94693.367301587306</v>
      </c>
      <c r="F47" s="86">
        <f>SUM(F41:F46)</f>
        <v>176341.57142857145</v>
      </c>
      <c r="G47" s="108">
        <f t="shared" ref="G47" si="4">(F47-E47)/E47</f>
        <v>0.8622378362250458</v>
      </c>
      <c r="H47" s="107">
        <f>SUM(H41:H46)</f>
        <v>181665.40000000002</v>
      </c>
      <c r="I47" s="109">
        <f t="shared" ref="I47" si="5">(F47-H47)/H47</f>
        <v>-2.9305682708036716E-2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7177.94</v>
      </c>
      <c r="F49" s="43">
        <v>16903.333333333332</v>
      </c>
      <c r="G49" s="21">
        <f>(F49-E49)/E49</f>
        <v>1.3549003381657319</v>
      </c>
      <c r="H49" s="43">
        <v>17166.428571428572</v>
      </c>
      <c r="I49" s="21">
        <f>(F49-H49)/H49</f>
        <v>-1.5326148767666812E-2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2495.0642857142857</v>
      </c>
      <c r="F50" s="47">
        <v>5998.25</v>
      </c>
      <c r="G50" s="21">
        <f>(F50-E50)/E50</f>
        <v>1.4040462742156659</v>
      </c>
      <c r="H50" s="47">
        <v>6048.6</v>
      </c>
      <c r="I50" s="21">
        <f>(F50-H50)/H50</f>
        <v>-8.324240320074127E-3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6281.1111111111113</v>
      </c>
      <c r="F51" s="47">
        <v>10120.799999999999</v>
      </c>
      <c r="G51" s="21">
        <f>(F51-E51)/E51</f>
        <v>0.61130727047585331</v>
      </c>
      <c r="H51" s="47">
        <v>10137</v>
      </c>
      <c r="I51" s="21">
        <f>(F51-H51)/H51</f>
        <v>-1.5981059485055467E-3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20247.833333333336</v>
      </c>
      <c r="F52" s="47">
        <v>38715</v>
      </c>
      <c r="G52" s="21">
        <f>(F52-E52)/E52</f>
        <v>0.91205643402174696</v>
      </c>
      <c r="H52" s="47">
        <v>38715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28365.755555555555</v>
      </c>
      <c r="F53" s="47">
        <v>49995</v>
      </c>
      <c r="G53" s="21">
        <f>(F53-E53)/E53</f>
        <v>0.76251254446872163</v>
      </c>
      <c r="H53" s="47">
        <v>49995</v>
      </c>
      <c r="I53" s="21">
        <f>(F53-H53)/H53</f>
        <v>0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20803.682150000001</v>
      </c>
      <c r="F54" s="50">
        <v>63904.166666666664</v>
      </c>
      <c r="G54" s="31">
        <f>(F54-E54)/E54</f>
        <v>2.0717719202735783</v>
      </c>
      <c r="H54" s="50">
        <v>59846.428571428572</v>
      </c>
      <c r="I54" s="31">
        <f>(F54-H54)/H54</f>
        <v>6.7802510393666263E-2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85371.386435714288</v>
      </c>
      <c r="F55" s="86">
        <f>SUM(F49:F54)</f>
        <v>185636.55</v>
      </c>
      <c r="G55" s="108">
        <f t="shared" ref="G55" si="6">(F55-E55)/E55</f>
        <v>1.1744586535418</v>
      </c>
      <c r="H55" s="86">
        <f>SUM(H49:H54)</f>
        <v>181908.45714285714</v>
      </c>
      <c r="I55" s="109">
        <f t="shared" ref="I55" si="7">(F55-H55)/H55</f>
        <v>2.0494334984189823E-2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43</v>
      </c>
      <c r="C57" s="19" t="s">
        <v>119</v>
      </c>
      <c r="D57" s="20" t="s">
        <v>114</v>
      </c>
      <c r="E57" s="43">
        <v>5556.76</v>
      </c>
      <c r="F57" s="43">
        <v>6911.625</v>
      </c>
      <c r="G57" s="22">
        <f>(F57-E57)/E57</f>
        <v>0.24382283920845957</v>
      </c>
      <c r="H57" s="43">
        <v>7942.875</v>
      </c>
      <c r="I57" s="22">
        <f>(F57-H57)/H57</f>
        <v>-0.12983334120202067</v>
      </c>
    </row>
    <row r="58" spans="1:9" ht="16.5" x14ac:dyDescent="0.3">
      <c r="A58" s="116"/>
      <c r="B58" s="97" t="s">
        <v>56</v>
      </c>
      <c r="C58" s="15" t="s">
        <v>123</v>
      </c>
      <c r="D58" s="11" t="s">
        <v>120</v>
      </c>
      <c r="E58" s="47">
        <v>23260.625</v>
      </c>
      <c r="F58" s="70">
        <v>72830</v>
      </c>
      <c r="G58" s="21">
        <f>(F58-E58)/E58</f>
        <v>2.1310422656312977</v>
      </c>
      <c r="H58" s="70">
        <v>80305</v>
      </c>
      <c r="I58" s="21">
        <f>(F58-H58)/H58</f>
        <v>-9.3082622501712217E-2</v>
      </c>
    </row>
    <row r="59" spans="1:9" ht="16.5" x14ac:dyDescent="0.3">
      <c r="A59" s="116"/>
      <c r="B59" s="97" t="s">
        <v>41</v>
      </c>
      <c r="C59" s="15" t="s">
        <v>118</v>
      </c>
      <c r="D59" s="11" t="s">
        <v>114</v>
      </c>
      <c r="E59" s="47">
        <v>5216.666666666667</v>
      </c>
      <c r="F59" s="70">
        <v>6535</v>
      </c>
      <c r="G59" s="21">
        <f>(F59-E59)/E59</f>
        <v>0.2527156549520766</v>
      </c>
      <c r="H59" s="70">
        <v>6743.75</v>
      </c>
      <c r="I59" s="21">
        <f>(F59-H59)/H59</f>
        <v>-3.0954587581093606E-2</v>
      </c>
    </row>
    <row r="60" spans="1:9" ht="16.5" x14ac:dyDescent="0.3">
      <c r="A60" s="116"/>
      <c r="B60" s="97" t="s">
        <v>39</v>
      </c>
      <c r="C60" s="15" t="s">
        <v>116</v>
      </c>
      <c r="D60" s="11" t="s">
        <v>114</v>
      </c>
      <c r="E60" s="47">
        <v>5311.05</v>
      </c>
      <c r="F60" s="70">
        <v>17860</v>
      </c>
      <c r="G60" s="21">
        <f>(F60-E60)/E60</f>
        <v>2.3628001995838863</v>
      </c>
      <c r="H60" s="70">
        <v>17960</v>
      </c>
      <c r="I60" s="21">
        <f>(F60-H60)/H60</f>
        <v>-5.5679287305122494E-3</v>
      </c>
    </row>
    <row r="61" spans="1:9" ht="16.5" x14ac:dyDescent="0.3">
      <c r="A61" s="116"/>
      <c r="B61" s="97" t="s">
        <v>54</v>
      </c>
      <c r="C61" s="15" t="s">
        <v>121</v>
      </c>
      <c r="D61" s="11" t="s">
        <v>120</v>
      </c>
      <c r="E61" s="47">
        <v>5973.125</v>
      </c>
      <c r="F61" s="103">
        <v>18213.333333333332</v>
      </c>
      <c r="G61" s="21">
        <f>(F61-E61)/E61</f>
        <v>2.049213490983921</v>
      </c>
      <c r="H61" s="103">
        <v>18291.25</v>
      </c>
      <c r="I61" s="21">
        <f>(F61-H61)/H61</f>
        <v>-4.2597781270644645E-3</v>
      </c>
    </row>
    <row r="62" spans="1:9" ht="17.25" thickBot="1" x14ac:dyDescent="0.35">
      <c r="A62" s="116"/>
      <c r="B62" s="98" t="s">
        <v>38</v>
      </c>
      <c r="C62" s="16" t="s">
        <v>115</v>
      </c>
      <c r="D62" s="12" t="s">
        <v>114</v>
      </c>
      <c r="E62" s="50">
        <v>3999</v>
      </c>
      <c r="F62" s="73">
        <v>9350</v>
      </c>
      <c r="G62" s="29">
        <f>(F62-E62)/E62</f>
        <v>1.3380845211302825</v>
      </c>
      <c r="H62" s="73">
        <v>9350</v>
      </c>
      <c r="I62" s="29">
        <f>(F62-H62)/H62</f>
        <v>0</v>
      </c>
    </row>
    <row r="63" spans="1:9" ht="16.5" x14ac:dyDescent="0.3">
      <c r="A63" s="116"/>
      <c r="B63" s="99" t="s">
        <v>40</v>
      </c>
      <c r="C63" s="14" t="s">
        <v>117</v>
      </c>
      <c r="D63" s="11" t="s">
        <v>114</v>
      </c>
      <c r="E63" s="43">
        <v>3435.06</v>
      </c>
      <c r="F63" s="68">
        <v>12777</v>
      </c>
      <c r="G63" s="21">
        <f>(F63-E63)/E63</f>
        <v>2.7195856840928543</v>
      </c>
      <c r="H63" s="68">
        <v>12777</v>
      </c>
      <c r="I63" s="21">
        <f>(F63-H63)/H63</f>
        <v>0</v>
      </c>
    </row>
    <row r="64" spans="1:9" ht="16.5" x14ac:dyDescent="0.3">
      <c r="A64" s="116"/>
      <c r="B64" s="97" t="s">
        <v>42</v>
      </c>
      <c r="C64" s="15" t="s">
        <v>198</v>
      </c>
      <c r="D64" s="13" t="s">
        <v>114</v>
      </c>
      <c r="E64" s="47">
        <v>2941.1428571428573</v>
      </c>
      <c r="F64" s="70">
        <v>3523.3333333333335</v>
      </c>
      <c r="G64" s="21">
        <f>(F64-E64)/E64</f>
        <v>0.19794702415646653</v>
      </c>
      <c r="H64" s="70">
        <v>3523.3333333333335</v>
      </c>
      <c r="I64" s="21">
        <f>(F64-H64)/H64</f>
        <v>0</v>
      </c>
    </row>
    <row r="65" spans="1:9" ht="16.5" customHeight="1" thickBot="1" x14ac:dyDescent="0.35">
      <c r="A65" s="117"/>
      <c r="B65" s="98" t="s">
        <v>55</v>
      </c>
      <c r="C65" s="16" t="s">
        <v>122</v>
      </c>
      <c r="D65" s="12" t="s">
        <v>120</v>
      </c>
      <c r="E65" s="50">
        <v>5725</v>
      </c>
      <c r="F65" s="73">
        <v>18842.555555555555</v>
      </c>
      <c r="G65" s="29">
        <f>(F65-E65)/E65</f>
        <v>2.2912760795730227</v>
      </c>
      <c r="H65" s="73">
        <v>17726.25</v>
      </c>
      <c r="I65" s="29">
        <f>(F65-H65)/H65</f>
        <v>6.2974715777762064E-2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4">
        <f>SUM(E57:E65)</f>
        <v>61418.429523809522</v>
      </c>
      <c r="F66" s="104">
        <f>SUM(F57:F65)</f>
        <v>166842.84722222222</v>
      </c>
      <c r="G66" s="106">
        <f t="shared" ref="G66" si="8">(F66-E66)/E66</f>
        <v>1.7164948455340066</v>
      </c>
      <c r="H66" s="104">
        <f>SUM(H57:H65)</f>
        <v>174619.45833333334</v>
      </c>
      <c r="I66" s="109">
        <f t="shared" ref="I66" si="9">(F66-H66)/H66</f>
        <v>-4.4534619367941515E-2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9710.2222222222226</v>
      </c>
      <c r="F68" s="54">
        <v>23450</v>
      </c>
      <c r="G68" s="21">
        <f>(F68-E68)/E68</f>
        <v>1.4149807762724276</v>
      </c>
      <c r="H68" s="54">
        <v>24511.666666666668</v>
      </c>
      <c r="I68" s="21">
        <f>(F68-H68)/H68</f>
        <v>-4.3312708234174248E-2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4921.8571428571431</v>
      </c>
      <c r="F69" s="46">
        <v>15942.5</v>
      </c>
      <c r="G69" s="21">
        <f>(F69-E69)/E69</f>
        <v>2.2391228630307953</v>
      </c>
      <c r="H69" s="46">
        <v>16223.333333333334</v>
      </c>
      <c r="I69" s="21">
        <f>(F69-H69)/H69</f>
        <v>-1.7310458187795395E-2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49106.857142857145</v>
      </c>
      <c r="F70" s="46">
        <v>115017.57142857143</v>
      </c>
      <c r="G70" s="21">
        <f>(F70-E70)/E70</f>
        <v>1.3421896272851042</v>
      </c>
      <c r="H70" s="46">
        <v>117016.14285714286</v>
      </c>
      <c r="I70" s="21">
        <f>(F70-H70)/H70</f>
        <v>-1.7079450576416126E-2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4450.3999999999996</v>
      </c>
      <c r="F71" s="46">
        <v>13257</v>
      </c>
      <c r="G71" s="21">
        <f>(F71-E71)/E71</f>
        <v>1.9788333632931874</v>
      </c>
      <c r="H71" s="46">
        <v>13167</v>
      </c>
      <c r="I71" s="21">
        <f>(F71-H71)/H71</f>
        <v>6.8352699931647299E-3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13588.539285714283</v>
      </c>
      <c r="F72" s="46">
        <v>53166.6</v>
      </c>
      <c r="G72" s="21">
        <f>(F72-E72)/E72</f>
        <v>2.9126059749405431</v>
      </c>
      <c r="H72" s="46">
        <v>52726.6</v>
      </c>
      <c r="I72" s="21">
        <f>(F72-H72)/H72</f>
        <v>8.3449340560551987E-3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7544.2555555555564</v>
      </c>
      <c r="F73" s="58">
        <v>25465.8</v>
      </c>
      <c r="G73" s="31">
        <f>(F73-E73)/E73</f>
        <v>2.3755219202837181</v>
      </c>
      <c r="H73" s="58">
        <v>25209.222222222223</v>
      </c>
      <c r="I73" s="31">
        <f>(F73-H73)/H73</f>
        <v>1.017793311971364E-2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89322.131349206349</v>
      </c>
      <c r="F74" s="86">
        <f>SUM(F68:F73)</f>
        <v>246299.47142857141</v>
      </c>
      <c r="G74" s="108">
        <f t="shared" ref="G74" si="10">(F74-E74)/E74</f>
        <v>1.7574294042050962</v>
      </c>
      <c r="H74" s="86">
        <f>SUM(H68:H73)</f>
        <v>248853.96507936507</v>
      </c>
      <c r="I74" s="109">
        <f t="shared" ref="I74" si="11">(F74-H74)/H74</f>
        <v>-1.0265030938843856E-2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3039.7777777777783</v>
      </c>
      <c r="F76" s="43">
        <v>7731.8571428571431</v>
      </c>
      <c r="G76" s="21">
        <f>(F76-E76)/E76</f>
        <v>1.5435599928983945</v>
      </c>
      <c r="H76" s="43">
        <v>8358.2857142857138</v>
      </c>
      <c r="I76" s="21">
        <f>(F76-H76)/H76</f>
        <v>-7.4947015792712013E-2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2164.9</v>
      </c>
      <c r="F77" s="47">
        <v>7057.2222222222226</v>
      </c>
      <c r="G77" s="21">
        <f>(F77-E77)/E77</f>
        <v>2.2598375085325988</v>
      </c>
      <c r="H77" s="47">
        <v>7438.333333333333</v>
      </c>
      <c r="I77" s="21">
        <f>(F77-H77)/H77</f>
        <v>-5.1236089327059434E-2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1357.6666666666665</v>
      </c>
      <c r="F78" s="47">
        <v>2768.3333333333335</v>
      </c>
      <c r="G78" s="21">
        <f>(F78-E78)/E78</f>
        <v>1.0390375644488097</v>
      </c>
      <c r="H78" s="47">
        <v>2768.3333333333335</v>
      </c>
      <c r="I78" s="21">
        <f>(F78-H78)/H78</f>
        <v>0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4782.8888888888887</v>
      </c>
      <c r="F79" s="47">
        <v>15241.25</v>
      </c>
      <c r="G79" s="21">
        <f>(F79-E79)/E79</f>
        <v>2.1866201273056731</v>
      </c>
      <c r="H79" s="47">
        <v>15238.125</v>
      </c>
      <c r="I79" s="21">
        <f>(F79-H79)/H79</f>
        <v>2.0507772445756942E-4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2880.7111111111112</v>
      </c>
      <c r="F80" s="50">
        <v>8931</v>
      </c>
      <c r="G80" s="21">
        <f>(F80-E80)/E80</f>
        <v>2.1002761663786718</v>
      </c>
      <c r="H80" s="50">
        <v>8334.1666666666661</v>
      </c>
      <c r="I80" s="21">
        <f>(F80-H80)/H80</f>
        <v>7.161283871612846E-2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14225.944444444445</v>
      </c>
      <c r="F81" s="86">
        <f>SUM(F76:F80)</f>
        <v>41729.6626984127</v>
      </c>
      <c r="G81" s="108">
        <f t="shared" ref="G81" si="12">(F81-E81)/E81</f>
        <v>1.9333491959972529</v>
      </c>
      <c r="H81" s="86">
        <f>SUM(H76:H80)</f>
        <v>42137.244047619046</v>
      </c>
      <c r="I81" s="109">
        <f t="shared" ref="I81" si="13">(F81-H81)/H81</f>
        <v>-9.6727101740621893E-3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2071.9</v>
      </c>
      <c r="F83" s="43">
        <v>4402.5</v>
      </c>
      <c r="G83" s="22">
        <f>(F83-E83)/E83</f>
        <v>1.1248612384767604</v>
      </c>
      <c r="H83" s="43">
        <v>4908.75</v>
      </c>
      <c r="I83" s="22">
        <f>(F83-H83)/H83</f>
        <v>-0.10313216195569137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1756.0555555555554</v>
      </c>
      <c r="F84" s="32">
        <v>3639</v>
      </c>
      <c r="G84" s="21">
        <f>(F84-E84)/E84</f>
        <v>1.0722579012306623</v>
      </c>
      <c r="H84" s="32">
        <v>3951.4285714285716</v>
      </c>
      <c r="I84" s="21">
        <f>(F84-H84)/H84</f>
        <v>-7.9067245119305893E-2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1640.5</v>
      </c>
      <c r="F85" s="47">
        <v>4388.333333333333</v>
      </c>
      <c r="G85" s="21">
        <f>(F85-E85)/E85</f>
        <v>1.6749974601239457</v>
      </c>
      <c r="H85" s="47">
        <v>4476.666666666667</v>
      </c>
      <c r="I85" s="21">
        <f>(F85-H85)/H85</f>
        <v>-1.9731943410275638E-2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1868.2666666666664</v>
      </c>
      <c r="F86" s="47">
        <v>5349.4444444444443</v>
      </c>
      <c r="G86" s="21">
        <f>(F86-E86)/E86</f>
        <v>1.8633195356361216</v>
      </c>
      <c r="H86" s="47">
        <v>5404.4444444444443</v>
      </c>
      <c r="I86" s="21">
        <f>(F86-H86)/H86</f>
        <v>-1.0176809210526315E-2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8982.6666666666661</v>
      </c>
      <c r="F87" s="61">
        <v>29999</v>
      </c>
      <c r="G87" s="21">
        <f>(F87-E87)/E87</f>
        <v>2.3396541487308897</v>
      </c>
      <c r="H87" s="61">
        <v>29999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4403.4222222222215</v>
      </c>
      <c r="F88" s="61">
        <v>6493.333333333333</v>
      </c>
      <c r="G88" s="21">
        <f>(F88-E88)/E88</f>
        <v>0.47461065635818622</v>
      </c>
      <c r="H88" s="61">
        <v>6493.333333333333</v>
      </c>
      <c r="I88" s="21">
        <f>(F88-H88)/H88</f>
        <v>0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1006.6428571428572</v>
      </c>
      <c r="F89" s="50">
        <v>2822.5</v>
      </c>
      <c r="G89" s="23">
        <f>(F89-E89)/E89</f>
        <v>1.8038742638189169</v>
      </c>
      <c r="H89" s="50">
        <v>2287</v>
      </c>
      <c r="I89" s="23">
        <f>(F89-H89)/H89</f>
        <v>0.23414954088325318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21729.453968253965</v>
      </c>
      <c r="F90" s="86">
        <f>SUM(F83:F89)</f>
        <v>57094.111111111117</v>
      </c>
      <c r="G90" s="118">
        <f t="shared" ref="G90:G91" si="14">(F90-E90)/E90</f>
        <v>1.6274986566401428</v>
      </c>
      <c r="H90" s="86">
        <f>SUM(H83:H89)</f>
        <v>57520.623015873025</v>
      </c>
      <c r="I90" s="109">
        <f t="shared" ref="I90:I91" si="15">(F90-H90)/H90</f>
        <v>-7.4149388932072367E-3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4">
        <f>SUM(E90+E81+E74+E66+E55+E47+E39+E32)</f>
        <v>396781.90576111112</v>
      </c>
      <c r="F91" s="104">
        <f>SUM(F32,F39,F47,F55,F66,F74,F81,F90)</f>
        <v>942185.03333333333</v>
      </c>
      <c r="G91" s="106">
        <f t="shared" si="14"/>
        <v>1.3745665305125854</v>
      </c>
      <c r="H91" s="104">
        <f>SUM(H32,H39,H47,H55,H66,H74,H81,H90)</f>
        <v>954994.45839682536</v>
      </c>
      <c r="I91" s="119">
        <f t="shared" si="15"/>
        <v>-1.3413088370162436E-2</v>
      </c>
      <c r="J91" s="120"/>
    </row>
    <row r="92" spans="1:11" x14ac:dyDescent="0.25">
      <c r="E92" s="121"/>
      <c r="F92" s="121"/>
      <c r="K92" s="122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A10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8"/>
    </row>
    <row r="16" spans="1:9" ht="16.5" x14ac:dyDescent="0.3">
      <c r="A16" s="90"/>
      <c r="B16" s="149" t="s">
        <v>4</v>
      </c>
      <c r="C16" s="155" t="s">
        <v>163</v>
      </c>
      <c r="D16" s="132">
        <v>3750</v>
      </c>
      <c r="E16" s="42">
        <v>4000</v>
      </c>
      <c r="F16" s="132">
        <v>4250</v>
      </c>
      <c r="G16" s="42">
        <v>4000</v>
      </c>
      <c r="H16" s="132">
        <v>3499</v>
      </c>
      <c r="I16" s="137">
        <v>3899.8</v>
      </c>
    </row>
    <row r="17" spans="1:9" ht="16.5" x14ac:dyDescent="0.3">
      <c r="A17" s="91"/>
      <c r="B17" s="150" t="s">
        <v>5</v>
      </c>
      <c r="C17" s="156" t="s">
        <v>164</v>
      </c>
      <c r="D17" s="92">
        <v>6000</v>
      </c>
      <c r="E17" s="46">
        <v>7000</v>
      </c>
      <c r="F17" s="92">
        <v>3000</v>
      </c>
      <c r="G17" s="46">
        <v>6500</v>
      </c>
      <c r="H17" s="92">
        <v>6500</v>
      </c>
      <c r="I17" s="139">
        <v>5800</v>
      </c>
    </row>
    <row r="18" spans="1:9" ht="16.5" x14ac:dyDescent="0.3">
      <c r="A18" s="91"/>
      <c r="B18" s="150" t="s">
        <v>6</v>
      </c>
      <c r="C18" s="156" t="s">
        <v>165</v>
      </c>
      <c r="D18" s="92">
        <v>4500</v>
      </c>
      <c r="E18" s="46">
        <v>7000</v>
      </c>
      <c r="F18" s="92">
        <v>2500</v>
      </c>
      <c r="G18" s="46">
        <v>4000</v>
      </c>
      <c r="H18" s="92">
        <v>4333</v>
      </c>
      <c r="I18" s="139">
        <v>4466.6000000000004</v>
      </c>
    </row>
    <row r="19" spans="1:9" ht="16.5" x14ac:dyDescent="0.3">
      <c r="A19" s="91"/>
      <c r="B19" s="150" t="s">
        <v>7</v>
      </c>
      <c r="C19" s="156" t="s">
        <v>166</v>
      </c>
      <c r="D19" s="92">
        <v>2000</v>
      </c>
      <c r="E19" s="46">
        <v>3000</v>
      </c>
      <c r="F19" s="92">
        <v>2625</v>
      </c>
      <c r="G19" s="46">
        <v>3000</v>
      </c>
      <c r="H19" s="92">
        <v>2416</v>
      </c>
      <c r="I19" s="139">
        <v>2608.1999999999998</v>
      </c>
    </row>
    <row r="20" spans="1:9" ht="16.5" x14ac:dyDescent="0.3">
      <c r="A20" s="91"/>
      <c r="B20" s="150" t="s">
        <v>8</v>
      </c>
      <c r="C20" s="156" t="s">
        <v>167</v>
      </c>
      <c r="D20" s="92">
        <v>6000</v>
      </c>
      <c r="E20" s="46">
        <v>4500</v>
      </c>
      <c r="F20" s="92">
        <v>6125</v>
      </c>
      <c r="G20" s="46">
        <v>6500</v>
      </c>
      <c r="H20" s="92">
        <v>5580</v>
      </c>
      <c r="I20" s="139">
        <v>5741</v>
      </c>
    </row>
    <row r="21" spans="1:9" ht="16.5" x14ac:dyDescent="0.3">
      <c r="A21" s="91"/>
      <c r="B21" s="150" t="s">
        <v>9</v>
      </c>
      <c r="C21" s="156" t="s">
        <v>168</v>
      </c>
      <c r="D21" s="92">
        <v>4500</v>
      </c>
      <c r="E21" s="46">
        <v>5000</v>
      </c>
      <c r="F21" s="92">
        <v>5000</v>
      </c>
      <c r="G21" s="46">
        <v>4500</v>
      </c>
      <c r="H21" s="92">
        <v>3666</v>
      </c>
      <c r="I21" s="139">
        <v>4533.2</v>
      </c>
    </row>
    <row r="22" spans="1:9" ht="16.5" x14ac:dyDescent="0.3">
      <c r="A22" s="91"/>
      <c r="B22" s="150" t="s">
        <v>10</v>
      </c>
      <c r="C22" s="156" t="s">
        <v>169</v>
      </c>
      <c r="D22" s="92">
        <v>3000</v>
      </c>
      <c r="E22" s="46">
        <v>2500</v>
      </c>
      <c r="F22" s="92">
        <v>2250</v>
      </c>
      <c r="G22" s="46">
        <v>3750</v>
      </c>
      <c r="H22" s="92">
        <v>2833</v>
      </c>
      <c r="I22" s="139">
        <v>2866.6</v>
      </c>
    </row>
    <row r="23" spans="1:9" ht="16.5" x14ac:dyDescent="0.3">
      <c r="A23" s="91"/>
      <c r="B23" s="150" t="s">
        <v>11</v>
      </c>
      <c r="C23" s="156" t="s">
        <v>170</v>
      </c>
      <c r="D23" s="92">
        <v>490</v>
      </c>
      <c r="E23" s="46">
        <v>500</v>
      </c>
      <c r="F23" s="92">
        <v>500</v>
      </c>
      <c r="G23" s="46">
        <v>500</v>
      </c>
      <c r="H23" s="92">
        <v>541</v>
      </c>
      <c r="I23" s="139">
        <v>506.2</v>
      </c>
    </row>
    <row r="24" spans="1:9" ht="16.5" x14ac:dyDescent="0.3">
      <c r="A24" s="91"/>
      <c r="B24" s="150" t="s">
        <v>12</v>
      </c>
      <c r="C24" s="156" t="s">
        <v>171</v>
      </c>
      <c r="D24" s="92">
        <v>750</v>
      </c>
      <c r="E24" s="46">
        <v>500</v>
      </c>
      <c r="F24" s="92">
        <v>500</v>
      </c>
      <c r="G24" s="46">
        <v>500</v>
      </c>
      <c r="H24" s="92">
        <v>583</v>
      </c>
      <c r="I24" s="139">
        <v>566.6</v>
      </c>
    </row>
    <row r="25" spans="1:9" ht="16.5" x14ac:dyDescent="0.3">
      <c r="A25" s="91"/>
      <c r="B25" s="150" t="s">
        <v>13</v>
      </c>
      <c r="C25" s="156" t="s">
        <v>172</v>
      </c>
      <c r="D25" s="92">
        <v>490</v>
      </c>
      <c r="E25" s="46">
        <v>500</v>
      </c>
      <c r="F25" s="92">
        <v>625</v>
      </c>
      <c r="G25" s="46">
        <v>500</v>
      </c>
      <c r="H25" s="92">
        <v>666</v>
      </c>
      <c r="I25" s="139">
        <v>556.20000000000005</v>
      </c>
    </row>
    <row r="26" spans="1:9" ht="16.5" x14ac:dyDescent="0.3">
      <c r="A26" s="91"/>
      <c r="B26" s="150" t="s">
        <v>14</v>
      </c>
      <c r="C26" s="156" t="s">
        <v>173</v>
      </c>
      <c r="D26" s="92">
        <v>490</v>
      </c>
      <c r="E26" s="46">
        <v>500</v>
      </c>
      <c r="F26" s="92">
        <v>750</v>
      </c>
      <c r="G26" s="46">
        <v>875</v>
      </c>
      <c r="H26" s="92">
        <v>666</v>
      </c>
      <c r="I26" s="139">
        <v>656.2</v>
      </c>
    </row>
    <row r="27" spans="1:9" ht="16.5" x14ac:dyDescent="0.3">
      <c r="A27" s="91"/>
      <c r="B27" s="150" t="s">
        <v>15</v>
      </c>
      <c r="C27" s="156" t="s">
        <v>174</v>
      </c>
      <c r="D27" s="92">
        <v>1750</v>
      </c>
      <c r="E27" s="46">
        <v>2000</v>
      </c>
      <c r="F27" s="92">
        <v>2000</v>
      </c>
      <c r="G27" s="46">
        <v>2000</v>
      </c>
      <c r="H27" s="92">
        <v>1833</v>
      </c>
      <c r="I27" s="139">
        <v>1916.6</v>
      </c>
    </row>
    <row r="28" spans="1:9" ht="16.5" x14ac:dyDescent="0.3">
      <c r="A28" s="91"/>
      <c r="B28" s="150" t="s">
        <v>16</v>
      </c>
      <c r="C28" s="156" t="s">
        <v>175</v>
      </c>
      <c r="D28" s="92">
        <v>890</v>
      </c>
      <c r="E28" s="46">
        <v>500</v>
      </c>
      <c r="F28" s="92">
        <v>625</v>
      </c>
      <c r="G28" s="46">
        <v>875</v>
      </c>
      <c r="H28" s="92">
        <v>791</v>
      </c>
      <c r="I28" s="139">
        <v>736.2</v>
      </c>
    </row>
    <row r="29" spans="1:9" ht="16.5" x14ac:dyDescent="0.3">
      <c r="A29" s="91"/>
      <c r="B29" s="152" t="s">
        <v>17</v>
      </c>
      <c r="C29" s="156" t="s">
        <v>176</v>
      </c>
      <c r="D29" s="92">
        <v>3000</v>
      </c>
      <c r="E29" s="46">
        <v>3500</v>
      </c>
      <c r="F29" s="92">
        <v>2750</v>
      </c>
      <c r="G29" s="46">
        <v>3750</v>
      </c>
      <c r="H29" s="92">
        <v>3083</v>
      </c>
      <c r="I29" s="139">
        <v>3216.6</v>
      </c>
    </row>
    <row r="30" spans="1:9" ht="16.5" x14ac:dyDescent="0.3">
      <c r="A30" s="91"/>
      <c r="B30" s="150" t="s">
        <v>18</v>
      </c>
      <c r="C30" s="156" t="s">
        <v>177</v>
      </c>
      <c r="D30" s="92">
        <v>4500</v>
      </c>
      <c r="E30" s="46">
        <v>4000</v>
      </c>
      <c r="F30" s="92">
        <v>4000</v>
      </c>
      <c r="G30" s="46">
        <v>3000</v>
      </c>
      <c r="H30" s="92">
        <v>2666</v>
      </c>
      <c r="I30" s="139">
        <v>3633.2</v>
      </c>
    </row>
    <row r="31" spans="1:9" ht="17.25" thickBot="1" x14ac:dyDescent="0.35">
      <c r="A31" s="93"/>
      <c r="B31" s="151" t="s">
        <v>19</v>
      </c>
      <c r="C31" s="157" t="s">
        <v>178</v>
      </c>
      <c r="D31" s="133">
        <v>2790</v>
      </c>
      <c r="E31" s="49">
        <v>3000</v>
      </c>
      <c r="F31" s="133">
        <v>2625</v>
      </c>
      <c r="G31" s="49">
        <v>2750</v>
      </c>
      <c r="H31" s="133">
        <v>2499</v>
      </c>
      <c r="I31" s="94">
        <v>2732.8</v>
      </c>
    </row>
    <row r="32" spans="1:9" ht="17.25" customHeight="1" thickBot="1" x14ac:dyDescent="0.3">
      <c r="A32" s="89" t="s">
        <v>20</v>
      </c>
      <c r="B32" s="142" t="s">
        <v>21</v>
      </c>
      <c r="C32" s="153"/>
      <c r="D32" s="154"/>
      <c r="E32" s="145"/>
      <c r="F32" s="154"/>
      <c r="G32" s="145"/>
      <c r="H32" s="154"/>
      <c r="I32" s="154"/>
    </row>
    <row r="33" spans="1:9" ht="16.5" x14ac:dyDescent="0.3">
      <c r="A33" s="90"/>
      <c r="B33" s="136" t="s">
        <v>26</v>
      </c>
      <c r="C33" s="146" t="s">
        <v>179</v>
      </c>
      <c r="D33" s="132">
        <v>6000</v>
      </c>
      <c r="E33" s="42">
        <v>7000</v>
      </c>
      <c r="F33" s="132">
        <v>3750</v>
      </c>
      <c r="G33" s="42">
        <v>6000</v>
      </c>
      <c r="H33" s="132">
        <v>5499</v>
      </c>
      <c r="I33" s="137">
        <v>5649.8</v>
      </c>
    </row>
    <row r="34" spans="1:9" ht="16.5" x14ac:dyDescent="0.3">
      <c r="A34" s="91"/>
      <c r="B34" s="138" t="s">
        <v>27</v>
      </c>
      <c r="C34" s="15" t="s">
        <v>180</v>
      </c>
      <c r="D34" s="92">
        <v>6000</v>
      </c>
      <c r="E34" s="46">
        <v>7500</v>
      </c>
      <c r="F34" s="92">
        <v>3750</v>
      </c>
      <c r="G34" s="46">
        <v>6000</v>
      </c>
      <c r="H34" s="92">
        <v>4833</v>
      </c>
      <c r="I34" s="139">
        <v>5616.6</v>
      </c>
    </row>
    <row r="35" spans="1:9" ht="16.5" x14ac:dyDescent="0.3">
      <c r="A35" s="91"/>
      <c r="B35" s="141" t="s">
        <v>28</v>
      </c>
      <c r="C35" s="15" t="s">
        <v>181</v>
      </c>
      <c r="D35" s="92">
        <v>2750</v>
      </c>
      <c r="E35" s="46">
        <v>3000</v>
      </c>
      <c r="F35" s="92">
        <v>3000</v>
      </c>
      <c r="G35" s="46">
        <v>3000</v>
      </c>
      <c r="H35" s="92">
        <v>2916</v>
      </c>
      <c r="I35" s="139">
        <v>2933.2</v>
      </c>
    </row>
    <row r="36" spans="1:9" ht="16.5" x14ac:dyDescent="0.3">
      <c r="A36" s="91"/>
      <c r="B36" s="138" t="s">
        <v>29</v>
      </c>
      <c r="C36" s="15" t="s">
        <v>182</v>
      </c>
      <c r="D36" s="92">
        <v>2750</v>
      </c>
      <c r="E36" s="46">
        <v>3000</v>
      </c>
      <c r="F36" s="92">
        <v>1750</v>
      </c>
      <c r="G36" s="46">
        <v>3750</v>
      </c>
      <c r="H36" s="92">
        <v>2583</v>
      </c>
      <c r="I36" s="139">
        <v>2766.6</v>
      </c>
    </row>
    <row r="37" spans="1:9" ht="16.5" customHeight="1" thickBot="1" x14ac:dyDescent="0.35">
      <c r="A37" s="93"/>
      <c r="B37" s="158" t="s">
        <v>30</v>
      </c>
      <c r="C37" s="16" t="s">
        <v>183</v>
      </c>
      <c r="D37" s="133">
        <v>3500</v>
      </c>
      <c r="E37" s="49">
        <v>3500</v>
      </c>
      <c r="F37" s="133">
        <v>4250</v>
      </c>
      <c r="G37" s="49">
        <v>3500</v>
      </c>
      <c r="H37" s="133">
        <v>2416</v>
      </c>
      <c r="I37" s="94">
        <v>3433.2</v>
      </c>
    </row>
    <row r="38" spans="1:9" ht="17.25" customHeight="1" thickBot="1" x14ac:dyDescent="0.3">
      <c r="A38" s="89" t="s">
        <v>25</v>
      </c>
      <c r="B38" s="142" t="s">
        <v>51</v>
      </c>
      <c r="C38" s="143"/>
      <c r="D38" s="144"/>
      <c r="E38" s="147"/>
      <c r="F38" s="144"/>
      <c r="G38" s="147"/>
      <c r="H38" s="144"/>
      <c r="I38" s="94"/>
    </row>
    <row r="39" spans="1:9" ht="16.5" x14ac:dyDescent="0.3">
      <c r="A39" s="90"/>
      <c r="B39" s="136" t="s">
        <v>31</v>
      </c>
      <c r="C39" s="146" t="s">
        <v>213</v>
      </c>
      <c r="D39" s="42">
        <v>70000</v>
      </c>
      <c r="E39" s="42">
        <v>55000</v>
      </c>
      <c r="F39" s="42">
        <v>50000</v>
      </c>
      <c r="G39" s="42">
        <v>60000</v>
      </c>
      <c r="H39" s="42">
        <v>79166</v>
      </c>
      <c r="I39" s="137">
        <v>62833.2</v>
      </c>
    </row>
    <row r="40" spans="1:9" ht="17.25" thickBot="1" x14ac:dyDescent="0.35">
      <c r="A40" s="93"/>
      <c r="B40" s="140" t="s">
        <v>32</v>
      </c>
      <c r="C40" s="16" t="s">
        <v>185</v>
      </c>
      <c r="D40" s="58">
        <v>40000</v>
      </c>
      <c r="E40" s="58">
        <v>40000</v>
      </c>
      <c r="F40" s="58">
        <v>44000</v>
      </c>
      <c r="G40" s="58">
        <v>37500</v>
      </c>
      <c r="H40" s="58">
        <v>40499</v>
      </c>
      <c r="I40" s="159">
        <v>40399.800000000003</v>
      </c>
    </row>
    <row r="41" spans="1:9" ht="15.75" thickBot="1" x14ac:dyDescent="0.3">
      <c r="D41" s="161">
        <v>175900</v>
      </c>
      <c r="E41" s="161">
        <v>167000</v>
      </c>
      <c r="F41" s="161">
        <v>150625</v>
      </c>
      <c r="G41" s="161">
        <v>166750</v>
      </c>
      <c r="H41" s="160">
        <v>180067</v>
      </c>
      <c r="I41" s="161">
        <v>168068.4</v>
      </c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28-12-2020</vt:lpstr>
      <vt:lpstr>By Order</vt:lpstr>
      <vt:lpstr>All Stores</vt:lpstr>
      <vt:lpstr>'28-12-2020'!Print_Titles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2020-12-31T10:28:59Z</cp:lastPrinted>
  <dcterms:created xsi:type="dcterms:W3CDTF">2010-10-20T06:23:14Z</dcterms:created>
  <dcterms:modified xsi:type="dcterms:W3CDTF">2020-12-31T10:29:38Z</dcterms:modified>
</cp:coreProperties>
</file>