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5480" windowHeight="7905" tabRatio="599" activeTab="5"/>
  </bookViews>
  <sheets>
    <sheet name="Supermarkets" sheetId="5" r:id="rId1"/>
    <sheet name="stores" sheetId="7" r:id="rId2"/>
    <sheet name="Comp" sheetId="8" r:id="rId3"/>
    <sheet name="08-02-2021" sheetId="9" r:id="rId4"/>
    <sheet name="By Order" sheetId="11" r:id="rId5"/>
    <sheet name="All Stores" sheetId="12" r:id="rId6"/>
  </sheets>
  <definedNames>
    <definedName name="_xlnm.Print_Titles" localSheetId="3">'08-02-2021'!$12:$14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6" i="11" l="1"/>
  <c r="G86" i="11"/>
  <c r="I85" i="11"/>
  <c r="G85" i="11"/>
  <c r="I87" i="11"/>
  <c r="G87" i="11"/>
  <c r="I88" i="11"/>
  <c r="G88" i="11"/>
  <c r="I83" i="11"/>
  <c r="G83" i="11"/>
  <c r="I89" i="11"/>
  <c r="G89" i="11"/>
  <c r="I84" i="11"/>
  <c r="G84" i="11"/>
  <c r="I79" i="11"/>
  <c r="G79" i="11"/>
  <c r="I80" i="11"/>
  <c r="G80" i="11"/>
  <c r="I77" i="11"/>
  <c r="G77" i="11"/>
  <c r="I76" i="11"/>
  <c r="G76" i="11"/>
  <c r="I78" i="11"/>
  <c r="G78" i="11"/>
  <c r="I69" i="11"/>
  <c r="G69" i="11"/>
  <c r="I71" i="11"/>
  <c r="G71" i="11"/>
  <c r="I70" i="11"/>
  <c r="G70" i="11"/>
  <c r="I73" i="11"/>
  <c r="G73" i="11"/>
  <c r="I72" i="11"/>
  <c r="G72" i="11"/>
  <c r="I68" i="11"/>
  <c r="G68" i="11"/>
  <c r="I60" i="11"/>
  <c r="G60" i="11"/>
  <c r="I62" i="11"/>
  <c r="G62" i="11"/>
  <c r="I61" i="11"/>
  <c r="G61" i="11"/>
  <c r="I57" i="11"/>
  <c r="G57" i="11"/>
  <c r="I64" i="11"/>
  <c r="G64" i="11"/>
  <c r="I65" i="11"/>
  <c r="G65" i="11"/>
  <c r="I59" i="11"/>
  <c r="G59" i="11"/>
  <c r="I58" i="11"/>
  <c r="G58" i="11"/>
  <c r="I63" i="11"/>
  <c r="G63" i="11"/>
  <c r="I51" i="11"/>
  <c r="G51" i="11"/>
  <c r="I49" i="11"/>
  <c r="G49" i="11"/>
  <c r="I54" i="11"/>
  <c r="G54" i="11"/>
  <c r="I50" i="11"/>
  <c r="G50" i="11"/>
  <c r="I53" i="11"/>
  <c r="G53" i="11"/>
  <c r="I52" i="11"/>
  <c r="G52" i="11"/>
  <c r="I44" i="11"/>
  <c r="G44" i="11"/>
  <c r="I45" i="11"/>
  <c r="G45" i="11"/>
  <c r="I43" i="11"/>
  <c r="G43" i="11"/>
  <c r="I41" i="11"/>
  <c r="G41" i="11"/>
  <c r="I46" i="11"/>
  <c r="G46" i="11"/>
  <c r="I42" i="11"/>
  <c r="G42" i="11"/>
  <c r="I35" i="11"/>
  <c r="G35" i="11"/>
  <c r="I38" i="11"/>
  <c r="G38" i="11"/>
  <c r="I34" i="11"/>
  <c r="G34" i="11"/>
  <c r="I37" i="11"/>
  <c r="G37" i="11"/>
  <c r="I36" i="11"/>
  <c r="G36" i="11"/>
  <c r="I20" i="11"/>
  <c r="G20" i="11"/>
  <c r="I29" i="11"/>
  <c r="G29" i="11"/>
  <c r="I25" i="11"/>
  <c r="G25" i="11"/>
  <c r="I19" i="11"/>
  <c r="G19" i="11"/>
  <c r="I28" i="11"/>
  <c r="G28" i="11"/>
  <c r="I22" i="11"/>
  <c r="G22" i="11"/>
  <c r="I23" i="11"/>
  <c r="G23" i="11"/>
  <c r="I24" i="11"/>
  <c r="G24" i="11"/>
  <c r="I27" i="11"/>
  <c r="G27" i="11"/>
  <c r="I18" i="11"/>
  <c r="G18" i="11"/>
  <c r="I26" i="11"/>
  <c r="G26" i="11"/>
  <c r="I31" i="11"/>
  <c r="G31" i="11"/>
  <c r="I16" i="11"/>
  <c r="G16" i="11"/>
  <c r="I30" i="11"/>
  <c r="G30" i="11"/>
  <c r="I17" i="11"/>
  <c r="G17" i="11"/>
  <c r="I21" i="11"/>
  <c r="G21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I16" i="9"/>
  <c r="G16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<sst xmlns="http://schemas.openxmlformats.org/spreadsheetml/2006/main" count="848" uniqueCount="225">
  <si>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</si>
  <si>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</si>
  <si>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</si>
  <si>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</si>
  <si>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</si>
  <si>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</si>
  <si>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</si>
  <si>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</si>
  <si>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</si>
  <si>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</si>
  <si>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</si>
  <si>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</si>
  <si>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</si>
  <si>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</si>
  <si>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</si>
  <si>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</si>
  <si>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</si>
  <si>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</si>
  <si>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</si>
  <si>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</si>
  <si>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</si>
  <si>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</si>
  <si>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</si>
  <si>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</si>
  <si>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</si>
  <si>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</si>
  <si>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</si>
  <si>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</si>
  <si>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</si>
  <si>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</si>
  <si>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</si>
  <si>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</si>
  <si>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</si>
  <si>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</si>
  <si>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</si>
  <si>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</si>
  <si>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</si>
  <si>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</si>
  <si>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</si>
  <si>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</si>
  <si>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</si>
  <si>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</si>
  <si>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</si>
  <si>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</si>
  <si>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</si>
  <si>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</si>
  <si>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</si>
  <si>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</si>
  <si>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</si>
  <si>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</si>
  <si>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</si>
  <si>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</si>
  <si>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</si>
  <si>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</si>
  <si>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</si>
  <si>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</si>
  <si>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</si>
  <si>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</si>
  <si>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</si>
  <si>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</si>
  <si>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</si>
  <si>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</si>
  <si>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</si>
  <si>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</si>
  <si>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</si>
  <si>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</si>
  <si>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</si>
  <si>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</si>
  <si>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</si>
  <si>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</si>
  <si>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</si>
  <si>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</si>
  <si>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</si>
  <si>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</si>
  <si>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</si>
  <si>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</si>
  <si>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</si>
  <si>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</si>
  <si>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</si>
  <si>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</si>
  <si>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</si>
  <si>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</si>
  <si>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</si>
  <si>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</si>
  <si>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</si>
  <si>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</si>
  <si>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</si>
  <si>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</si>
  <si>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</si>
  <si>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</si>
  <si>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</si>
  <si>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</si>
  <si>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</si>
  <si>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</si>
  <si>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</si>
  <si>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</si>
  <si>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</si>
  <si>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</si>
  <si>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</si>
  <si>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</si>
  <si>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</si>
  <si>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</si>
  <si>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</si>
  <si>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</si>
  <si>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</si>
  <si>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</si>
  <si>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</si>
  <si>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</si>
  <si>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</si>
  <si>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</si>
  <si>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</si>
  <si>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</si>
  <si>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</si>
  <si>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</si>
  <si>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</si>
  <si>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</si>
  <si>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</si>
  <si>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</si>
  <si>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</si>
  <si>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</si>
  <si>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</si>
  <si>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</si>
  <si>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</si>
  <si>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</si>
  <si>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</si>
  <si>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</si>
  <si>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</si>
  <si>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</si>
  <si>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</si>
  <si>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</si>
  <si>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</si>
  <si>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</si>
  <si>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</si>
  <si>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</si>
  <si>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</si>
  <si>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</si>
  <si>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</si>
  <si>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</si>
  <si>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</si>
  <si>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</si>
  <si>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</si>
  <si>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</si>
  <si>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</si>
  <si>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</si>
  <si>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</si>
  <si>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</si>
  <si>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</si>
  <si>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</si>
  <si>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</si>
  <si>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</si>
  <si>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</si>
  <si>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</si>
  <si>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</si>
  <si>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</si>
  <si>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</si>
  <si>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</si>
  <si>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</si>
  <si>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</si>
  <si>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</si>
  <si>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</si>
  <si>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</si>
  <si>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</si>
  <si>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</si>
  <si>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</si>
  <si>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</si>
  <si>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</si>
  <si>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</si>
  <si>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</si>
  <si>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</si>
  <si>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</si>
  <si>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</si>
  <si>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</si>
  <si>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</si>
  <si>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</si>
  <si>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</si>
  <si>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</si>
  <si>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</si>
  <si>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</si>
  <si>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</si>
  <si>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</si>
  <si>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</si>
  <si>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</si>
  <si>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</si>
  <si>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</si>
  <si>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</si>
  <si>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</si>
  <si>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</si>
  <si>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</si>
  <si>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</si>
  <si>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</si>
  <si>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</si>
  <si>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</si>
  <si>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</si>
  <si>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</si>
  <si>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</si>
  <si>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</si>
  <si>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</si>
  <si>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</si>
  <si>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</si>
  <si>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</si>
  <si>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</si>
  <si>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</si>
  <si>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</si>
  <si>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</si>
  <si>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</si>
  <si>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</si>
  <si>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</si>
  <si>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</si>
  <si>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</si>
  <si>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</si>
  <si>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</si>
  <si>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</si>
  <si>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</si>
  <si>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</si>
  <si>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</si>
  <si>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</si>
  <si>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</si>
  <si>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04-01-2021 (ل.ل.)</t>
  </si>
  <si>
    <t>معدل أسعار المحلات والملاحم في 04-01-2021 (ل.ل.)</t>
  </si>
  <si>
    <t>المعدل العام للأسعار في 04-01-2021  (ل.ل.)</t>
  </si>
  <si>
    <t>معدل الأسعار في شباط 2020 (ل.ل.)</t>
  </si>
  <si>
    <t xml:space="preserve"> التاريخ 8 شباط 2021</t>
  </si>
  <si>
    <t>معدل أسعار المحلات والملاحم في 08-02-2021 (ل.ل.)</t>
  </si>
  <si>
    <t>معدل أسعار  السوبرماركات في 08-02-2021 (ل.ل.)</t>
  </si>
  <si>
    <t>المعدل العام للأسعار في 08-02-2021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</si>
</sst>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1" fontId="14" fillId="2" borderId="16" xfId="0" applyNumberFormat="1" applyFont="1" applyFill="1" applyBorder="1" applyAlignment="1">
      <alignment horizont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0" borderId="28" xfId="0" applyNumberFormat="1" applyFont="1" applyFill="1" applyBorder="1" applyAlignment="1">
      <alignment horizont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" fontId="1" fillId="2" borderId="23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15" t="s">
        <v>202</v>
      </c>
      <c r="B9" s="215"/>
      <c r="C9" s="215"/>
      <c r="D9" s="215"/>
      <c r="E9" s="215"/>
      <c r="F9" s="215"/>
      <c r="G9" s="215"/>
      <c r="H9" s="215"/>
      <c r="I9" s="215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16" t="s">
        <v>3</v>
      </c>
      <c r="B12" s="222"/>
      <c r="C12" s="220" t="s">
        <v>0</v>
      </c>
      <c r="D12" s="218" t="s">
        <v>23</v>
      </c>
      <c r="E12" s="218" t="s">
        <v>220</v>
      </c>
      <c r="F12" s="218" t="s">
        <v>223</v>
      </c>
      <c r="G12" s="218" t="s">
        <v>197</v>
      </c>
      <c r="H12" s="218" t="s">
        <v>217</v>
      </c>
      <c r="I12" s="218" t="s">
        <v>187</v>
      </c>
    </row>
    <row r="13" spans="1:9" ht="38.25" customHeight="1" thickBot="1" x14ac:dyDescent="0.25">
      <c r="A13" s="217"/>
      <c r="B13" s="223"/>
      <c r="C13" s="221"/>
      <c r="D13" s="219"/>
      <c r="E13" s="219"/>
      <c r="F13" s="219"/>
      <c r="G13" s="219"/>
      <c r="H13" s="219"/>
      <c r="I13" s="219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5" t="s">
        <v>4</v>
      </c>
      <c r="C15" s="19" t="s">
        <v>84</v>
      </c>
      <c r="D15" s="20" t="s">
        <v>161</v>
      </c>
      <c r="E15" s="42">
        <v>1820.6</v>
      </c>
      <c r="F15" s="185">
        <v>4349.8</v>
      </c>
      <c r="G15" s="45">
        <f t="shared" ref="G15:G30" si="0">(F15-E15)/E15</f>
        <v>1.3892123475777218</v>
      </c>
      <c r="H15" s="185">
        <v>4098.666666666667</v>
      </c>
      <c r="I15" s="45">
        <f>(F15-H15)/H15</f>
        <v>6.1271958360442386E-2</v>
      </c>
    </row>
    <row r="16" spans="1:9" ht="16.5" x14ac:dyDescent="0.3">
      <c r="A16" s="37"/>
      <c r="B16" s="96" t="s">
        <v>5</v>
      </c>
      <c r="C16" s="15" t="s">
        <v>85</v>
      </c>
      <c r="D16" s="11" t="s">
        <v>161</v>
      </c>
      <c r="E16" s="46">
        <v>2893.9638888888885</v>
      </c>
      <c r="F16" s="180">
        <v>5854.2857142857147</v>
      </c>
      <c r="G16" s="48">
        <f t="shared" si="0"/>
        <v>1.0229297735064051</v>
      </c>
      <c r="H16" s="180">
        <v>7582.2222222222226</v>
      </c>
      <c r="I16" s="44">
        <f t="shared" ref="I16:I30" si="1">(F16-H16)/H16</f>
        <v>-0.22789315022609277</v>
      </c>
    </row>
    <row r="17" spans="1:9" ht="16.5" x14ac:dyDescent="0.3">
      <c r="A17" s="37"/>
      <c r="B17" s="96" t="s">
        <v>6</v>
      </c>
      <c r="C17" s="15" t="s">
        <v>86</v>
      </c>
      <c r="D17" s="11" t="s">
        <v>161</v>
      </c>
      <c r="E17" s="46">
        <v>2312.5526388888893</v>
      </c>
      <c r="F17" s="180">
        <v>5846.666666666667</v>
      </c>
      <c r="G17" s="48">
        <f t="shared" si="0"/>
        <v>1.5282307387717717</v>
      </c>
      <c r="H17" s="180">
        <v>4544.2222222222226</v>
      </c>
      <c r="I17" s="44">
        <f>(F17-H17)/H17</f>
        <v>0.28661548241967816</v>
      </c>
    </row>
    <row r="18" spans="1:9" ht="16.5" x14ac:dyDescent="0.3">
      <c r="A18" s="37"/>
      <c r="B18" s="96" t="s">
        <v>7</v>
      </c>
      <c r="C18" s="15" t="s">
        <v>87</v>
      </c>
      <c r="D18" s="11" t="s">
        <v>161</v>
      </c>
      <c r="E18" s="46">
        <v>939.59999999999991</v>
      </c>
      <c r="F18" s="180">
        <v>1993.1111111111111</v>
      </c>
      <c r="G18" s="48">
        <f t="shared" si="0"/>
        <v>1.1212336218721917</v>
      </c>
      <c r="H18" s="180">
        <v>2568</v>
      </c>
      <c r="I18" s="44">
        <f t="shared" si="1"/>
        <v>-0.22386638975424022</v>
      </c>
    </row>
    <row r="19" spans="1:9" ht="16.5" x14ac:dyDescent="0.3">
      <c r="A19" s="37"/>
      <c r="B19" s="96" t="s">
        <v>8</v>
      </c>
      <c r="C19" s="15" t="s">
        <v>89</v>
      </c>
      <c r="D19" s="11" t="s">
        <v>161</v>
      </c>
      <c r="E19" s="46">
        <v>6545.15</v>
      </c>
      <c r="F19" s="180">
        <v>13712.571428571429</v>
      </c>
      <c r="G19" s="48">
        <f>(F19-E19)/E19</f>
        <v>1.0950736695983179</v>
      </c>
      <c r="H19" s="180">
        <v>7749.75</v>
      </c>
      <c r="I19" s="44">
        <f>(F19-H19)/H19</f>
        <v>0.76942113340061669</v>
      </c>
    </row>
    <row r="20" spans="1:9" ht="16.5" x14ac:dyDescent="0.3">
      <c r="A20" s="37"/>
      <c r="B20" s="96" t="s">
        <v>9</v>
      </c>
      <c r="C20" s="15" t="s">
        <v>88</v>
      </c>
      <c r="D20" s="11" t="s">
        <v>161</v>
      </c>
      <c r="E20" s="46">
        <v>2528.9749999999999</v>
      </c>
      <c r="F20" s="180">
        <v>5322.8</v>
      </c>
      <c r="G20" s="48">
        <f t="shared" si="0"/>
        <v>1.104726223074566</v>
      </c>
      <c r="H20" s="180">
        <v>5025</v>
      </c>
      <c r="I20" s="44">
        <f t="shared" si="1"/>
        <v>5.9263681592039839E-2</v>
      </c>
    </row>
    <row r="21" spans="1:9" ht="16.5" x14ac:dyDescent="0.3">
      <c r="A21" s="37"/>
      <c r="B21" s="96" t="s">
        <v>10</v>
      </c>
      <c r="C21" s="15" t="s">
        <v>90</v>
      </c>
      <c r="D21" s="11" t="s">
        <v>161</v>
      </c>
      <c r="E21" s="46">
        <v>1391.9375</v>
      </c>
      <c r="F21" s="180">
        <v>3722.8</v>
      </c>
      <c r="G21" s="48">
        <f t="shared" si="0"/>
        <v>1.6745453729064703</v>
      </c>
      <c r="H21" s="180">
        <v>3748.8</v>
      </c>
      <c r="I21" s="44">
        <f t="shared" si="1"/>
        <v>-6.9355527102005973E-3</v>
      </c>
    </row>
    <row r="22" spans="1:9" ht="16.5" x14ac:dyDescent="0.3">
      <c r="A22" s="37"/>
      <c r="B22" s="96" t="s">
        <v>11</v>
      </c>
      <c r="C22" s="15" t="s">
        <v>91</v>
      </c>
      <c r="D22" s="13" t="s">
        <v>81</v>
      </c>
      <c r="E22" s="46">
        <v>483.73325</v>
      </c>
      <c r="F22" s="180">
        <v>713.8</v>
      </c>
      <c r="G22" s="48">
        <f t="shared" si="0"/>
        <v>0.47560664891239118</v>
      </c>
      <c r="H22" s="180">
        <v>584</v>
      </c>
      <c r="I22" s="44">
        <f t="shared" si="1"/>
        <v>0.22226027397260267</v>
      </c>
    </row>
    <row r="23" spans="1:9" ht="16.5" x14ac:dyDescent="0.3">
      <c r="A23" s="37"/>
      <c r="B23" s="96" t="s">
        <v>12</v>
      </c>
      <c r="C23" s="15" t="s">
        <v>92</v>
      </c>
      <c r="D23" s="13" t="s">
        <v>81</v>
      </c>
      <c r="E23" s="46">
        <v>663.86874999999998</v>
      </c>
      <c r="F23" s="180">
        <v>794.8</v>
      </c>
      <c r="G23" s="48">
        <f t="shared" si="0"/>
        <v>0.19722460200152511</v>
      </c>
      <c r="H23" s="180">
        <v>828.8</v>
      </c>
      <c r="I23" s="44">
        <f t="shared" si="1"/>
        <v>-4.1023166023166024E-2</v>
      </c>
    </row>
    <row r="24" spans="1:9" ht="16.5" x14ac:dyDescent="0.3">
      <c r="A24" s="37"/>
      <c r="B24" s="96" t="s">
        <v>13</v>
      </c>
      <c r="C24" s="15" t="s">
        <v>93</v>
      </c>
      <c r="D24" s="13" t="s">
        <v>81</v>
      </c>
      <c r="E24" s="46">
        <v>640.06936111111111</v>
      </c>
      <c r="F24" s="180">
        <v>831.11111111111109</v>
      </c>
      <c r="G24" s="48">
        <f t="shared" si="0"/>
        <v>0.29847038712861718</v>
      </c>
      <c r="H24" s="180">
        <v>749.77777777777783</v>
      </c>
      <c r="I24" s="44">
        <f t="shared" si="1"/>
        <v>0.10847658565500878</v>
      </c>
    </row>
    <row r="25" spans="1:9" ht="16.5" x14ac:dyDescent="0.3">
      <c r="A25" s="37"/>
      <c r="B25" s="96" t="s">
        <v>14</v>
      </c>
      <c r="C25" s="15" t="s">
        <v>94</v>
      </c>
      <c r="D25" s="13" t="s">
        <v>81</v>
      </c>
      <c r="E25" s="46">
        <v>577</v>
      </c>
      <c r="F25" s="180">
        <v>764.8</v>
      </c>
      <c r="G25" s="48">
        <f t="shared" si="0"/>
        <v>0.32547660311958398</v>
      </c>
      <c r="H25" s="180">
        <v>732.3</v>
      </c>
      <c r="I25" s="44">
        <f t="shared" si="1"/>
        <v>4.4380718284855937E-2</v>
      </c>
    </row>
    <row r="26" spans="1:9" ht="16.5" x14ac:dyDescent="0.3">
      <c r="A26" s="37"/>
      <c r="B26" s="96" t="s">
        <v>15</v>
      </c>
      <c r="C26" s="15" t="s">
        <v>95</v>
      </c>
      <c r="D26" s="13" t="s">
        <v>82</v>
      </c>
      <c r="E26" s="46">
        <v>1666.2750000000001</v>
      </c>
      <c r="F26" s="180">
        <v>2534.8000000000002</v>
      </c>
      <c r="G26" s="48">
        <f t="shared" si="0"/>
        <v>0.52123749081034043</v>
      </c>
      <c r="H26" s="180">
        <v>1708.8</v>
      </c>
      <c r="I26" s="44">
        <f t="shared" si="1"/>
        <v>0.48338014981273425</v>
      </c>
    </row>
    <row r="27" spans="1:9" ht="16.5" x14ac:dyDescent="0.3">
      <c r="A27" s="37"/>
      <c r="B27" s="96" t="s">
        <v>16</v>
      </c>
      <c r="C27" s="15" t="s">
        <v>96</v>
      </c>
      <c r="D27" s="13" t="s">
        <v>81</v>
      </c>
      <c r="E27" s="46">
        <v>560.83325000000002</v>
      </c>
      <c r="F27" s="180">
        <v>810.88888888888891</v>
      </c>
      <c r="G27" s="48">
        <f t="shared" si="0"/>
        <v>0.44586450409081291</v>
      </c>
      <c r="H27" s="180">
        <v>855.33333333333337</v>
      </c>
      <c r="I27" s="44">
        <f t="shared" si="1"/>
        <v>-5.1961548454143948E-2</v>
      </c>
    </row>
    <row r="28" spans="1:9" ht="16.5" x14ac:dyDescent="0.3">
      <c r="A28" s="37"/>
      <c r="B28" s="96" t="s">
        <v>17</v>
      </c>
      <c r="C28" s="15" t="s">
        <v>97</v>
      </c>
      <c r="D28" s="11" t="s">
        <v>161</v>
      </c>
      <c r="E28" s="46">
        <v>1214.5583333333334</v>
      </c>
      <c r="F28" s="180">
        <v>3322.8</v>
      </c>
      <c r="G28" s="48">
        <f t="shared" si="0"/>
        <v>1.7358093133992467</v>
      </c>
      <c r="H28" s="180">
        <v>3083.8</v>
      </c>
      <c r="I28" s="44">
        <f t="shared" si="1"/>
        <v>7.7501783513846553E-2</v>
      </c>
    </row>
    <row r="29" spans="1:9" ht="16.5" x14ac:dyDescent="0.3">
      <c r="A29" s="37"/>
      <c r="B29" s="96" t="s">
        <v>18</v>
      </c>
      <c r="C29" s="15" t="s">
        <v>98</v>
      </c>
      <c r="D29" s="13" t="s">
        <v>83</v>
      </c>
      <c r="E29" s="46">
        <v>1820.2354166666664</v>
      </c>
      <c r="F29" s="180">
        <v>4877.7111111111108</v>
      </c>
      <c r="G29" s="48">
        <f t="shared" si="0"/>
        <v>1.6797144294903859</v>
      </c>
      <c r="H29" s="180">
        <v>3879.9333333333334</v>
      </c>
      <c r="I29" s="44">
        <f t="shared" si="1"/>
        <v>0.25716363969598549</v>
      </c>
    </row>
    <row r="30" spans="1:9" ht="17.25" thickBot="1" x14ac:dyDescent="0.35">
      <c r="A30" s="38"/>
      <c r="B30" s="97" t="s">
        <v>19</v>
      </c>
      <c r="C30" s="16" t="s">
        <v>99</v>
      </c>
      <c r="D30" s="12" t="s">
        <v>161</v>
      </c>
      <c r="E30" s="49">
        <v>1443.1374999999998</v>
      </c>
      <c r="F30" s="182">
        <v>2849.8</v>
      </c>
      <c r="G30" s="51">
        <f t="shared" si="0"/>
        <v>0.97472520809694196</v>
      </c>
      <c r="H30" s="182">
        <v>2814.8</v>
      </c>
      <c r="I30" s="56">
        <f t="shared" si="1"/>
        <v>1.2434275969873525E-2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209"/>
      <c r="G31" s="52"/>
      <c r="H31" s="209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2487.5187500000002</v>
      </c>
      <c r="F32" s="185">
        <v>6312.9</v>
      </c>
      <c r="G32" s="45">
        <f>(F32-E32)/E32</f>
        <v>1.5378301168584154</v>
      </c>
      <c r="H32" s="185">
        <v>6469.8</v>
      </c>
      <c r="I32" s="44">
        <f>(F32-H32)/H32</f>
        <v>-2.4251136047482233E-2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2347.3166666666666</v>
      </c>
      <c r="F33" s="180">
        <v>7647.8</v>
      </c>
      <c r="G33" s="48">
        <f>(F33-E33)/E33</f>
        <v>2.2581032242489654</v>
      </c>
      <c r="H33" s="180">
        <v>6469.8</v>
      </c>
      <c r="I33" s="44">
        <f>(F33-H33)/H33</f>
        <v>0.18207672571022288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1387.5875000000001</v>
      </c>
      <c r="F34" s="180">
        <v>3397.8</v>
      </c>
      <c r="G34" s="48">
        <f>(F34-E34)/E34</f>
        <v>1.4487104416838577</v>
      </c>
      <c r="H34" s="180">
        <v>3238.8</v>
      </c>
      <c r="I34" s="44">
        <f>(F34-H34)/H34</f>
        <v>4.9092256391256021E-2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1531.98125</v>
      </c>
      <c r="F35" s="180">
        <v>5148.8</v>
      </c>
      <c r="G35" s="48">
        <f>(F35-E35)/E35</f>
        <v>2.3608766425829302</v>
      </c>
      <c r="H35" s="180">
        <v>3498.8</v>
      </c>
      <c r="I35" s="44">
        <f>(F35-H35)/H35</f>
        <v>0.47159025951754885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1439.4875</v>
      </c>
      <c r="F36" s="180">
        <v>3719.8</v>
      </c>
      <c r="G36" s="51">
        <f>(F36-E36)/E36</f>
        <v>1.5841141378441981</v>
      </c>
      <c r="H36" s="180">
        <v>3372.8</v>
      </c>
      <c r="I36" s="56">
        <f>(F36-H36)/H36</f>
        <v>0.10288187855787476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209"/>
      <c r="G37" s="52"/>
      <c r="H37" s="209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33414.75</v>
      </c>
      <c r="F38" s="180">
        <v>63164.666666666664</v>
      </c>
      <c r="G38" s="45">
        <f t="shared" ref="G38:G43" si="2">(F38-E38)/E38</f>
        <v>0.89032288635008983</v>
      </c>
      <c r="H38" s="180">
        <v>63998.285714285717</v>
      </c>
      <c r="I38" s="44">
        <f t="shared" ref="I38:I43" si="3">(F38-H38)/H38</f>
        <v>-1.3025646520293784E-2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20556.244444444441</v>
      </c>
      <c r="F39" s="180">
        <v>39329.599999999999</v>
      </c>
      <c r="G39" s="48">
        <f t="shared" si="2"/>
        <v>0.91326777156657479</v>
      </c>
      <c r="H39" s="180">
        <v>39816.333333333336</v>
      </c>
      <c r="I39" s="44">
        <f>(F39-H39)/H39</f>
        <v>-1.2224463997187181E-2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16437.875</v>
      </c>
      <c r="F40" s="180">
        <v>24398</v>
      </c>
      <c r="G40" s="48">
        <f t="shared" si="2"/>
        <v>0.48425511205067567</v>
      </c>
      <c r="H40" s="180">
        <v>25482.571428571428</v>
      </c>
      <c r="I40" s="44">
        <f t="shared" si="3"/>
        <v>-4.2561302402762631E-2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5796.7</v>
      </c>
      <c r="F41" s="180">
        <v>12458.333333333334</v>
      </c>
      <c r="G41" s="48">
        <f t="shared" si="2"/>
        <v>1.1492113328848024</v>
      </c>
      <c r="H41" s="180">
        <v>12650.666666666666</v>
      </c>
      <c r="I41" s="44">
        <f t="shared" si="3"/>
        <v>-1.5203414839797544E-2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16815.333333333332</v>
      </c>
      <c r="F42" s="180">
        <v>12333.333333333334</v>
      </c>
      <c r="G42" s="48">
        <f t="shared" si="2"/>
        <v>-0.2665424414225111</v>
      </c>
      <c r="H42" s="180">
        <v>12333.333333333334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50">
        <v>14025</v>
      </c>
      <c r="F43" s="180">
        <v>21964.285714285714</v>
      </c>
      <c r="G43" s="51">
        <f t="shared" si="2"/>
        <v>0.56608097784568367</v>
      </c>
      <c r="H43" s="180">
        <v>22035.714285714286</v>
      </c>
      <c r="I43" s="59">
        <f t="shared" si="3"/>
        <v>-3.2414910858995609E-3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209"/>
      <c r="G44" s="6"/>
      <c r="H44" s="209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7585.3</v>
      </c>
      <c r="F45" s="180">
        <v>17452.142857142859</v>
      </c>
      <c r="G45" s="45">
        <f t="shared" ref="G45:G50" si="4">(F45-E45)/E45</f>
        <v>1.3007847886231076</v>
      </c>
      <c r="H45" s="180">
        <v>17020.625</v>
      </c>
      <c r="I45" s="44">
        <f t="shared" ref="I45:I50" si="5">(F45-H45)/H45</f>
        <v>2.53526446380705E-2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6366.6666666666661</v>
      </c>
      <c r="F46" s="180">
        <v>10630.555555555555</v>
      </c>
      <c r="G46" s="48">
        <f t="shared" si="4"/>
        <v>0.66972076788830714</v>
      </c>
      <c r="H46" s="180">
        <v>10120.799999999999</v>
      </c>
      <c r="I46" s="87">
        <f t="shared" si="5"/>
        <v>5.0367120737051962E-2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21220</v>
      </c>
      <c r="F47" s="180">
        <v>38490.714285714283</v>
      </c>
      <c r="G47" s="48">
        <f t="shared" si="4"/>
        <v>0.81388851487814717</v>
      </c>
      <c r="H47" s="180">
        <v>38715</v>
      </c>
      <c r="I47" s="87">
        <f t="shared" si="5"/>
        <v>-5.7932510470287335E-3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21758.125</v>
      </c>
      <c r="F48" s="180">
        <v>69211.71428571429</v>
      </c>
      <c r="G48" s="48">
        <f t="shared" si="4"/>
        <v>2.1809594937851626</v>
      </c>
      <c r="H48" s="180">
        <v>63904.166666666664</v>
      </c>
      <c r="I48" s="87">
        <f t="shared" si="5"/>
        <v>8.3054797455267018E-2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2469.5</v>
      </c>
      <c r="F49" s="180">
        <v>5449</v>
      </c>
      <c r="G49" s="48">
        <f t="shared" si="4"/>
        <v>1.2065195383680907</v>
      </c>
      <c r="H49" s="180">
        <v>5998.25</v>
      </c>
      <c r="I49" s="44">
        <f t="shared" si="5"/>
        <v>-9.1568374109115155E-2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34466.324999999997</v>
      </c>
      <c r="F50" s="180">
        <v>49995</v>
      </c>
      <c r="G50" s="56">
        <f t="shared" si="4"/>
        <v>0.45054629410011088</v>
      </c>
      <c r="H50" s="180">
        <v>49995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209"/>
      <c r="G51" s="52"/>
      <c r="H51" s="209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3999</v>
      </c>
      <c r="F52" s="180">
        <v>12425</v>
      </c>
      <c r="G52" s="45">
        <f t="shared" ref="G52:G60" si="6">(F52-E52)/E52</f>
        <v>2.1070267566891725</v>
      </c>
      <c r="H52" s="180">
        <v>10511.25</v>
      </c>
      <c r="I52" s="121">
        <f t="shared" ref="I52:I60" si="7">(F52-H52)/H52</f>
        <v>0.18206683315495303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5336.875</v>
      </c>
      <c r="F53" s="180">
        <v>18200</v>
      </c>
      <c r="G53" s="48">
        <f t="shared" si="6"/>
        <v>2.4102353905609557</v>
      </c>
      <c r="H53" s="180">
        <v>18275</v>
      </c>
      <c r="I53" s="87">
        <f t="shared" si="7"/>
        <v>-4.1039671682626538E-3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3892.7000000000003</v>
      </c>
      <c r="F54" s="180">
        <v>12917</v>
      </c>
      <c r="G54" s="48">
        <f t="shared" si="6"/>
        <v>2.3182623885734834</v>
      </c>
      <c r="H54" s="180">
        <v>12917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6149.333333333333</v>
      </c>
      <c r="F55" s="180">
        <v>9142.5</v>
      </c>
      <c r="G55" s="48">
        <f t="shared" si="6"/>
        <v>0.48674653078924551</v>
      </c>
      <c r="H55" s="180">
        <v>6737.5</v>
      </c>
      <c r="I55" s="87">
        <f t="shared" si="7"/>
        <v>0.35695732838589983</v>
      </c>
    </row>
    <row r="56" spans="1:9" ht="16.5" x14ac:dyDescent="0.3">
      <c r="A56" s="37"/>
      <c r="B56" s="99" t="s">
        <v>42</v>
      </c>
      <c r="C56" s="100" t="s">
        <v>198</v>
      </c>
      <c r="D56" s="101" t="s">
        <v>114</v>
      </c>
      <c r="E56" s="61">
        <v>2945</v>
      </c>
      <c r="F56" s="180">
        <v>4708</v>
      </c>
      <c r="G56" s="55">
        <f t="shared" si="6"/>
        <v>0.59864176570458405</v>
      </c>
      <c r="H56" s="180">
        <v>3590.8333333333335</v>
      </c>
      <c r="I56" s="88">
        <f t="shared" si="7"/>
        <v>0.31111626827570199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6043.541666666667</v>
      </c>
      <c r="F57" s="180">
        <v>6303.2857142857147</v>
      </c>
      <c r="G57" s="51">
        <f t="shared" si="6"/>
        <v>4.2978779984536829E-2</v>
      </c>
      <c r="H57" s="180">
        <v>6911.625</v>
      </c>
      <c r="I57" s="122">
        <f t="shared" si="7"/>
        <v>-8.8016824656182199E-2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5910.625</v>
      </c>
      <c r="F58" s="180">
        <v>18715</v>
      </c>
      <c r="G58" s="44">
        <f t="shared" si="6"/>
        <v>2.1663318177011739</v>
      </c>
      <c r="H58" s="180">
        <v>18230</v>
      </c>
      <c r="I58" s="44">
        <f t="shared" si="7"/>
        <v>2.6604498080087767E-2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5964.0625</v>
      </c>
      <c r="F59" s="180">
        <v>18723.125</v>
      </c>
      <c r="G59" s="48">
        <f t="shared" si="6"/>
        <v>2.1393240764998689</v>
      </c>
      <c r="H59" s="180">
        <v>17842.777777777777</v>
      </c>
      <c r="I59" s="44">
        <f t="shared" si="7"/>
        <v>4.9339135037519091E-2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24904.375</v>
      </c>
      <c r="F60" s="180">
        <v>72830</v>
      </c>
      <c r="G60" s="51">
        <f t="shared" si="6"/>
        <v>1.924385775591638</v>
      </c>
      <c r="H60" s="180">
        <v>72830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209"/>
      <c r="G61" s="52"/>
      <c r="H61" s="209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9083.75</v>
      </c>
      <c r="F62" s="180">
        <v>24648.111111111109</v>
      </c>
      <c r="G62" s="45">
        <f t="shared" ref="G62:G67" si="8">(F62-E62)/E62</f>
        <v>1.7134290475972049</v>
      </c>
      <c r="H62" s="180">
        <v>25745.375</v>
      </c>
      <c r="I62" s="44">
        <f t="shared" ref="I62:I67" si="9">(F62-H62)/H62</f>
        <v>-4.2619844880445151E-2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49376.857142857145</v>
      </c>
      <c r="F63" s="180">
        <v>127287.57142857143</v>
      </c>
      <c r="G63" s="48">
        <f t="shared" si="8"/>
        <v>1.577879168378477</v>
      </c>
      <c r="H63" s="180">
        <v>119004.71428571429</v>
      </c>
      <c r="I63" s="44">
        <f t="shared" si="9"/>
        <v>6.9601084230756782E-2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14240.928571428571</v>
      </c>
      <c r="F64" s="180">
        <v>59846.25</v>
      </c>
      <c r="G64" s="48">
        <f t="shared" si="8"/>
        <v>3.2024120618137863</v>
      </c>
      <c r="H64" s="180">
        <v>48583.75</v>
      </c>
      <c r="I64" s="87">
        <f t="shared" si="9"/>
        <v>0.23181619368616049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11412.777777777777</v>
      </c>
      <c r="F65" s="180">
        <v>24511.666666666668</v>
      </c>
      <c r="G65" s="48">
        <f t="shared" si="8"/>
        <v>1.1477388891593245</v>
      </c>
      <c r="H65" s="180">
        <v>23450</v>
      </c>
      <c r="I65" s="87">
        <f t="shared" si="9"/>
        <v>4.5273631840796073E-2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5779.5357142857147</v>
      </c>
      <c r="F66" s="180">
        <v>17036</v>
      </c>
      <c r="G66" s="48">
        <f t="shared" si="8"/>
        <v>1.9476416172826536</v>
      </c>
      <c r="H66" s="180">
        <v>15981</v>
      </c>
      <c r="I66" s="87">
        <f t="shared" si="9"/>
        <v>6.6015893873975343E-2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5019</v>
      </c>
      <c r="F67" s="180">
        <v>13396</v>
      </c>
      <c r="G67" s="51">
        <f t="shared" si="8"/>
        <v>1.6690575811914723</v>
      </c>
      <c r="H67" s="180">
        <v>13261.25</v>
      </c>
      <c r="I67" s="88">
        <f t="shared" si="9"/>
        <v>1.0161183900461872E-2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209"/>
      <c r="G68" s="60"/>
      <c r="H68" s="209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5443.5138888888887</v>
      </c>
      <c r="F69" s="185">
        <v>16255</v>
      </c>
      <c r="G69" s="45">
        <f>(F69-E69)/E69</f>
        <v>1.9861226281022524</v>
      </c>
      <c r="H69" s="185">
        <v>14998.571428571429</v>
      </c>
      <c r="I69" s="44">
        <f>(F69-H69)/H69</f>
        <v>8.3769882845985272E-2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3694.375</v>
      </c>
      <c r="F70" s="180">
        <v>7196.1428571428569</v>
      </c>
      <c r="G70" s="48">
        <f>(F70-E70)/E70</f>
        <v>0.94786475578219775</v>
      </c>
      <c r="H70" s="180">
        <v>7874.7142857142853</v>
      </c>
      <c r="I70" s="44">
        <f>(F70-H70)/H70</f>
        <v>-8.6170926836347791E-2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1575</v>
      </c>
      <c r="F71" s="180">
        <v>2768.3333333333335</v>
      </c>
      <c r="G71" s="48">
        <f>(F71-E71)/E71</f>
        <v>0.75767195767195772</v>
      </c>
      <c r="H71" s="180">
        <v>2754.375</v>
      </c>
      <c r="I71" s="44">
        <f>(F71-H71)/H71</f>
        <v>5.0676953331821135E-3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3108.5639880952381</v>
      </c>
      <c r="F72" s="180">
        <v>9573</v>
      </c>
      <c r="G72" s="48">
        <f>(F72-E72)/E72</f>
        <v>2.0795570033820736</v>
      </c>
      <c r="H72" s="180">
        <v>8666.25</v>
      </c>
      <c r="I72" s="44">
        <f>(F72-H72)/H72</f>
        <v>0.10463003028991778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2542.2222222222222</v>
      </c>
      <c r="F73" s="187">
        <v>7660</v>
      </c>
      <c r="G73" s="48">
        <f>(F73-E73)/E73</f>
        <v>2.0131118881118879</v>
      </c>
      <c r="H73" s="187">
        <v>7057.2222222222226</v>
      </c>
      <c r="I73" s="59">
        <f>(F73-H73)/H73</f>
        <v>8.5412894591828645E-2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151"/>
      <c r="G74" s="52"/>
      <c r="H74" s="151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1806.1666666666665</v>
      </c>
      <c r="F75" s="178">
        <v>4388.333333333333</v>
      </c>
      <c r="G75" s="44">
        <f t="shared" ref="G75:G81" si="10">(F75-E75)/E75</f>
        <v>1.4296391990403248</v>
      </c>
      <c r="H75" s="178">
        <v>4388.333333333333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1660.84375</v>
      </c>
      <c r="F76" s="180">
        <v>5329.2857142857147</v>
      </c>
      <c r="G76" s="48">
        <f t="shared" si="10"/>
        <v>2.2087821110719865</v>
      </c>
      <c r="H76" s="180">
        <v>3324.1666666666665</v>
      </c>
      <c r="I76" s="44">
        <f t="shared" si="11"/>
        <v>0.60319449915840007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1072.8125</v>
      </c>
      <c r="F77" s="180">
        <v>2248</v>
      </c>
      <c r="G77" s="48">
        <f t="shared" si="10"/>
        <v>1.0954267404602389</v>
      </c>
      <c r="H77" s="180">
        <v>2822.5</v>
      </c>
      <c r="I77" s="44">
        <f t="shared" si="11"/>
        <v>-0.20354295837023914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2078.6666666666665</v>
      </c>
      <c r="F78" s="180">
        <v>5615.5555555555557</v>
      </c>
      <c r="G78" s="48">
        <f t="shared" si="10"/>
        <v>1.701518067137054</v>
      </c>
      <c r="H78" s="180">
        <v>5349.4444444444443</v>
      </c>
      <c r="I78" s="44">
        <f t="shared" si="11"/>
        <v>4.9745560286634162E-2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2651.25</v>
      </c>
      <c r="F79" s="180">
        <v>4702.2222222222226</v>
      </c>
      <c r="G79" s="48">
        <f t="shared" si="10"/>
        <v>0.77358688249777374</v>
      </c>
      <c r="H79" s="180">
        <v>4598.5</v>
      </c>
      <c r="I79" s="44">
        <f t="shared" si="11"/>
        <v>2.2555664286663613E-2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9884.75</v>
      </c>
      <c r="F80" s="180">
        <v>29999</v>
      </c>
      <c r="G80" s="48">
        <f t="shared" si="10"/>
        <v>2.0348769569286023</v>
      </c>
      <c r="H80" s="180">
        <v>29999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4135.0555555555557</v>
      </c>
      <c r="F81" s="182">
        <v>6524</v>
      </c>
      <c r="G81" s="51">
        <f t="shared" si="10"/>
        <v>0.57772970939527879</v>
      </c>
      <c r="H81" s="182">
        <v>6494.5</v>
      </c>
      <c r="I81" s="56">
        <f t="shared" si="11"/>
        <v>4.5423050273308181E-3</v>
      </c>
    </row>
    <row r="82" spans="1:9" x14ac:dyDescent="0.25">
      <c r="F82" s="9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9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15" t="s">
        <v>203</v>
      </c>
      <c r="B9" s="215"/>
      <c r="C9" s="215"/>
      <c r="D9" s="215"/>
      <c r="E9" s="215"/>
      <c r="F9" s="215"/>
      <c r="G9" s="215"/>
      <c r="H9" s="215"/>
      <c r="I9" s="215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16" t="s">
        <v>3</v>
      </c>
      <c r="B12" s="222"/>
      <c r="C12" s="224" t="s">
        <v>0</v>
      </c>
      <c r="D12" s="218" t="s">
        <v>23</v>
      </c>
      <c r="E12" s="218" t="s">
        <v>220</v>
      </c>
      <c r="F12" s="226" t="s">
        <v>222</v>
      </c>
      <c r="G12" s="218" t="s">
        <v>197</v>
      </c>
      <c r="H12" s="226" t="s">
        <v>218</v>
      </c>
      <c r="I12" s="218" t="s">
        <v>187</v>
      </c>
    </row>
    <row r="13" spans="1:9" ht="30.75" customHeight="1" thickBot="1" x14ac:dyDescent="0.25">
      <c r="A13" s="217"/>
      <c r="B13" s="223"/>
      <c r="C13" s="225"/>
      <c r="D13" s="219"/>
      <c r="E13" s="219"/>
      <c r="F13" s="227"/>
      <c r="G13" s="219"/>
      <c r="H13" s="227"/>
      <c r="I13" s="219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2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1820.6</v>
      </c>
      <c r="F15" s="83">
        <v>3511.2</v>
      </c>
      <c r="G15" s="44">
        <f>(F15-E15)/E15</f>
        <v>0.92859496869164015</v>
      </c>
      <c r="H15" s="193">
        <v>3828.2</v>
      </c>
      <c r="I15" s="123">
        <f>(F15-H15)/H15</f>
        <v>-8.2806540933075601E-2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2893.9638888888885</v>
      </c>
      <c r="F16" s="83">
        <v>5041.6000000000004</v>
      </c>
      <c r="G16" s="48">
        <f t="shared" ref="G16:G39" si="0">(F16-E16)/E16</f>
        <v>0.74210881461125544</v>
      </c>
      <c r="H16" s="193">
        <v>6244.8</v>
      </c>
      <c r="I16" s="48">
        <f>(F16-H16)/H16</f>
        <v>-0.19267230335639249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2312.5526388888893</v>
      </c>
      <c r="F17" s="83">
        <v>6083.2</v>
      </c>
      <c r="G17" s="48">
        <f t="shared" si="0"/>
        <v>1.6305130952274414</v>
      </c>
      <c r="H17" s="193">
        <v>4458.2</v>
      </c>
      <c r="I17" s="48">
        <f t="shared" ref="I17:I29" si="1">(F17-H17)/H17</f>
        <v>0.36449688214974657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939.59999999999991</v>
      </c>
      <c r="F18" s="83">
        <v>2033.2</v>
      </c>
      <c r="G18" s="48">
        <f t="shared" si="0"/>
        <v>1.163899531715624</v>
      </c>
      <c r="H18" s="193">
        <v>2633.2</v>
      </c>
      <c r="I18" s="48">
        <f t="shared" si="1"/>
        <v>-0.2278596384627069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6545.15</v>
      </c>
      <c r="F19" s="83">
        <v>10900</v>
      </c>
      <c r="G19" s="48">
        <f t="shared" si="0"/>
        <v>0.66535526305737847</v>
      </c>
      <c r="H19" s="193">
        <v>6583.2</v>
      </c>
      <c r="I19" s="48">
        <f t="shared" si="1"/>
        <v>0.65572973629845677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2528.9749999999999</v>
      </c>
      <c r="F20" s="83">
        <v>4383.2</v>
      </c>
      <c r="G20" s="48">
        <f t="shared" si="0"/>
        <v>0.73319230122875867</v>
      </c>
      <c r="H20" s="193">
        <v>4186.6000000000004</v>
      </c>
      <c r="I20" s="48">
        <f t="shared" si="1"/>
        <v>4.6959346486408884E-2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1391.9375</v>
      </c>
      <c r="F21" s="83">
        <v>2633.2</v>
      </c>
      <c r="G21" s="48">
        <f t="shared" si="0"/>
        <v>0.89175160522652763</v>
      </c>
      <c r="H21" s="193">
        <v>2979.2</v>
      </c>
      <c r="I21" s="48">
        <f t="shared" si="1"/>
        <v>-0.11613856068743288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483.73325</v>
      </c>
      <c r="F22" s="83">
        <v>569.6</v>
      </c>
      <c r="G22" s="48">
        <f t="shared" si="0"/>
        <v>0.17750847186956867</v>
      </c>
      <c r="H22" s="193">
        <v>530.6</v>
      </c>
      <c r="I22" s="48">
        <f t="shared" si="1"/>
        <v>7.3501696192989061E-2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663.86874999999998</v>
      </c>
      <c r="F23" s="83">
        <v>625</v>
      </c>
      <c r="G23" s="48">
        <f t="shared" si="0"/>
        <v>-5.8548847193063358E-2</v>
      </c>
      <c r="H23" s="193">
        <v>548.20000000000005</v>
      </c>
      <c r="I23" s="48">
        <f t="shared" si="1"/>
        <v>0.14009485589201012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640.06936111111111</v>
      </c>
      <c r="F24" s="83">
        <v>604.6</v>
      </c>
      <c r="G24" s="48">
        <f t="shared" si="0"/>
        <v>-5.5414871053254301E-2</v>
      </c>
      <c r="H24" s="193">
        <v>665.6</v>
      </c>
      <c r="I24" s="48">
        <f t="shared" si="1"/>
        <v>-9.1646634615384609E-2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577</v>
      </c>
      <c r="F25" s="83">
        <v>539.6</v>
      </c>
      <c r="G25" s="48">
        <f t="shared" si="0"/>
        <v>-6.4818024263431501E-2</v>
      </c>
      <c r="H25" s="193">
        <v>557.20000000000005</v>
      </c>
      <c r="I25" s="48">
        <f t="shared" si="1"/>
        <v>-3.1586503948313034E-2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1666.2750000000001</v>
      </c>
      <c r="F26" s="83">
        <v>2020</v>
      </c>
      <c r="G26" s="48">
        <f t="shared" si="0"/>
        <v>0.21228488694843281</v>
      </c>
      <c r="H26" s="193">
        <v>1873.2</v>
      </c>
      <c r="I26" s="48">
        <f t="shared" si="1"/>
        <v>7.8368567157804797E-2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560.83325000000002</v>
      </c>
      <c r="F27" s="83">
        <v>663</v>
      </c>
      <c r="G27" s="48">
        <f t="shared" si="0"/>
        <v>0.18216956644421489</v>
      </c>
      <c r="H27" s="193">
        <v>651.79999999999995</v>
      </c>
      <c r="I27" s="48">
        <f t="shared" si="1"/>
        <v>1.7183185026081692E-2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1214.5583333333334</v>
      </c>
      <c r="F28" s="83">
        <v>3250</v>
      </c>
      <c r="G28" s="48">
        <f t="shared" si="0"/>
        <v>1.675869829224615</v>
      </c>
      <c r="H28" s="193">
        <v>3249.8</v>
      </c>
      <c r="I28" s="48">
        <f t="shared" si="1"/>
        <v>6.1542248753713484E-5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1820.2354166666664</v>
      </c>
      <c r="F29" s="83">
        <v>3866.6</v>
      </c>
      <c r="G29" s="48">
        <f t="shared" si="0"/>
        <v>1.1242307256501851</v>
      </c>
      <c r="H29" s="193">
        <v>2858.2</v>
      </c>
      <c r="I29" s="48">
        <f t="shared" si="1"/>
        <v>0.3528094604996152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1443.1374999999998</v>
      </c>
      <c r="F30" s="93">
        <v>2640</v>
      </c>
      <c r="G30" s="51">
        <f t="shared" si="0"/>
        <v>0.82934751539614227</v>
      </c>
      <c r="H30" s="197">
        <v>2725</v>
      </c>
      <c r="I30" s="51">
        <f>(F30-H30)/H30</f>
        <v>-3.1192660550458717E-2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177"/>
      <c r="I31" s="124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2487.5187500000002</v>
      </c>
      <c r="F32" s="83">
        <v>7283.2</v>
      </c>
      <c r="G32" s="44">
        <f t="shared" si="0"/>
        <v>1.9278975284105895</v>
      </c>
      <c r="H32" s="193">
        <v>5628.2</v>
      </c>
      <c r="I32" s="45">
        <f>(F32-H32)/H32</f>
        <v>0.29405493763547852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2347.3166666666666</v>
      </c>
      <c r="F33" s="83">
        <v>7283.2</v>
      </c>
      <c r="G33" s="48">
        <f t="shared" si="0"/>
        <v>2.1027769296856693</v>
      </c>
      <c r="H33" s="193">
        <v>5661.6</v>
      </c>
      <c r="I33" s="48">
        <f>(F33-H33)/H33</f>
        <v>0.28642079977391538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1387.5875000000001</v>
      </c>
      <c r="F34" s="83">
        <v>2939.6</v>
      </c>
      <c r="G34" s="48">
        <f>(F34-E34)/E34</f>
        <v>1.1184970317187202</v>
      </c>
      <c r="H34" s="193">
        <v>2964</v>
      </c>
      <c r="I34" s="48">
        <f>(F34-H34)/H34</f>
        <v>-8.2321187584345791E-3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1531.98125</v>
      </c>
      <c r="F35" s="83">
        <v>5116.6000000000004</v>
      </c>
      <c r="G35" s="48">
        <f t="shared" si="0"/>
        <v>2.3398581085767209</v>
      </c>
      <c r="H35" s="193">
        <v>3261.6</v>
      </c>
      <c r="I35" s="48">
        <f>(F35-H35)/H35</f>
        <v>0.56873926907039507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1439.4875</v>
      </c>
      <c r="F36" s="83">
        <v>3016.6</v>
      </c>
      <c r="G36" s="55">
        <f t="shared" si="0"/>
        <v>1.095606943443413</v>
      </c>
      <c r="H36" s="193">
        <v>3061.6</v>
      </c>
      <c r="I36" s="48">
        <f>(F36-H36)/H36</f>
        <v>-1.4698197021165404E-2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153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33414.75</v>
      </c>
      <c r="F38" s="84">
        <v>61458.25</v>
      </c>
      <c r="G38" s="45">
        <f t="shared" si="0"/>
        <v>0.83925511937093644</v>
      </c>
      <c r="H38" s="194">
        <v>64833.2</v>
      </c>
      <c r="I38" s="45">
        <f>(F38-H38)/H38</f>
        <v>-5.2055891117513825E-2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20556.244444444441</v>
      </c>
      <c r="F39" s="85">
        <v>40067.800000000003</v>
      </c>
      <c r="G39" s="51">
        <f t="shared" si="0"/>
        <v>0.94917900048755166</v>
      </c>
      <c r="H39" s="195">
        <v>38866.6</v>
      </c>
      <c r="I39" s="51">
        <f>(F39-H39)/H39</f>
        <v>3.0905713388873851E-2</v>
      </c>
    </row>
    <row r="40" spans="1:9" x14ac:dyDescent="0.25">
      <c r="F40" s="9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15" t="s">
        <v>204</v>
      </c>
      <c r="B9" s="215"/>
      <c r="C9" s="215"/>
      <c r="D9" s="215"/>
      <c r="E9" s="215"/>
      <c r="F9" s="215"/>
      <c r="G9" s="215"/>
      <c r="H9" s="215"/>
      <c r="I9" s="215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16" t="s">
        <v>3</v>
      </c>
      <c r="B12" s="222"/>
      <c r="C12" s="224" t="s">
        <v>0</v>
      </c>
      <c r="D12" s="218" t="s">
        <v>223</v>
      </c>
      <c r="E12" s="226" t="s">
        <v>222</v>
      </c>
      <c r="F12" s="233" t="s">
        <v>186</v>
      </c>
      <c r="G12" s="218" t="s">
        <v>220</v>
      </c>
      <c r="H12" s="226" t="s">
        <v>222</v>
      </c>
      <c r="I12" s="231" t="s">
        <v>196</v>
      </c>
    </row>
    <row r="13" spans="1:9" ht="39.75" customHeight="1" thickBot="1" x14ac:dyDescent="0.25">
      <c r="A13" s="217"/>
      <c r="B13" s="223"/>
      <c r="C13" s="225"/>
      <c r="D13" s="219"/>
      <c r="E13" s="227"/>
      <c r="F13" s="234"/>
      <c r="G13" s="219"/>
      <c r="H13" s="227"/>
      <c r="I13" s="232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93">
        <v>4349.8</v>
      </c>
      <c r="E15" s="214">
        <v>3511.2</v>
      </c>
      <c r="F15" s="67">
        <f t="shared" ref="F15:F30" si="0">D15-E15</f>
        <v>838.60000000000036</v>
      </c>
      <c r="G15" s="42">
        <v>1820.6</v>
      </c>
      <c r="H15" s="66">
        <f>AVERAGE(D15:E15)</f>
        <v>3930.5</v>
      </c>
      <c r="I15" s="69">
        <f>(H15-G15)/G15</f>
        <v>1.158903658134681</v>
      </c>
    </row>
    <row r="16" spans="1:9" ht="16.5" customHeight="1" x14ac:dyDescent="0.3">
      <c r="A16" s="37"/>
      <c r="B16" s="34" t="s">
        <v>5</v>
      </c>
      <c r="C16" s="15" t="s">
        <v>164</v>
      </c>
      <c r="D16" s="193">
        <v>5854.2857142857147</v>
      </c>
      <c r="E16" s="83">
        <v>5041.6000000000004</v>
      </c>
      <c r="F16" s="71">
        <f t="shared" si="0"/>
        <v>812.68571428571431</v>
      </c>
      <c r="G16" s="46">
        <v>2893.9638888888885</v>
      </c>
      <c r="H16" s="68">
        <f t="shared" ref="H16:H30" si="1">AVERAGE(D16:E16)</f>
        <v>5447.942857142858</v>
      </c>
      <c r="I16" s="72">
        <f t="shared" ref="I16:I39" si="2">(H16-G16)/G16</f>
        <v>0.88251929405883045</v>
      </c>
    </row>
    <row r="17" spans="1:9" ht="16.5" x14ac:dyDescent="0.3">
      <c r="A17" s="37"/>
      <c r="B17" s="34" t="s">
        <v>6</v>
      </c>
      <c r="C17" s="15" t="s">
        <v>165</v>
      </c>
      <c r="D17" s="193">
        <v>5846.666666666667</v>
      </c>
      <c r="E17" s="83">
        <v>6083.2</v>
      </c>
      <c r="F17" s="71">
        <f t="shared" si="0"/>
        <v>-236.53333333333285</v>
      </c>
      <c r="G17" s="46">
        <v>2312.5526388888893</v>
      </c>
      <c r="H17" s="68">
        <f t="shared" si="1"/>
        <v>5964.9333333333334</v>
      </c>
      <c r="I17" s="72">
        <f t="shared" si="2"/>
        <v>1.5793719169996066</v>
      </c>
    </row>
    <row r="18" spans="1:9" ht="16.5" x14ac:dyDescent="0.3">
      <c r="A18" s="37"/>
      <c r="B18" s="34" t="s">
        <v>7</v>
      </c>
      <c r="C18" s="15" t="s">
        <v>166</v>
      </c>
      <c r="D18" s="193">
        <v>1993.1111111111111</v>
      </c>
      <c r="E18" s="83">
        <v>2033.2</v>
      </c>
      <c r="F18" s="71">
        <f t="shared" si="0"/>
        <v>-40.08888888888896</v>
      </c>
      <c r="G18" s="46">
        <v>939.59999999999991</v>
      </c>
      <c r="H18" s="68">
        <f t="shared" si="1"/>
        <v>2013.1555555555556</v>
      </c>
      <c r="I18" s="72">
        <f t="shared" si="2"/>
        <v>1.1425665767939077</v>
      </c>
    </row>
    <row r="19" spans="1:9" ht="16.5" x14ac:dyDescent="0.3">
      <c r="A19" s="37"/>
      <c r="B19" s="34" t="s">
        <v>8</v>
      </c>
      <c r="C19" s="15" t="s">
        <v>167</v>
      </c>
      <c r="D19" s="193">
        <v>13712.571428571429</v>
      </c>
      <c r="E19" s="83">
        <v>10900</v>
      </c>
      <c r="F19" s="71">
        <f t="shared" si="0"/>
        <v>2812.5714285714294</v>
      </c>
      <c r="G19" s="46">
        <v>6545.15</v>
      </c>
      <c r="H19" s="68">
        <f t="shared" si="1"/>
        <v>12306.285714285714</v>
      </c>
      <c r="I19" s="72">
        <f t="shared" si="2"/>
        <v>0.88021446632784806</v>
      </c>
    </row>
    <row r="20" spans="1:9" ht="16.5" x14ac:dyDescent="0.3">
      <c r="A20" s="37"/>
      <c r="B20" s="34" t="s">
        <v>9</v>
      </c>
      <c r="C20" s="15" t="s">
        <v>168</v>
      </c>
      <c r="D20" s="193">
        <v>5322.8</v>
      </c>
      <c r="E20" s="83">
        <v>4383.2</v>
      </c>
      <c r="F20" s="71">
        <f t="shared" si="0"/>
        <v>939.60000000000036</v>
      </c>
      <c r="G20" s="46">
        <v>2528.9749999999999</v>
      </c>
      <c r="H20" s="68">
        <f t="shared" si="1"/>
        <v>4853</v>
      </c>
      <c r="I20" s="72">
        <f t="shared" si="2"/>
        <v>0.91895926215166235</v>
      </c>
    </row>
    <row r="21" spans="1:9" ht="16.5" x14ac:dyDescent="0.3">
      <c r="A21" s="37"/>
      <c r="B21" s="34" t="s">
        <v>10</v>
      </c>
      <c r="C21" s="15" t="s">
        <v>169</v>
      </c>
      <c r="D21" s="193">
        <v>3722.8</v>
      </c>
      <c r="E21" s="83">
        <v>2633.2</v>
      </c>
      <c r="F21" s="71">
        <f t="shared" si="0"/>
        <v>1089.6000000000004</v>
      </c>
      <c r="G21" s="46">
        <v>1391.9375</v>
      </c>
      <c r="H21" s="68">
        <f t="shared" si="1"/>
        <v>3178</v>
      </c>
      <c r="I21" s="72">
        <f t="shared" si="2"/>
        <v>1.283148489066499</v>
      </c>
    </row>
    <row r="22" spans="1:9" ht="16.5" x14ac:dyDescent="0.3">
      <c r="A22" s="37"/>
      <c r="B22" s="34" t="s">
        <v>11</v>
      </c>
      <c r="C22" s="15" t="s">
        <v>170</v>
      </c>
      <c r="D22" s="193">
        <v>713.8</v>
      </c>
      <c r="E22" s="83">
        <v>569.6</v>
      </c>
      <c r="F22" s="71">
        <f t="shared" si="0"/>
        <v>144.19999999999993</v>
      </c>
      <c r="G22" s="46">
        <v>483.73325</v>
      </c>
      <c r="H22" s="68">
        <f t="shared" si="1"/>
        <v>641.70000000000005</v>
      </c>
      <c r="I22" s="72">
        <f t="shared" si="2"/>
        <v>0.32655756039098005</v>
      </c>
    </row>
    <row r="23" spans="1:9" ht="16.5" x14ac:dyDescent="0.3">
      <c r="A23" s="37"/>
      <c r="B23" s="34" t="s">
        <v>12</v>
      </c>
      <c r="C23" s="15" t="s">
        <v>171</v>
      </c>
      <c r="D23" s="193">
        <v>794.8</v>
      </c>
      <c r="E23" s="83">
        <v>625</v>
      </c>
      <c r="F23" s="71">
        <f t="shared" si="0"/>
        <v>169.79999999999995</v>
      </c>
      <c r="G23" s="46">
        <v>663.86874999999998</v>
      </c>
      <c r="H23" s="68">
        <f t="shared" si="1"/>
        <v>709.9</v>
      </c>
      <c r="I23" s="72">
        <f t="shared" si="2"/>
        <v>6.9337877404230877E-2</v>
      </c>
    </row>
    <row r="24" spans="1:9" ht="16.5" x14ac:dyDescent="0.3">
      <c r="A24" s="37"/>
      <c r="B24" s="34" t="s">
        <v>13</v>
      </c>
      <c r="C24" s="15" t="s">
        <v>172</v>
      </c>
      <c r="D24" s="193">
        <v>831.11111111111109</v>
      </c>
      <c r="E24" s="83">
        <v>604.6</v>
      </c>
      <c r="F24" s="71">
        <f t="shared" si="0"/>
        <v>226.51111111111106</v>
      </c>
      <c r="G24" s="46">
        <v>640.06936111111111</v>
      </c>
      <c r="H24" s="68">
        <f t="shared" si="1"/>
        <v>717.85555555555561</v>
      </c>
      <c r="I24" s="72">
        <f t="shared" si="2"/>
        <v>0.12152775803768151</v>
      </c>
    </row>
    <row r="25" spans="1:9" ht="16.5" x14ac:dyDescent="0.3">
      <c r="A25" s="37"/>
      <c r="B25" s="34" t="s">
        <v>14</v>
      </c>
      <c r="C25" s="15" t="s">
        <v>173</v>
      </c>
      <c r="D25" s="193">
        <v>764.8</v>
      </c>
      <c r="E25" s="83">
        <v>539.6</v>
      </c>
      <c r="F25" s="71">
        <f t="shared" si="0"/>
        <v>225.19999999999993</v>
      </c>
      <c r="G25" s="46">
        <v>577</v>
      </c>
      <c r="H25" s="68">
        <f t="shared" si="1"/>
        <v>652.20000000000005</v>
      </c>
      <c r="I25" s="72">
        <f t="shared" si="2"/>
        <v>0.13032928942807634</v>
      </c>
    </row>
    <row r="26" spans="1:9" ht="16.5" x14ac:dyDescent="0.3">
      <c r="A26" s="37"/>
      <c r="B26" s="34" t="s">
        <v>15</v>
      </c>
      <c r="C26" s="15" t="s">
        <v>174</v>
      </c>
      <c r="D26" s="193">
        <v>2534.8000000000002</v>
      </c>
      <c r="E26" s="83">
        <v>2020</v>
      </c>
      <c r="F26" s="71">
        <f t="shared" si="0"/>
        <v>514.80000000000018</v>
      </c>
      <c r="G26" s="46">
        <v>1666.2750000000001</v>
      </c>
      <c r="H26" s="68">
        <f t="shared" si="1"/>
        <v>2277.4</v>
      </c>
      <c r="I26" s="72">
        <f t="shared" si="2"/>
        <v>0.36676118887938663</v>
      </c>
    </row>
    <row r="27" spans="1:9" ht="16.5" x14ac:dyDescent="0.3">
      <c r="A27" s="37"/>
      <c r="B27" s="34" t="s">
        <v>16</v>
      </c>
      <c r="C27" s="15" t="s">
        <v>175</v>
      </c>
      <c r="D27" s="193">
        <v>810.88888888888891</v>
      </c>
      <c r="E27" s="83">
        <v>663</v>
      </c>
      <c r="F27" s="71">
        <f t="shared" si="0"/>
        <v>147.88888888888891</v>
      </c>
      <c r="G27" s="46">
        <v>560.83325000000002</v>
      </c>
      <c r="H27" s="68">
        <f t="shared" si="1"/>
        <v>736.94444444444446</v>
      </c>
      <c r="I27" s="72">
        <f t="shared" si="2"/>
        <v>0.3140170352675139</v>
      </c>
    </row>
    <row r="28" spans="1:9" ht="16.5" x14ac:dyDescent="0.3">
      <c r="A28" s="37"/>
      <c r="B28" s="34" t="s">
        <v>17</v>
      </c>
      <c r="C28" s="15" t="s">
        <v>176</v>
      </c>
      <c r="D28" s="193">
        <v>3322.8</v>
      </c>
      <c r="E28" s="83">
        <v>3250</v>
      </c>
      <c r="F28" s="71">
        <f t="shared" si="0"/>
        <v>72.800000000000182</v>
      </c>
      <c r="G28" s="46">
        <v>1214.5583333333334</v>
      </c>
      <c r="H28" s="68">
        <f t="shared" si="1"/>
        <v>3286.4</v>
      </c>
      <c r="I28" s="72">
        <f t="shared" si="2"/>
        <v>1.705839571311931</v>
      </c>
    </row>
    <row r="29" spans="1:9" ht="16.5" x14ac:dyDescent="0.3">
      <c r="A29" s="37"/>
      <c r="B29" s="34" t="s">
        <v>18</v>
      </c>
      <c r="C29" s="15" t="s">
        <v>177</v>
      </c>
      <c r="D29" s="193">
        <v>4877.7111111111108</v>
      </c>
      <c r="E29" s="83">
        <v>3866.6</v>
      </c>
      <c r="F29" s="71">
        <f t="shared" si="0"/>
        <v>1011.1111111111109</v>
      </c>
      <c r="G29" s="46">
        <v>1820.2354166666664</v>
      </c>
      <c r="H29" s="68">
        <f t="shared" si="1"/>
        <v>4372.1555555555551</v>
      </c>
      <c r="I29" s="72">
        <f t="shared" si="2"/>
        <v>1.4019725775702854</v>
      </c>
    </row>
    <row r="30" spans="1:9" ht="17.25" thickBot="1" x14ac:dyDescent="0.35">
      <c r="A30" s="38"/>
      <c r="B30" s="36" t="s">
        <v>19</v>
      </c>
      <c r="C30" s="16" t="s">
        <v>178</v>
      </c>
      <c r="D30" s="197">
        <v>2849.8</v>
      </c>
      <c r="E30" s="93">
        <v>2640</v>
      </c>
      <c r="F30" s="74">
        <f t="shared" si="0"/>
        <v>209.80000000000018</v>
      </c>
      <c r="G30" s="49">
        <v>1443.1374999999998</v>
      </c>
      <c r="H30" s="104">
        <f t="shared" si="1"/>
        <v>2744.9</v>
      </c>
      <c r="I30" s="75">
        <f t="shared" si="2"/>
        <v>0.90203636174654211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6312.9</v>
      </c>
      <c r="E32" s="83">
        <v>7283.2</v>
      </c>
      <c r="F32" s="67">
        <f>D32-E32</f>
        <v>-970.30000000000018</v>
      </c>
      <c r="G32" s="54">
        <v>2487.5187500000002</v>
      </c>
      <c r="H32" s="68">
        <f>AVERAGE(D32:E32)</f>
        <v>6798.0499999999993</v>
      </c>
      <c r="I32" s="78">
        <f t="shared" si="2"/>
        <v>1.7328638226345023</v>
      </c>
    </row>
    <row r="33" spans="1:9" ht="16.5" x14ac:dyDescent="0.3">
      <c r="A33" s="37"/>
      <c r="B33" s="34" t="s">
        <v>27</v>
      </c>
      <c r="C33" s="15" t="s">
        <v>180</v>
      </c>
      <c r="D33" s="47">
        <v>7647.8</v>
      </c>
      <c r="E33" s="83">
        <v>7283.2</v>
      </c>
      <c r="F33" s="79">
        <f>D33-E33</f>
        <v>364.60000000000036</v>
      </c>
      <c r="G33" s="46">
        <v>2347.3166666666666</v>
      </c>
      <c r="H33" s="68">
        <f>AVERAGE(D33:E33)</f>
        <v>7465.5</v>
      </c>
      <c r="I33" s="72">
        <f t="shared" si="2"/>
        <v>2.1804400769673173</v>
      </c>
    </row>
    <row r="34" spans="1:9" ht="16.5" x14ac:dyDescent="0.3">
      <c r="A34" s="37"/>
      <c r="B34" s="39" t="s">
        <v>28</v>
      </c>
      <c r="C34" s="15" t="s">
        <v>181</v>
      </c>
      <c r="D34" s="47">
        <v>3397.8</v>
      </c>
      <c r="E34" s="83">
        <v>2939.6</v>
      </c>
      <c r="F34" s="71">
        <f>D34-E34</f>
        <v>458.20000000000027</v>
      </c>
      <c r="G34" s="46">
        <v>1387.5875000000001</v>
      </c>
      <c r="H34" s="68">
        <f>AVERAGE(D34:E34)</f>
        <v>3168.7</v>
      </c>
      <c r="I34" s="72">
        <f t="shared" si="2"/>
        <v>1.2836037367012889</v>
      </c>
    </row>
    <row r="35" spans="1:9" ht="16.5" x14ac:dyDescent="0.3">
      <c r="A35" s="37"/>
      <c r="B35" s="34" t="s">
        <v>29</v>
      </c>
      <c r="C35" s="15" t="s">
        <v>182</v>
      </c>
      <c r="D35" s="47">
        <v>5148.8</v>
      </c>
      <c r="E35" s="83">
        <v>5116.6000000000004</v>
      </c>
      <c r="F35" s="79">
        <f>D35-E35</f>
        <v>32.199999999999818</v>
      </c>
      <c r="G35" s="46">
        <v>1531.98125</v>
      </c>
      <c r="H35" s="68">
        <f>AVERAGE(D35:E35)</f>
        <v>5132.7000000000007</v>
      </c>
      <c r="I35" s="72">
        <f t="shared" si="2"/>
        <v>2.3503673755798258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3719.8</v>
      </c>
      <c r="E36" s="83">
        <v>3016.6</v>
      </c>
      <c r="F36" s="71">
        <f>D36-E36</f>
        <v>703.20000000000027</v>
      </c>
      <c r="G36" s="49">
        <v>1439.4875</v>
      </c>
      <c r="H36" s="68">
        <f>AVERAGE(D36:E36)</f>
        <v>3368.2</v>
      </c>
      <c r="I36" s="80">
        <f t="shared" si="2"/>
        <v>1.3398605406438056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63164.666666666664</v>
      </c>
      <c r="E38" s="84">
        <v>61458.25</v>
      </c>
      <c r="F38" s="67">
        <f>D38-E38</f>
        <v>1706.4166666666642</v>
      </c>
      <c r="G38" s="46">
        <v>33414.75</v>
      </c>
      <c r="H38" s="67">
        <f>AVERAGE(D38:E38)</f>
        <v>62311.458333333328</v>
      </c>
      <c r="I38" s="78">
        <f t="shared" si="2"/>
        <v>0.86478900286051308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39329.599999999999</v>
      </c>
      <c r="E39" s="85">
        <v>40067.800000000003</v>
      </c>
      <c r="F39" s="74">
        <f>D39-E39</f>
        <v>-738.20000000000437</v>
      </c>
      <c r="G39" s="46">
        <v>20556.244444444441</v>
      </c>
      <c r="H39" s="81">
        <f>AVERAGE(D39:E39)</f>
        <v>39698.699999999997</v>
      </c>
      <c r="I39" s="75">
        <f t="shared" si="2"/>
        <v>0.93122338602706312</v>
      </c>
    </row>
    <row r="40" spans="1:9" ht="15.75" customHeight="1" thickBot="1" x14ac:dyDescent="0.25">
      <c r="A40" s="228"/>
      <c r="B40" s="229"/>
      <c r="C40" s="230"/>
      <c r="D40" s="86">
        <f>SUM(D15:D39)</f>
        <v>187023.91269841272</v>
      </c>
      <c r="E40" s="86">
        <f>SUM(E15:E39)</f>
        <v>176529.25</v>
      </c>
      <c r="F40" s="86">
        <f>SUM(F15:F39)</f>
        <v>10494.662698412696</v>
      </c>
      <c r="G40" s="86">
        <f>SUM(G15:G39)</f>
        <v>90667.376000000004</v>
      </c>
      <c r="H40" s="86">
        <f>AVERAGE(D40:E40)</f>
        <v>181776.58134920636</v>
      </c>
      <c r="I40" s="75">
        <f>(H40-G40)/G40</f>
        <v>1.0048730796974465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9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15" t="s">
        <v>201</v>
      </c>
      <c r="B9" s="215"/>
      <c r="C9" s="215"/>
      <c r="D9" s="215"/>
      <c r="E9" s="215"/>
      <c r="F9" s="215"/>
      <c r="G9" s="215"/>
      <c r="H9" s="215"/>
      <c r="I9" s="215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16" t="s">
        <v>3</v>
      </c>
      <c r="B13" s="222"/>
      <c r="C13" s="224" t="s">
        <v>0</v>
      </c>
      <c r="D13" s="218" t="s">
        <v>23</v>
      </c>
      <c r="E13" s="218" t="s">
        <v>220</v>
      </c>
      <c r="F13" s="235" t="s">
        <v>224</v>
      </c>
      <c r="G13" s="218" t="s">
        <v>197</v>
      </c>
      <c r="H13" s="235" t="s">
        <v>219</v>
      </c>
      <c r="I13" s="218" t="s">
        <v>187</v>
      </c>
    </row>
    <row r="14" spans="1:9" ht="33.75" customHeight="1" thickBot="1" x14ac:dyDescent="0.25">
      <c r="A14" s="217"/>
      <c r="B14" s="223"/>
      <c r="C14" s="225"/>
      <c r="D14" s="238"/>
      <c r="E14" s="219"/>
      <c r="F14" s="236"/>
      <c r="G14" s="237"/>
      <c r="H14" s="236"/>
      <c r="I14" s="237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78">
        <v>1820.6</v>
      </c>
      <c r="F16" s="42">
        <v>3930.5</v>
      </c>
      <c r="G16" s="21">
        <f t="shared" ref="G16:G31" si="0">(F16-E16)/E16</f>
        <v>1.158903658134681</v>
      </c>
      <c r="H16" s="178">
        <v>3963.4333333333334</v>
      </c>
      <c r="I16" s="21">
        <f t="shared" ref="I16:I31" si="1">(F16-H16)/H16</f>
        <v>-8.3092941305097576E-3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80">
        <v>2893.9638888888885</v>
      </c>
      <c r="F17" s="46">
        <v>5447.942857142858</v>
      </c>
      <c r="G17" s="21">
        <f t="shared" si="0"/>
        <v>0.88251929405883045</v>
      </c>
      <c r="H17" s="180">
        <v>6913.5111111111109</v>
      </c>
      <c r="I17" s="21">
        <f t="shared" si="1"/>
        <v>-0.21198609945283112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80">
        <v>2312.5526388888893</v>
      </c>
      <c r="F18" s="46">
        <v>5964.9333333333334</v>
      </c>
      <c r="G18" s="21">
        <f t="shared" si="0"/>
        <v>1.5793719169996066</v>
      </c>
      <c r="H18" s="180">
        <v>4501.2111111111117</v>
      </c>
      <c r="I18" s="21">
        <f t="shared" si="1"/>
        <v>0.32518408625826611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80">
        <v>939.59999999999991</v>
      </c>
      <c r="F19" s="46">
        <v>2013.1555555555556</v>
      </c>
      <c r="G19" s="21">
        <f t="shared" si="0"/>
        <v>1.1425665767939077</v>
      </c>
      <c r="H19" s="180">
        <v>2600.6</v>
      </c>
      <c r="I19" s="21">
        <f t="shared" si="1"/>
        <v>-0.22588804293026393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80">
        <v>6545.15</v>
      </c>
      <c r="F20" s="46">
        <v>12306.285714285714</v>
      </c>
      <c r="G20" s="21">
        <f t="shared" si="0"/>
        <v>0.88021446632784806</v>
      </c>
      <c r="H20" s="180">
        <v>7166.4750000000004</v>
      </c>
      <c r="I20" s="21">
        <f t="shared" si="1"/>
        <v>0.7172020713510775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80">
        <v>2528.9749999999999</v>
      </c>
      <c r="F21" s="46">
        <v>4853</v>
      </c>
      <c r="G21" s="21">
        <f t="shared" si="0"/>
        <v>0.91895926215166235</v>
      </c>
      <c r="H21" s="180">
        <v>4605.8</v>
      </c>
      <c r="I21" s="21">
        <f t="shared" si="1"/>
        <v>5.3671457727213469E-2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80">
        <v>1391.9375</v>
      </c>
      <c r="F22" s="46">
        <v>3178</v>
      </c>
      <c r="G22" s="21">
        <f t="shared" si="0"/>
        <v>1.283148489066499</v>
      </c>
      <c r="H22" s="180">
        <v>3364</v>
      </c>
      <c r="I22" s="21">
        <f t="shared" si="1"/>
        <v>-5.5291319857312726E-2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80">
        <v>483.73325</v>
      </c>
      <c r="F23" s="46">
        <v>641.70000000000005</v>
      </c>
      <c r="G23" s="21">
        <f t="shared" si="0"/>
        <v>0.32655756039098005</v>
      </c>
      <c r="H23" s="180">
        <v>557.29999999999995</v>
      </c>
      <c r="I23" s="21">
        <f t="shared" si="1"/>
        <v>0.1514444643818412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80">
        <v>663.86874999999998</v>
      </c>
      <c r="F24" s="46">
        <v>709.9</v>
      </c>
      <c r="G24" s="21">
        <f t="shared" si="0"/>
        <v>6.9337877404230877E-2</v>
      </c>
      <c r="H24" s="180">
        <v>688.5</v>
      </c>
      <c r="I24" s="21">
        <f t="shared" si="1"/>
        <v>3.1082062454611443E-2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180">
        <v>640.06936111111111</v>
      </c>
      <c r="F25" s="46">
        <v>717.85555555555561</v>
      </c>
      <c r="G25" s="21">
        <f t="shared" si="0"/>
        <v>0.12152775803768151</v>
      </c>
      <c r="H25" s="180">
        <v>707.68888888888887</v>
      </c>
      <c r="I25" s="21">
        <f t="shared" si="1"/>
        <v>1.4366011430007016E-2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80">
        <v>577</v>
      </c>
      <c r="F26" s="46">
        <v>652.20000000000005</v>
      </c>
      <c r="G26" s="21">
        <f t="shared" si="0"/>
        <v>0.13032928942807634</v>
      </c>
      <c r="H26" s="180">
        <v>644.75</v>
      </c>
      <c r="I26" s="21">
        <f t="shared" si="1"/>
        <v>1.1554866227219924E-2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80">
        <v>1666.2750000000001</v>
      </c>
      <c r="F27" s="46">
        <v>2277.4</v>
      </c>
      <c r="G27" s="21">
        <f t="shared" si="0"/>
        <v>0.36676118887938663</v>
      </c>
      <c r="H27" s="180">
        <v>1791</v>
      </c>
      <c r="I27" s="21">
        <f t="shared" si="1"/>
        <v>0.27158012283640431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80">
        <v>560.83325000000002</v>
      </c>
      <c r="F28" s="46">
        <v>736.94444444444446</v>
      </c>
      <c r="G28" s="21">
        <f t="shared" si="0"/>
        <v>0.3140170352675139</v>
      </c>
      <c r="H28" s="180">
        <v>753.56666666666661</v>
      </c>
      <c r="I28" s="21">
        <f t="shared" si="1"/>
        <v>-2.2058064611256006E-2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80">
        <v>1214.5583333333334</v>
      </c>
      <c r="F29" s="46">
        <v>3286.4</v>
      </c>
      <c r="G29" s="21">
        <f t="shared" si="0"/>
        <v>1.705839571311931</v>
      </c>
      <c r="H29" s="180">
        <v>3166.8</v>
      </c>
      <c r="I29" s="21">
        <f t="shared" si="1"/>
        <v>3.7766830870279114E-2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80">
        <v>1820.2354166666664</v>
      </c>
      <c r="F30" s="46">
        <v>4372.1555555555551</v>
      </c>
      <c r="G30" s="21">
        <f t="shared" si="0"/>
        <v>1.4019725775702854</v>
      </c>
      <c r="H30" s="180">
        <v>3369.0666666666666</v>
      </c>
      <c r="I30" s="21">
        <f t="shared" si="1"/>
        <v>0.29773494802385086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82">
        <v>1443.1374999999998</v>
      </c>
      <c r="F31" s="49">
        <v>2744.9</v>
      </c>
      <c r="G31" s="23">
        <f t="shared" si="0"/>
        <v>0.90203636174654211</v>
      </c>
      <c r="H31" s="182">
        <v>2769.9</v>
      </c>
      <c r="I31" s="23">
        <f t="shared" si="1"/>
        <v>-9.0255965919347272E-3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211"/>
      <c r="F32" s="41"/>
      <c r="G32" s="41"/>
      <c r="H32" s="177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85">
        <v>2487.5187500000002</v>
      </c>
      <c r="F33" s="54">
        <v>6798.0499999999993</v>
      </c>
      <c r="G33" s="21">
        <f>(F33-E33)/E33</f>
        <v>1.7328638226345023</v>
      </c>
      <c r="H33" s="185">
        <v>6049</v>
      </c>
      <c r="I33" s="21">
        <f>(F33-H33)/H33</f>
        <v>0.1238303851876342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80">
        <v>2347.3166666666666</v>
      </c>
      <c r="F34" s="46">
        <v>7465.5</v>
      </c>
      <c r="G34" s="21">
        <f>(F34-E34)/E34</f>
        <v>2.1804400769673173</v>
      </c>
      <c r="H34" s="180">
        <v>6065.7000000000007</v>
      </c>
      <c r="I34" s="21">
        <f>(F34-H34)/H34</f>
        <v>0.23077303526386059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80">
        <v>1387.5875000000001</v>
      </c>
      <c r="F35" s="46">
        <v>3168.7</v>
      </c>
      <c r="G35" s="21">
        <f>(F35-E35)/E35</f>
        <v>1.2836037367012889</v>
      </c>
      <c r="H35" s="180">
        <v>3101.4</v>
      </c>
      <c r="I35" s="21">
        <f>(F35-H35)/H35</f>
        <v>2.169987747468876E-2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80">
        <v>1531.98125</v>
      </c>
      <c r="F36" s="46">
        <v>5132.7000000000007</v>
      </c>
      <c r="G36" s="21">
        <f>(F36-E36)/E36</f>
        <v>2.3503673755798258</v>
      </c>
      <c r="H36" s="180">
        <v>3380.2</v>
      </c>
      <c r="I36" s="21">
        <f>(F36-H36)/H36</f>
        <v>0.51846044612744835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82">
        <v>1439.4875</v>
      </c>
      <c r="F37" s="49">
        <v>3368.2</v>
      </c>
      <c r="G37" s="23">
        <f>(F37-E37)/E37</f>
        <v>1.3398605406438056</v>
      </c>
      <c r="H37" s="182">
        <v>3217.2</v>
      </c>
      <c r="I37" s="23">
        <f>(F37-H37)/H37</f>
        <v>4.6935223175432056E-2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211"/>
      <c r="F38" s="41"/>
      <c r="G38" s="41"/>
      <c r="H38" s="177"/>
      <c r="I38" s="128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79">
        <v>33414.75</v>
      </c>
      <c r="F39" s="46">
        <v>62311.458333333328</v>
      </c>
      <c r="G39" s="21">
        <f t="shared" ref="G39:G44" si="2">(F39-E39)/E39</f>
        <v>0.86478900286051308</v>
      </c>
      <c r="H39" s="180">
        <v>64415.742857142861</v>
      </c>
      <c r="I39" s="21">
        <f t="shared" ref="I39:I44" si="3">(F39-H39)/H39</f>
        <v>-3.2667239877622475E-2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81">
        <v>20556.244444444441</v>
      </c>
      <c r="F40" s="46">
        <v>39698.699999999997</v>
      </c>
      <c r="G40" s="21">
        <f t="shared" si="2"/>
        <v>0.93122338602706312</v>
      </c>
      <c r="H40" s="180">
        <v>39341.466666666667</v>
      </c>
      <c r="I40" s="21">
        <f t="shared" si="3"/>
        <v>9.0803257631471949E-3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81">
        <v>16437.875</v>
      </c>
      <c r="F41" s="57">
        <v>24398</v>
      </c>
      <c r="G41" s="21">
        <f t="shared" si="2"/>
        <v>0.48425511205067567</v>
      </c>
      <c r="H41" s="186">
        <v>25482.571428571428</v>
      </c>
      <c r="I41" s="21">
        <f t="shared" si="3"/>
        <v>-4.2561302402762631E-2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81">
        <v>5796.7</v>
      </c>
      <c r="F42" s="47">
        <v>12458.333333333334</v>
      </c>
      <c r="G42" s="21">
        <f t="shared" si="2"/>
        <v>1.1492113328848024</v>
      </c>
      <c r="H42" s="181">
        <v>12650.666666666666</v>
      </c>
      <c r="I42" s="21">
        <f t="shared" si="3"/>
        <v>-1.5203414839797544E-2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81">
        <v>16815.333333333332</v>
      </c>
      <c r="F43" s="47">
        <v>12333.333333333334</v>
      </c>
      <c r="G43" s="21">
        <f t="shared" si="2"/>
        <v>-0.2665424414225111</v>
      </c>
      <c r="H43" s="181">
        <v>12333.333333333334</v>
      </c>
      <c r="I43" s="21">
        <f t="shared" si="3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83">
        <v>14025</v>
      </c>
      <c r="F44" s="50">
        <v>21964.285714285714</v>
      </c>
      <c r="G44" s="31">
        <f t="shared" si="2"/>
        <v>0.56608097784568367</v>
      </c>
      <c r="H44" s="183">
        <v>22035.714285714286</v>
      </c>
      <c r="I44" s="31">
        <f t="shared" si="3"/>
        <v>-3.2414910858995609E-3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211"/>
      <c r="F45" s="126"/>
      <c r="G45" s="41"/>
      <c r="H45" s="20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79">
        <v>7585.3</v>
      </c>
      <c r="F46" s="43">
        <v>17452.142857142859</v>
      </c>
      <c r="G46" s="21">
        <f t="shared" ref="G46:G51" si="4">(F46-E46)/E46</f>
        <v>1.3007847886231076</v>
      </c>
      <c r="H46" s="179">
        <v>17020.625</v>
      </c>
      <c r="I46" s="21">
        <f t="shared" ref="I46:I51" si="5">(F46-H46)/H46</f>
        <v>2.53526446380705E-2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81">
        <v>6366.6666666666661</v>
      </c>
      <c r="F47" s="47">
        <v>10630.555555555555</v>
      </c>
      <c r="G47" s="21">
        <f t="shared" si="4"/>
        <v>0.66972076788830714</v>
      </c>
      <c r="H47" s="181">
        <v>10120.799999999999</v>
      </c>
      <c r="I47" s="21">
        <f t="shared" si="5"/>
        <v>5.0367120737051962E-2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81">
        <v>21220</v>
      </c>
      <c r="F48" s="47">
        <v>38490.714285714283</v>
      </c>
      <c r="G48" s="21">
        <f t="shared" si="4"/>
        <v>0.81388851487814717</v>
      </c>
      <c r="H48" s="181">
        <v>38715</v>
      </c>
      <c r="I48" s="21">
        <f t="shared" si="5"/>
        <v>-5.7932510470287335E-3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81">
        <v>21758.125</v>
      </c>
      <c r="F49" s="47">
        <v>69211.71428571429</v>
      </c>
      <c r="G49" s="21">
        <f t="shared" si="4"/>
        <v>2.1809594937851626</v>
      </c>
      <c r="H49" s="181">
        <v>63904.166666666664</v>
      </c>
      <c r="I49" s="21">
        <f t="shared" si="5"/>
        <v>8.3054797455267018E-2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81">
        <v>2469.5</v>
      </c>
      <c r="F50" s="47">
        <v>5449</v>
      </c>
      <c r="G50" s="21">
        <f t="shared" si="4"/>
        <v>1.2065195383680907</v>
      </c>
      <c r="H50" s="181">
        <v>5998.25</v>
      </c>
      <c r="I50" s="21">
        <f t="shared" si="5"/>
        <v>-9.1568374109115155E-2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183">
        <v>34466.324999999997</v>
      </c>
      <c r="F51" s="50">
        <v>49995</v>
      </c>
      <c r="G51" s="31">
        <f t="shared" si="4"/>
        <v>0.45054629410011088</v>
      </c>
      <c r="H51" s="183">
        <v>49995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211"/>
      <c r="F52" s="41"/>
      <c r="G52" s="41"/>
      <c r="H52" s="177"/>
      <c r="I52" s="8"/>
    </row>
    <row r="53" spans="1:9" ht="16.5" x14ac:dyDescent="0.3">
      <c r="A53" s="33"/>
      <c r="B53" s="95" t="s">
        <v>38</v>
      </c>
      <c r="C53" s="19" t="s">
        <v>115</v>
      </c>
      <c r="D53" s="20" t="s">
        <v>114</v>
      </c>
      <c r="E53" s="179">
        <v>3999</v>
      </c>
      <c r="F53" s="66">
        <v>12425</v>
      </c>
      <c r="G53" s="22">
        <f t="shared" ref="G53:G61" si="6">(F53-E53)/E53</f>
        <v>2.1070267566891725</v>
      </c>
      <c r="H53" s="189">
        <v>10511.25</v>
      </c>
      <c r="I53" s="22">
        <f t="shared" ref="I53:I61" si="7">(F53-H53)/H53</f>
        <v>0.18206683315495303</v>
      </c>
    </row>
    <row r="54" spans="1:9" ht="16.5" x14ac:dyDescent="0.3">
      <c r="A54" s="37"/>
      <c r="B54" s="96" t="s">
        <v>39</v>
      </c>
      <c r="C54" s="15" t="s">
        <v>116</v>
      </c>
      <c r="D54" s="11" t="s">
        <v>114</v>
      </c>
      <c r="E54" s="181">
        <v>5336.875</v>
      </c>
      <c r="F54" s="70">
        <v>18200</v>
      </c>
      <c r="G54" s="21">
        <f t="shared" si="6"/>
        <v>2.4102353905609557</v>
      </c>
      <c r="H54" s="191">
        <v>18275</v>
      </c>
      <c r="I54" s="21">
        <f t="shared" si="7"/>
        <v>-4.1039671682626538E-3</v>
      </c>
    </row>
    <row r="55" spans="1:9" ht="16.5" x14ac:dyDescent="0.3">
      <c r="A55" s="37"/>
      <c r="B55" s="96" t="s">
        <v>40</v>
      </c>
      <c r="C55" s="15" t="s">
        <v>117</v>
      </c>
      <c r="D55" s="11" t="s">
        <v>114</v>
      </c>
      <c r="E55" s="181">
        <v>3892.7000000000003</v>
      </c>
      <c r="F55" s="70">
        <v>12917</v>
      </c>
      <c r="G55" s="21">
        <f t="shared" si="6"/>
        <v>2.3182623885734834</v>
      </c>
      <c r="H55" s="191">
        <v>12917</v>
      </c>
      <c r="I55" s="21">
        <f t="shared" si="7"/>
        <v>0</v>
      </c>
    </row>
    <row r="56" spans="1:9" ht="16.5" x14ac:dyDescent="0.3">
      <c r="A56" s="37"/>
      <c r="B56" s="96" t="s">
        <v>41</v>
      </c>
      <c r="C56" s="15" t="s">
        <v>118</v>
      </c>
      <c r="D56" s="11" t="s">
        <v>114</v>
      </c>
      <c r="E56" s="181">
        <v>6149.333333333333</v>
      </c>
      <c r="F56" s="70">
        <v>9142.5</v>
      </c>
      <c r="G56" s="21">
        <f t="shared" si="6"/>
        <v>0.48674653078924551</v>
      </c>
      <c r="H56" s="191">
        <v>6737.5</v>
      </c>
      <c r="I56" s="21">
        <f t="shared" si="7"/>
        <v>0.35695732838589983</v>
      </c>
    </row>
    <row r="57" spans="1:9" ht="16.5" x14ac:dyDescent="0.3">
      <c r="A57" s="37"/>
      <c r="B57" s="96" t="s">
        <v>42</v>
      </c>
      <c r="C57" s="15" t="s">
        <v>198</v>
      </c>
      <c r="D57" s="11" t="s">
        <v>114</v>
      </c>
      <c r="E57" s="181">
        <v>2945</v>
      </c>
      <c r="F57" s="102">
        <v>4708</v>
      </c>
      <c r="G57" s="21">
        <f t="shared" si="6"/>
        <v>0.59864176570458405</v>
      </c>
      <c r="H57" s="198">
        <v>3590.8333333333335</v>
      </c>
      <c r="I57" s="21">
        <f t="shared" si="7"/>
        <v>0.31111626827570199</v>
      </c>
    </row>
    <row r="58" spans="1:9" ht="16.5" customHeight="1" thickBot="1" x14ac:dyDescent="0.35">
      <c r="A58" s="38"/>
      <c r="B58" s="97" t="s">
        <v>43</v>
      </c>
      <c r="C58" s="16" t="s">
        <v>119</v>
      </c>
      <c r="D58" s="12" t="s">
        <v>114</v>
      </c>
      <c r="E58" s="181">
        <v>6043.541666666667</v>
      </c>
      <c r="F58" s="50">
        <v>6303.2857142857147</v>
      </c>
      <c r="G58" s="29">
        <f t="shared" si="6"/>
        <v>4.2978779984536829E-2</v>
      </c>
      <c r="H58" s="183">
        <v>6911.625</v>
      </c>
      <c r="I58" s="29">
        <f t="shared" si="7"/>
        <v>-8.8016824656182199E-2</v>
      </c>
    </row>
    <row r="59" spans="1:9" ht="17.25" thickBot="1" x14ac:dyDescent="0.35">
      <c r="A59" s="37"/>
      <c r="B59" s="98" t="s">
        <v>54</v>
      </c>
      <c r="C59" s="14" t="s">
        <v>121</v>
      </c>
      <c r="D59" s="11" t="s">
        <v>120</v>
      </c>
      <c r="E59" s="183">
        <v>5910.625</v>
      </c>
      <c r="F59" s="68">
        <v>18715</v>
      </c>
      <c r="G59" s="21">
        <f t="shared" si="6"/>
        <v>2.1663318177011739</v>
      </c>
      <c r="H59" s="190">
        <v>18230</v>
      </c>
      <c r="I59" s="21">
        <f t="shared" si="7"/>
        <v>2.6604498080087767E-2</v>
      </c>
    </row>
    <row r="60" spans="1:9" ht="16.5" x14ac:dyDescent="0.3">
      <c r="A60" s="37"/>
      <c r="B60" s="96" t="s">
        <v>55</v>
      </c>
      <c r="C60" s="15" t="s">
        <v>122</v>
      </c>
      <c r="D60" s="13" t="s">
        <v>120</v>
      </c>
      <c r="E60" s="186">
        <v>5964.0625</v>
      </c>
      <c r="F60" s="70">
        <v>18723.125</v>
      </c>
      <c r="G60" s="21">
        <f t="shared" si="6"/>
        <v>2.1393240764998689</v>
      </c>
      <c r="H60" s="191">
        <v>17842.777777777777</v>
      </c>
      <c r="I60" s="21">
        <f t="shared" si="7"/>
        <v>4.9339135037519091E-2</v>
      </c>
    </row>
    <row r="61" spans="1:9" ht="16.5" customHeight="1" thickBot="1" x14ac:dyDescent="0.35">
      <c r="A61" s="38"/>
      <c r="B61" s="97" t="s">
        <v>56</v>
      </c>
      <c r="C61" s="16" t="s">
        <v>123</v>
      </c>
      <c r="D61" s="12" t="s">
        <v>120</v>
      </c>
      <c r="E61" s="183">
        <v>24904.375</v>
      </c>
      <c r="F61" s="73">
        <v>72830</v>
      </c>
      <c r="G61" s="29">
        <f t="shared" si="6"/>
        <v>1.924385775591638</v>
      </c>
      <c r="H61" s="192">
        <v>72830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211"/>
      <c r="F62" s="52"/>
      <c r="G62" s="41"/>
      <c r="H62" s="184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79">
        <v>9083.75</v>
      </c>
      <c r="F63" s="54">
        <v>24648.111111111109</v>
      </c>
      <c r="G63" s="21">
        <f t="shared" ref="G63:G68" si="8">(F63-E63)/E63</f>
        <v>1.7134290475972049</v>
      </c>
      <c r="H63" s="185">
        <v>25745.375</v>
      </c>
      <c r="I63" s="21">
        <f t="shared" ref="I63:I74" si="9">(F63-H63)/H63</f>
        <v>-4.2619844880445151E-2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81">
        <v>49376.857142857145</v>
      </c>
      <c r="F64" s="46">
        <v>127287.57142857143</v>
      </c>
      <c r="G64" s="21">
        <f t="shared" si="8"/>
        <v>1.577879168378477</v>
      </c>
      <c r="H64" s="180">
        <v>119004.71428571429</v>
      </c>
      <c r="I64" s="21">
        <f t="shared" si="9"/>
        <v>6.9601084230756782E-2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81">
        <v>14240.928571428571</v>
      </c>
      <c r="F65" s="46">
        <v>59846.25</v>
      </c>
      <c r="G65" s="21">
        <f t="shared" si="8"/>
        <v>3.2024120618137863</v>
      </c>
      <c r="H65" s="180">
        <v>48583.75</v>
      </c>
      <c r="I65" s="21">
        <f t="shared" si="9"/>
        <v>0.23181619368616049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81">
        <v>11412.777777777777</v>
      </c>
      <c r="F66" s="46">
        <v>24511.666666666668</v>
      </c>
      <c r="G66" s="21">
        <f t="shared" si="8"/>
        <v>1.1477388891593245</v>
      </c>
      <c r="H66" s="180">
        <v>23450</v>
      </c>
      <c r="I66" s="21">
        <f t="shared" si="9"/>
        <v>4.5273631840796073E-2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81">
        <v>5779.5357142857147</v>
      </c>
      <c r="F67" s="46">
        <v>17036</v>
      </c>
      <c r="G67" s="21">
        <f t="shared" si="8"/>
        <v>1.9476416172826536</v>
      </c>
      <c r="H67" s="180">
        <v>15981</v>
      </c>
      <c r="I67" s="21">
        <f t="shared" si="9"/>
        <v>6.6015893873975343E-2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83">
        <v>5019</v>
      </c>
      <c r="F68" s="58">
        <v>13396</v>
      </c>
      <c r="G68" s="31">
        <f t="shared" si="8"/>
        <v>1.6690575811914723</v>
      </c>
      <c r="H68" s="187">
        <v>13261.25</v>
      </c>
      <c r="I68" s="31">
        <f t="shared" si="9"/>
        <v>1.0161183900461872E-2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211"/>
      <c r="F69" s="52"/>
      <c r="G69" s="52"/>
      <c r="H69" s="184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79">
        <v>5443.5138888888887</v>
      </c>
      <c r="F70" s="43">
        <v>16255</v>
      </c>
      <c r="G70" s="21">
        <f>(F70-E70)/E70</f>
        <v>1.9861226281022524</v>
      </c>
      <c r="H70" s="179">
        <v>14998.571428571429</v>
      </c>
      <c r="I70" s="21">
        <f t="shared" si="9"/>
        <v>8.3769882845985272E-2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81">
        <v>3694.375</v>
      </c>
      <c r="F71" s="47">
        <v>7196.1428571428569</v>
      </c>
      <c r="G71" s="21">
        <f>(F71-E71)/E71</f>
        <v>0.94786475578219775</v>
      </c>
      <c r="H71" s="181">
        <v>7874.7142857142853</v>
      </c>
      <c r="I71" s="21">
        <f t="shared" si="9"/>
        <v>-8.6170926836347791E-2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81">
        <v>1575</v>
      </c>
      <c r="F72" s="47">
        <v>2768.3333333333335</v>
      </c>
      <c r="G72" s="21">
        <f>(F72-E72)/E72</f>
        <v>0.75767195767195772</v>
      </c>
      <c r="H72" s="181">
        <v>2754.375</v>
      </c>
      <c r="I72" s="21">
        <f t="shared" si="9"/>
        <v>5.0676953331821135E-3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81">
        <v>3108.5639880952381</v>
      </c>
      <c r="F73" s="47">
        <v>9573</v>
      </c>
      <c r="G73" s="21">
        <f>(F73-E73)/E73</f>
        <v>2.0795570033820736</v>
      </c>
      <c r="H73" s="181">
        <v>8666.25</v>
      </c>
      <c r="I73" s="21">
        <f t="shared" si="9"/>
        <v>0.10463003028991778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83">
        <v>2542.2222222222222</v>
      </c>
      <c r="F74" s="50">
        <v>7660</v>
      </c>
      <c r="G74" s="21">
        <f>(F74-E74)/E74</f>
        <v>2.0131118881118879</v>
      </c>
      <c r="H74" s="183">
        <v>7057.2222222222226</v>
      </c>
      <c r="I74" s="21">
        <f t="shared" si="9"/>
        <v>8.5412894591828645E-2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211"/>
      <c r="F75" s="52"/>
      <c r="G75" s="52"/>
      <c r="H75" s="184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81">
        <v>1806.1666666666665</v>
      </c>
      <c r="F76" s="43">
        <v>4388.333333333333</v>
      </c>
      <c r="G76" s="22">
        <f t="shared" ref="G76:G82" si="10">(F76-E76)/E76</f>
        <v>1.4296391990403248</v>
      </c>
      <c r="H76" s="179">
        <v>4388.333333333333</v>
      </c>
      <c r="I76" s="22">
        <f t="shared" ref="I76:I82" si="11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81">
        <v>1660.84375</v>
      </c>
      <c r="F77" s="32">
        <v>5329.2857142857147</v>
      </c>
      <c r="G77" s="21">
        <f t="shared" si="10"/>
        <v>2.2087821110719865</v>
      </c>
      <c r="H77" s="169">
        <v>3324.1666666666665</v>
      </c>
      <c r="I77" s="21">
        <f t="shared" si="11"/>
        <v>0.60319449915840007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81">
        <v>1072.8125</v>
      </c>
      <c r="F78" s="47">
        <v>2248</v>
      </c>
      <c r="G78" s="21">
        <f t="shared" si="10"/>
        <v>1.0954267404602389</v>
      </c>
      <c r="H78" s="181">
        <v>2822.5</v>
      </c>
      <c r="I78" s="21">
        <f t="shared" si="11"/>
        <v>-0.20354295837023914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81">
        <v>2078.6666666666665</v>
      </c>
      <c r="F79" s="47">
        <v>5615.5555555555557</v>
      </c>
      <c r="G79" s="21">
        <f t="shared" si="10"/>
        <v>1.701518067137054</v>
      </c>
      <c r="H79" s="181">
        <v>5349.4444444444443</v>
      </c>
      <c r="I79" s="21">
        <f t="shared" si="11"/>
        <v>4.9745560286634162E-2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88">
        <v>2651.25</v>
      </c>
      <c r="F80" s="61">
        <v>4702.2222222222226</v>
      </c>
      <c r="G80" s="21">
        <f t="shared" si="10"/>
        <v>0.77358688249777374</v>
      </c>
      <c r="H80" s="188">
        <v>4598.5</v>
      </c>
      <c r="I80" s="21">
        <f t="shared" si="11"/>
        <v>2.2555664286663613E-2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88">
        <v>9884.75</v>
      </c>
      <c r="F81" s="61">
        <v>29999</v>
      </c>
      <c r="G81" s="21">
        <f t="shared" si="10"/>
        <v>2.0348769569286023</v>
      </c>
      <c r="H81" s="188">
        <v>29999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83">
        <v>4135.0555555555557</v>
      </c>
      <c r="F82" s="50">
        <v>6524</v>
      </c>
      <c r="G82" s="23">
        <f t="shared" si="10"/>
        <v>0.57772970939527879</v>
      </c>
      <c r="H82" s="183">
        <v>6494.5</v>
      </c>
      <c r="I82" s="23">
        <f t="shared" si="11"/>
        <v>4.5423050273308181E-3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76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15" t="s">
        <v>201</v>
      </c>
      <c r="B9" s="215"/>
      <c r="C9" s="215"/>
      <c r="D9" s="215"/>
      <c r="E9" s="215"/>
      <c r="F9" s="215"/>
      <c r="G9" s="215"/>
      <c r="H9" s="215"/>
      <c r="I9" s="215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216" t="s">
        <v>3</v>
      </c>
      <c r="B13" s="222"/>
      <c r="C13" s="241" t="s">
        <v>0</v>
      </c>
      <c r="D13" s="243" t="s">
        <v>23</v>
      </c>
      <c r="E13" s="218" t="s">
        <v>220</v>
      </c>
      <c r="F13" s="235" t="s">
        <v>224</v>
      </c>
      <c r="G13" s="218" t="s">
        <v>197</v>
      </c>
      <c r="H13" s="235" t="s">
        <v>219</v>
      </c>
      <c r="I13" s="218" t="s">
        <v>187</v>
      </c>
    </row>
    <row r="14" spans="1:9" ht="38.25" customHeight="1" thickBot="1" x14ac:dyDescent="0.25">
      <c r="A14" s="217"/>
      <c r="B14" s="223"/>
      <c r="C14" s="242"/>
      <c r="D14" s="244"/>
      <c r="E14" s="219"/>
      <c r="F14" s="236"/>
      <c r="G14" s="237"/>
      <c r="H14" s="236"/>
      <c r="I14" s="237"/>
    </row>
    <row r="15" spans="1:9" ht="17.25" customHeight="1" thickBot="1" x14ac:dyDescent="0.3">
      <c r="A15" s="33" t="s">
        <v>24</v>
      </c>
      <c r="B15" s="27" t="s">
        <v>22</v>
      </c>
      <c r="C15" s="129"/>
      <c r="D15" s="6"/>
      <c r="E15" s="30"/>
      <c r="F15" s="7"/>
      <c r="G15" s="7"/>
      <c r="H15" s="7"/>
      <c r="I15" s="8"/>
    </row>
    <row r="16" spans="1:9" ht="15.75" customHeight="1" x14ac:dyDescent="0.3">
      <c r="A16" s="170"/>
      <c r="B16" s="176" t="s">
        <v>7</v>
      </c>
      <c r="C16" s="157" t="s">
        <v>87</v>
      </c>
      <c r="D16" s="154" t="s">
        <v>161</v>
      </c>
      <c r="E16" s="178">
        <v>939.59999999999991</v>
      </c>
      <c r="F16" s="178">
        <v>2013.1555555555556</v>
      </c>
      <c r="G16" s="162">
        <f>(F16-E16)/E16</f>
        <v>1.1425665767939077</v>
      </c>
      <c r="H16" s="178">
        <v>2600.6</v>
      </c>
      <c r="I16" s="162">
        <f>(F16-H16)/H16</f>
        <v>-0.22588804293026393</v>
      </c>
    </row>
    <row r="17" spans="1:9" ht="16.5" x14ac:dyDescent="0.3">
      <c r="A17" s="173"/>
      <c r="B17" s="171" t="s">
        <v>5</v>
      </c>
      <c r="C17" s="158" t="s">
        <v>85</v>
      </c>
      <c r="D17" s="154" t="s">
        <v>161</v>
      </c>
      <c r="E17" s="180">
        <v>2893.9638888888885</v>
      </c>
      <c r="F17" s="180">
        <v>5447.942857142858</v>
      </c>
      <c r="G17" s="162">
        <f>(F17-E17)/E17</f>
        <v>0.88251929405883045</v>
      </c>
      <c r="H17" s="180">
        <v>6913.5111111111109</v>
      </c>
      <c r="I17" s="162">
        <f>(F17-H17)/H17</f>
        <v>-0.21198609945283112</v>
      </c>
    </row>
    <row r="18" spans="1:9" ht="16.5" x14ac:dyDescent="0.3">
      <c r="A18" s="173"/>
      <c r="B18" s="171" t="s">
        <v>10</v>
      </c>
      <c r="C18" s="158" t="s">
        <v>90</v>
      </c>
      <c r="D18" s="154" t="s">
        <v>161</v>
      </c>
      <c r="E18" s="180">
        <v>1391.9375</v>
      </c>
      <c r="F18" s="180">
        <v>3178</v>
      </c>
      <c r="G18" s="162">
        <f>(F18-E18)/E18</f>
        <v>1.283148489066499</v>
      </c>
      <c r="H18" s="180">
        <v>3364</v>
      </c>
      <c r="I18" s="162">
        <f>(F18-H18)/H18</f>
        <v>-5.5291319857312726E-2</v>
      </c>
    </row>
    <row r="19" spans="1:9" ht="16.5" x14ac:dyDescent="0.3">
      <c r="A19" s="173"/>
      <c r="B19" s="171" t="s">
        <v>16</v>
      </c>
      <c r="C19" s="158" t="s">
        <v>96</v>
      </c>
      <c r="D19" s="154" t="s">
        <v>81</v>
      </c>
      <c r="E19" s="180">
        <v>560.83325000000002</v>
      </c>
      <c r="F19" s="180">
        <v>736.94444444444446</v>
      </c>
      <c r="G19" s="162">
        <f>(F19-E19)/E19</f>
        <v>0.3140170352675139</v>
      </c>
      <c r="H19" s="180">
        <v>753.56666666666661</v>
      </c>
      <c r="I19" s="162">
        <f>(F19-H19)/H19</f>
        <v>-2.2058064611256006E-2</v>
      </c>
    </row>
    <row r="20" spans="1:9" ht="16.5" x14ac:dyDescent="0.3">
      <c r="A20" s="173"/>
      <c r="B20" s="171" t="s">
        <v>19</v>
      </c>
      <c r="C20" s="158" t="s">
        <v>99</v>
      </c>
      <c r="D20" s="154" t="s">
        <v>161</v>
      </c>
      <c r="E20" s="180">
        <v>1443.1374999999998</v>
      </c>
      <c r="F20" s="180">
        <v>2744.9</v>
      </c>
      <c r="G20" s="162">
        <f>(F20-E20)/E20</f>
        <v>0.90203636174654211</v>
      </c>
      <c r="H20" s="180">
        <v>2769.9</v>
      </c>
      <c r="I20" s="162">
        <f>(F20-H20)/H20</f>
        <v>-9.0255965919347272E-3</v>
      </c>
    </row>
    <row r="21" spans="1:9" ht="16.5" x14ac:dyDescent="0.3">
      <c r="A21" s="173"/>
      <c r="B21" s="171" t="s">
        <v>4</v>
      </c>
      <c r="C21" s="158" t="s">
        <v>84</v>
      </c>
      <c r="D21" s="154" t="s">
        <v>161</v>
      </c>
      <c r="E21" s="180">
        <v>1820.6</v>
      </c>
      <c r="F21" s="180">
        <v>3930.5</v>
      </c>
      <c r="G21" s="162">
        <f>(F21-E21)/E21</f>
        <v>1.158903658134681</v>
      </c>
      <c r="H21" s="180">
        <v>3963.4333333333334</v>
      </c>
      <c r="I21" s="162">
        <f>(F21-H21)/H21</f>
        <v>-8.3092941305097576E-3</v>
      </c>
    </row>
    <row r="22" spans="1:9" ht="16.5" x14ac:dyDescent="0.3">
      <c r="A22" s="173"/>
      <c r="B22" s="171" t="s">
        <v>14</v>
      </c>
      <c r="C22" s="158" t="s">
        <v>94</v>
      </c>
      <c r="D22" s="154" t="s">
        <v>81</v>
      </c>
      <c r="E22" s="180">
        <v>577</v>
      </c>
      <c r="F22" s="180">
        <v>652.20000000000005</v>
      </c>
      <c r="G22" s="162">
        <f>(F22-E22)/E22</f>
        <v>0.13032928942807634</v>
      </c>
      <c r="H22" s="180">
        <v>644.75</v>
      </c>
      <c r="I22" s="162">
        <f>(F22-H22)/H22</f>
        <v>1.1554866227219924E-2</v>
      </c>
    </row>
    <row r="23" spans="1:9" ht="16.5" x14ac:dyDescent="0.3">
      <c r="A23" s="173"/>
      <c r="B23" s="171" t="s">
        <v>13</v>
      </c>
      <c r="C23" s="158" t="s">
        <v>93</v>
      </c>
      <c r="D23" s="156" t="s">
        <v>81</v>
      </c>
      <c r="E23" s="180">
        <v>640.06936111111111</v>
      </c>
      <c r="F23" s="180">
        <v>717.85555555555561</v>
      </c>
      <c r="G23" s="162">
        <f>(F23-E23)/E23</f>
        <v>0.12152775803768151</v>
      </c>
      <c r="H23" s="180">
        <v>707.68888888888887</v>
      </c>
      <c r="I23" s="162">
        <f>(F23-H23)/H23</f>
        <v>1.4366011430007016E-2</v>
      </c>
    </row>
    <row r="24" spans="1:9" ht="16.5" x14ac:dyDescent="0.3">
      <c r="A24" s="173"/>
      <c r="B24" s="171" t="s">
        <v>12</v>
      </c>
      <c r="C24" s="158" t="s">
        <v>92</v>
      </c>
      <c r="D24" s="156" t="s">
        <v>81</v>
      </c>
      <c r="E24" s="180">
        <v>663.86874999999998</v>
      </c>
      <c r="F24" s="180">
        <v>709.9</v>
      </c>
      <c r="G24" s="162">
        <f>(F24-E24)/E24</f>
        <v>6.9337877404230877E-2</v>
      </c>
      <c r="H24" s="180">
        <v>688.5</v>
      </c>
      <c r="I24" s="162">
        <f>(F24-H24)/H24</f>
        <v>3.1082062454611443E-2</v>
      </c>
    </row>
    <row r="25" spans="1:9" ht="16.5" x14ac:dyDescent="0.3">
      <c r="A25" s="173"/>
      <c r="B25" s="171" t="s">
        <v>17</v>
      </c>
      <c r="C25" s="158" t="s">
        <v>97</v>
      </c>
      <c r="D25" s="156" t="s">
        <v>161</v>
      </c>
      <c r="E25" s="180">
        <v>1214.5583333333334</v>
      </c>
      <c r="F25" s="180">
        <v>3286.4</v>
      </c>
      <c r="G25" s="162">
        <f>(F25-E25)/E25</f>
        <v>1.705839571311931</v>
      </c>
      <c r="H25" s="180">
        <v>3166.8</v>
      </c>
      <c r="I25" s="162">
        <f>(F25-H25)/H25</f>
        <v>3.7766830870279114E-2</v>
      </c>
    </row>
    <row r="26" spans="1:9" ht="16.5" x14ac:dyDescent="0.3">
      <c r="A26" s="173"/>
      <c r="B26" s="171" t="s">
        <v>9</v>
      </c>
      <c r="C26" s="158" t="s">
        <v>88</v>
      </c>
      <c r="D26" s="156" t="s">
        <v>161</v>
      </c>
      <c r="E26" s="180">
        <v>2528.9749999999999</v>
      </c>
      <c r="F26" s="180">
        <v>4853</v>
      </c>
      <c r="G26" s="162">
        <f>(F26-E26)/E26</f>
        <v>0.91895926215166235</v>
      </c>
      <c r="H26" s="180">
        <v>4605.8</v>
      </c>
      <c r="I26" s="162">
        <f>(F26-H26)/H26</f>
        <v>5.3671457727213469E-2</v>
      </c>
    </row>
    <row r="27" spans="1:9" ht="16.5" x14ac:dyDescent="0.3">
      <c r="A27" s="173"/>
      <c r="B27" s="171" t="s">
        <v>11</v>
      </c>
      <c r="C27" s="158" t="s">
        <v>91</v>
      </c>
      <c r="D27" s="156" t="s">
        <v>81</v>
      </c>
      <c r="E27" s="180">
        <v>483.73325</v>
      </c>
      <c r="F27" s="180">
        <v>641.70000000000005</v>
      </c>
      <c r="G27" s="162">
        <f>(F27-E27)/E27</f>
        <v>0.32655756039098005</v>
      </c>
      <c r="H27" s="180">
        <v>557.29999999999995</v>
      </c>
      <c r="I27" s="162">
        <f>(F27-H27)/H27</f>
        <v>0.1514444643818412</v>
      </c>
    </row>
    <row r="28" spans="1:9" ht="16.5" x14ac:dyDescent="0.3">
      <c r="A28" s="173"/>
      <c r="B28" s="171" t="s">
        <v>15</v>
      </c>
      <c r="C28" s="158" t="s">
        <v>95</v>
      </c>
      <c r="D28" s="156" t="s">
        <v>82</v>
      </c>
      <c r="E28" s="180">
        <v>1666.2750000000001</v>
      </c>
      <c r="F28" s="180">
        <v>2277.4</v>
      </c>
      <c r="G28" s="162">
        <f>(F28-E28)/E28</f>
        <v>0.36676118887938663</v>
      </c>
      <c r="H28" s="180">
        <v>1791</v>
      </c>
      <c r="I28" s="162">
        <f>(F28-H28)/H28</f>
        <v>0.27158012283640431</v>
      </c>
    </row>
    <row r="29" spans="1:9" ht="17.25" thickBot="1" x14ac:dyDescent="0.35">
      <c r="A29" s="174"/>
      <c r="B29" s="171" t="s">
        <v>18</v>
      </c>
      <c r="C29" s="158" t="s">
        <v>98</v>
      </c>
      <c r="D29" s="156" t="s">
        <v>83</v>
      </c>
      <c r="E29" s="180">
        <v>1820.2354166666664</v>
      </c>
      <c r="F29" s="180">
        <v>4372.1555555555551</v>
      </c>
      <c r="G29" s="162">
        <f>(F29-E29)/E29</f>
        <v>1.4019725775702854</v>
      </c>
      <c r="H29" s="180">
        <v>3369.0666666666666</v>
      </c>
      <c r="I29" s="162">
        <f>(F29-H29)/H29</f>
        <v>0.29773494802385086</v>
      </c>
    </row>
    <row r="30" spans="1:9" ht="16.5" x14ac:dyDescent="0.3">
      <c r="A30" s="37"/>
      <c r="B30" s="171" t="s">
        <v>6</v>
      </c>
      <c r="C30" s="158" t="s">
        <v>86</v>
      </c>
      <c r="D30" s="156" t="s">
        <v>161</v>
      </c>
      <c r="E30" s="180">
        <v>2312.5526388888893</v>
      </c>
      <c r="F30" s="180">
        <v>5964.9333333333334</v>
      </c>
      <c r="G30" s="162">
        <f>(F30-E30)/E30</f>
        <v>1.5793719169996066</v>
      </c>
      <c r="H30" s="180">
        <v>4501.2111111111117</v>
      </c>
      <c r="I30" s="162">
        <f>(F30-H30)/H30</f>
        <v>0.32518408625826611</v>
      </c>
    </row>
    <row r="31" spans="1:9" ht="17.25" thickBot="1" x14ac:dyDescent="0.35">
      <c r="A31" s="38"/>
      <c r="B31" s="172" t="s">
        <v>8</v>
      </c>
      <c r="C31" s="159" t="s">
        <v>89</v>
      </c>
      <c r="D31" s="155" t="s">
        <v>161</v>
      </c>
      <c r="E31" s="182">
        <v>6545.15</v>
      </c>
      <c r="F31" s="182">
        <v>12306.285714285714</v>
      </c>
      <c r="G31" s="164">
        <f>(F31-E31)/E31</f>
        <v>0.88021446632784806</v>
      </c>
      <c r="H31" s="182">
        <v>7166.4750000000004</v>
      </c>
      <c r="I31" s="164">
        <f>(F31-H31)/H31</f>
        <v>0.7172020713510775</v>
      </c>
    </row>
    <row r="32" spans="1:9" ht="15.75" customHeight="1" thickBot="1" x14ac:dyDescent="0.25">
      <c r="A32" s="228" t="s">
        <v>188</v>
      </c>
      <c r="B32" s="229"/>
      <c r="C32" s="229"/>
      <c r="D32" s="230"/>
      <c r="E32" s="103">
        <f>SUM(E16:E31)</f>
        <v>27502.489888888886</v>
      </c>
      <c r="F32" s="104">
        <f>SUM(F16:F31)</f>
        <v>53833.273015873026</v>
      </c>
      <c r="G32" s="105">
        <f t="shared" ref="G32" si="0">(F32-E32)/E32</f>
        <v>0.95739633878101638</v>
      </c>
      <c r="H32" s="104">
        <f>SUM(H16:H31)</f>
        <v>47563.602777777785</v>
      </c>
      <c r="I32" s="108">
        <f t="shared" ref="I32" si="1">(F32-H32)/H32</f>
        <v>0.13181655450676871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175" t="s">
        <v>28</v>
      </c>
      <c r="C34" s="160" t="s">
        <v>102</v>
      </c>
      <c r="D34" s="161" t="s">
        <v>161</v>
      </c>
      <c r="E34" s="185">
        <v>1387.5875000000001</v>
      </c>
      <c r="F34" s="185">
        <v>3168.7</v>
      </c>
      <c r="G34" s="162">
        <f>(F34-E34)/E34</f>
        <v>1.2836037367012889</v>
      </c>
      <c r="H34" s="185">
        <v>3101.4</v>
      </c>
      <c r="I34" s="162">
        <f>(F34-H34)/H34</f>
        <v>2.169987747468876E-2</v>
      </c>
    </row>
    <row r="35" spans="1:9" ht="16.5" x14ac:dyDescent="0.3">
      <c r="A35" s="37"/>
      <c r="B35" s="171" t="s">
        <v>30</v>
      </c>
      <c r="C35" s="158" t="s">
        <v>104</v>
      </c>
      <c r="D35" s="154" t="s">
        <v>161</v>
      </c>
      <c r="E35" s="180">
        <v>1439.4875</v>
      </c>
      <c r="F35" s="180">
        <v>3368.2</v>
      </c>
      <c r="G35" s="162">
        <f>(F35-E35)/E35</f>
        <v>1.3398605406438056</v>
      </c>
      <c r="H35" s="180">
        <v>3217.2</v>
      </c>
      <c r="I35" s="162">
        <f>(F35-H35)/H35</f>
        <v>4.6935223175432056E-2</v>
      </c>
    </row>
    <row r="36" spans="1:9" ht="16.5" x14ac:dyDescent="0.3">
      <c r="A36" s="37"/>
      <c r="B36" s="175" t="s">
        <v>26</v>
      </c>
      <c r="C36" s="158" t="s">
        <v>100</v>
      </c>
      <c r="D36" s="154" t="s">
        <v>161</v>
      </c>
      <c r="E36" s="180">
        <v>2487.5187500000002</v>
      </c>
      <c r="F36" s="180">
        <v>6798.0499999999993</v>
      </c>
      <c r="G36" s="162">
        <f>(F36-E36)/E36</f>
        <v>1.7328638226345023</v>
      </c>
      <c r="H36" s="180">
        <v>6049</v>
      </c>
      <c r="I36" s="162">
        <f>(F36-H36)/H36</f>
        <v>0.1238303851876342</v>
      </c>
    </row>
    <row r="37" spans="1:9" ht="16.5" x14ac:dyDescent="0.3">
      <c r="A37" s="37"/>
      <c r="B37" s="171" t="s">
        <v>27</v>
      </c>
      <c r="C37" s="158" t="s">
        <v>101</v>
      </c>
      <c r="D37" s="154" t="s">
        <v>161</v>
      </c>
      <c r="E37" s="180">
        <v>2347.3166666666666</v>
      </c>
      <c r="F37" s="180">
        <v>7465.5</v>
      </c>
      <c r="G37" s="162">
        <f>(F37-E37)/E37</f>
        <v>2.1804400769673173</v>
      </c>
      <c r="H37" s="180">
        <v>6065.7000000000007</v>
      </c>
      <c r="I37" s="162">
        <f>(F37-H37)/H37</f>
        <v>0.23077303526386059</v>
      </c>
    </row>
    <row r="38" spans="1:9" ht="17.25" thickBot="1" x14ac:dyDescent="0.35">
      <c r="A38" s="38"/>
      <c r="B38" s="175" t="s">
        <v>29</v>
      </c>
      <c r="C38" s="158" t="s">
        <v>103</v>
      </c>
      <c r="D38" s="165" t="s">
        <v>161</v>
      </c>
      <c r="E38" s="182">
        <v>1531.98125</v>
      </c>
      <c r="F38" s="182">
        <v>5132.7000000000007</v>
      </c>
      <c r="G38" s="164">
        <f>(F38-E38)/E38</f>
        <v>2.3503673755798258</v>
      </c>
      <c r="H38" s="182">
        <v>3380.2</v>
      </c>
      <c r="I38" s="164">
        <f>(F38-H38)/H38</f>
        <v>0.51846044612744835</v>
      </c>
    </row>
    <row r="39" spans="1:9" ht="15.75" customHeight="1" thickBot="1" x14ac:dyDescent="0.25">
      <c r="A39" s="228" t="s">
        <v>189</v>
      </c>
      <c r="B39" s="229"/>
      <c r="C39" s="229"/>
      <c r="D39" s="230"/>
      <c r="E39" s="86">
        <f>SUM(E34:E38)</f>
        <v>9193.8916666666664</v>
      </c>
      <c r="F39" s="106">
        <f>SUM(F34:F38)</f>
        <v>25933.149999999998</v>
      </c>
      <c r="G39" s="107">
        <f t="shared" ref="G39" si="2">(F39-E39)/E39</f>
        <v>1.8206934495457581</v>
      </c>
      <c r="H39" s="106">
        <f>SUM(H34:H38)</f>
        <v>21813.500000000004</v>
      </c>
      <c r="I39" s="108">
        <f t="shared" ref="I39" si="3">(F39-H39)/H39</f>
        <v>0.18885781740665156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176" t="s">
        <v>33</v>
      </c>
      <c r="C41" s="158" t="s">
        <v>107</v>
      </c>
      <c r="D41" s="161" t="s">
        <v>161</v>
      </c>
      <c r="E41" s="179">
        <v>16437.875</v>
      </c>
      <c r="F41" s="180">
        <v>24398</v>
      </c>
      <c r="G41" s="162">
        <f>(F41-E41)/E41</f>
        <v>0.48425511205067567</v>
      </c>
      <c r="H41" s="180">
        <v>25482.571428571428</v>
      </c>
      <c r="I41" s="162">
        <f>(F41-H41)/H41</f>
        <v>-4.2561302402762631E-2</v>
      </c>
    </row>
    <row r="42" spans="1:9" ht="16.5" x14ac:dyDescent="0.3">
      <c r="A42" s="37"/>
      <c r="B42" s="171" t="s">
        <v>31</v>
      </c>
      <c r="C42" s="158" t="s">
        <v>105</v>
      </c>
      <c r="D42" s="154" t="s">
        <v>161</v>
      </c>
      <c r="E42" s="181">
        <v>33414.75</v>
      </c>
      <c r="F42" s="180">
        <v>62311.458333333328</v>
      </c>
      <c r="G42" s="162">
        <f>(F42-E42)/E42</f>
        <v>0.86478900286051308</v>
      </c>
      <c r="H42" s="180">
        <v>64415.742857142861</v>
      </c>
      <c r="I42" s="162">
        <f>(F42-H42)/H42</f>
        <v>-3.2667239877622475E-2</v>
      </c>
    </row>
    <row r="43" spans="1:9" ht="16.5" x14ac:dyDescent="0.3">
      <c r="A43" s="37"/>
      <c r="B43" s="175" t="s">
        <v>34</v>
      </c>
      <c r="C43" s="158" t="s">
        <v>154</v>
      </c>
      <c r="D43" s="154" t="s">
        <v>161</v>
      </c>
      <c r="E43" s="181">
        <v>5796.7</v>
      </c>
      <c r="F43" s="186">
        <v>12458.333333333334</v>
      </c>
      <c r="G43" s="162">
        <f>(F43-E43)/E43</f>
        <v>1.1492113328848024</v>
      </c>
      <c r="H43" s="186">
        <v>12650.666666666666</v>
      </c>
      <c r="I43" s="162">
        <f>(F43-H43)/H43</f>
        <v>-1.5203414839797544E-2</v>
      </c>
    </row>
    <row r="44" spans="1:9" ht="16.5" x14ac:dyDescent="0.3">
      <c r="A44" s="37"/>
      <c r="B44" s="171" t="s">
        <v>36</v>
      </c>
      <c r="C44" s="158" t="s">
        <v>153</v>
      </c>
      <c r="D44" s="154" t="s">
        <v>161</v>
      </c>
      <c r="E44" s="181">
        <v>14025</v>
      </c>
      <c r="F44" s="181">
        <v>21964.285714285714</v>
      </c>
      <c r="G44" s="162">
        <f>(F44-E44)/E44</f>
        <v>0.56608097784568367</v>
      </c>
      <c r="H44" s="181">
        <v>22035.714285714286</v>
      </c>
      <c r="I44" s="162">
        <f>(F44-H44)/H44</f>
        <v>-3.2414910858995609E-3</v>
      </c>
    </row>
    <row r="45" spans="1:9" ht="16.5" x14ac:dyDescent="0.3">
      <c r="A45" s="37"/>
      <c r="B45" s="171" t="s">
        <v>35</v>
      </c>
      <c r="C45" s="158" t="s">
        <v>152</v>
      </c>
      <c r="D45" s="154" t="s">
        <v>161</v>
      </c>
      <c r="E45" s="181">
        <v>16815.333333333332</v>
      </c>
      <c r="F45" s="181">
        <v>12333.333333333334</v>
      </c>
      <c r="G45" s="162">
        <f>(F45-E45)/E45</f>
        <v>-0.2665424414225111</v>
      </c>
      <c r="H45" s="181">
        <v>12333.333333333334</v>
      </c>
      <c r="I45" s="162">
        <f>(F45-H45)/H45</f>
        <v>0</v>
      </c>
    </row>
    <row r="46" spans="1:9" ht="16.5" customHeight="1" thickBot="1" x14ac:dyDescent="0.35">
      <c r="A46" s="38"/>
      <c r="B46" s="171" t="s">
        <v>32</v>
      </c>
      <c r="C46" s="158" t="s">
        <v>106</v>
      </c>
      <c r="D46" s="154" t="s">
        <v>161</v>
      </c>
      <c r="E46" s="183">
        <v>20556.244444444441</v>
      </c>
      <c r="F46" s="183">
        <v>39698.699999999997</v>
      </c>
      <c r="G46" s="168">
        <f>(F46-E46)/E46</f>
        <v>0.93122338602706312</v>
      </c>
      <c r="H46" s="183">
        <v>39341.466666666667</v>
      </c>
      <c r="I46" s="168">
        <f>(F46-H46)/H46</f>
        <v>9.0803257631471949E-3</v>
      </c>
    </row>
    <row r="47" spans="1:9" ht="15.75" customHeight="1" thickBot="1" x14ac:dyDescent="0.25">
      <c r="A47" s="228" t="s">
        <v>190</v>
      </c>
      <c r="B47" s="229"/>
      <c r="C47" s="229"/>
      <c r="D47" s="230"/>
      <c r="E47" s="86">
        <f>SUM(E41:E46)</f>
        <v>107045.90277777777</v>
      </c>
      <c r="F47" s="86">
        <f>SUM(F41:F46)</f>
        <v>173164.11071428569</v>
      </c>
      <c r="G47" s="107">
        <f t="shared" ref="G47" si="4">(F47-E47)/E47</f>
        <v>0.61766220117519299</v>
      </c>
      <c r="H47" s="106">
        <f>SUM(H41:H46)</f>
        <v>176259.49523809526</v>
      </c>
      <c r="I47" s="108">
        <f t="shared" ref="I47" si="5">(F47-H47)/H47</f>
        <v>-1.756151927944791E-2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171" t="s">
        <v>49</v>
      </c>
      <c r="C49" s="158" t="s">
        <v>158</v>
      </c>
      <c r="D49" s="161" t="s">
        <v>199</v>
      </c>
      <c r="E49" s="179">
        <v>2469.5</v>
      </c>
      <c r="F49" s="179">
        <v>5449</v>
      </c>
      <c r="G49" s="162">
        <f>(F49-E49)/E49</f>
        <v>1.2065195383680907</v>
      </c>
      <c r="H49" s="179">
        <v>5998.25</v>
      </c>
      <c r="I49" s="162">
        <f>(F49-H49)/H49</f>
        <v>-9.1568374109115155E-2</v>
      </c>
    </row>
    <row r="50" spans="1:9" ht="16.5" x14ac:dyDescent="0.3">
      <c r="A50" s="37"/>
      <c r="B50" s="171" t="s">
        <v>47</v>
      </c>
      <c r="C50" s="158" t="s">
        <v>113</v>
      </c>
      <c r="D50" s="156" t="s">
        <v>114</v>
      </c>
      <c r="E50" s="181">
        <v>21220</v>
      </c>
      <c r="F50" s="181">
        <v>38490.714285714283</v>
      </c>
      <c r="G50" s="162">
        <f>(F50-E50)/E50</f>
        <v>0.81388851487814717</v>
      </c>
      <c r="H50" s="181">
        <v>38715</v>
      </c>
      <c r="I50" s="162">
        <f>(F50-H50)/H50</f>
        <v>-5.7932510470287335E-3</v>
      </c>
    </row>
    <row r="51" spans="1:9" ht="16.5" x14ac:dyDescent="0.3">
      <c r="A51" s="37"/>
      <c r="B51" s="171" t="s">
        <v>50</v>
      </c>
      <c r="C51" s="158" t="s">
        <v>159</v>
      </c>
      <c r="D51" s="154" t="s">
        <v>112</v>
      </c>
      <c r="E51" s="181">
        <v>34466.324999999997</v>
      </c>
      <c r="F51" s="181">
        <v>49995</v>
      </c>
      <c r="G51" s="162">
        <f>(F51-E51)/E51</f>
        <v>0.45054629410011088</v>
      </c>
      <c r="H51" s="181">
        <v>49995</v>
      </c>
      <c r="I51" s="162">
        <f>(F51-H51)/H51</f>
        <v>0</v>
      </c>
    </row>
    <row r="52" spans="1:9" ht="16.5" x14ac:dyDescent="0.3">
      <c r="A52" s="37"/>
      <c r="B52" s="171" t="s">
        <v>45</v>
      </c>
      <c r="C52" s="158" t="s">
        <v>109</v>
      </c>
      <c r="D52" s="154" t="s">
        <v>108</v>
      </c>
      <c r="E52" s="181">
        <v>7585.3</v>
      </c>
      <c r="F52" s="181">
        <v>17452.142857142859</v>
      </c>
      <c r="G52" s="162">
        <f>(F52-E52)/E52</f>
        <v>1.3007847886231076</v>
      </c>
      <c r="H52" s="181">
        <v>17020.625</v>
      </c>
      <c r="I52" s="162">
        <f>(F52-H52)/H52</f>
        <v>2.53526446380705E-2</v>
      </c>
    </row>
    <row r="53" spans="1:9" ht="16.5" x14ac:dyDescent="0.3">
      <c r="A53" s="37"/>
      <c r="B53" s="171" t="s">
        <v>46</v>
      </c>
      <c r="C53" s="158" t="s">
        <v>111</v>
      </c>
      <c r="D53" s="156" t="s">
        <v>110</v>
      </c>
      <c r="E53" s="181">
        <v>6366.6666666666661</v>
      </c>
      <c r="F53" s="181">
        <v>10630.555555555555</v>
      </c>
      <c r="G53" s="162">
        <f>(F53-E53)/E53</f>
        <v>0.66972076788830714</v>
      </c>
      <c r="H53" s="181">
        <v>10120.799999999999</v>
      </c>
      <c r="I53" s="162">
        <f>(F53-H53)/H53</f>
        <v>5.0367120737051962E-2</v>
      </c>
    </row>
    <row r="54" spans="1:9" ht="16.5" customHeight="1" thickBot="1" x14ac:dyDescent="0.35">
      <c r="A54" s="38"/>
      <c r="B54" s="171" t="s">
        <v>48</v>
      </c>
      <c r="C54" s="158" t="s">
        <v>157</v>
      </c>
      <c r="D54" s="155" t="s">
        <v>114</v>
      </c>
      <c r="E54" s="183">
        <v>21758.125</v>
      </c>
      <c r="F54" s="183">
        <v>69211.71428571429</v>
      </c>
      <c r="G54" s="168">
        <f>(F54-E54)/E54</f>
        <v>2.1809594937851626</v>
      </c>
      <c r="H54" s="183">
        <v>63904.166666666664</v>
      </c>
      <c r="I54" s="168">
        <f>(F54-H54)/H54</f>
        <v>8.3054797455267018E-2</v>
      </c>
    </row>
    <row r="55" spans="1:9" ht="15.75" customHeight="1" thickBot="1" x14ac:dyDescent="0.25">
      <c r="A55" s="228" t="s">
        <v>191</v>
      </c>
      <c r="B55" s="229"/>
      <c r="C55" s="229"/>
      <c r="D55" s="230"/>
      <c r="E55" s="86">
        <f>SUM(E49:E54)</f>
        <v>93865.916666666672</v>
      </c>
      <c r="F55" s="86">
        <f>SUM(F49:F54)</f>
        <v>191229.12698412698</v>
      </c>
      <c r="G55" s="107">
        <f t="shared" ref="G55" si="6">(F55-E55)/E55</f>
        <v>1.0372583976696579</v>
      </c>
      <c r="H55" s="86">
        <f>SUM(H49:H54)</f>
        <v>185753.84166666667</v>
      </c>
      <c r="I55" s="108">
        <f t="shared" ref="I55" si="7">(F55-H55)/H55</f>
        <v>2.94760273506787E-2</v>
      </c>
    </row>
    <row r="56" spans="1:9" ht="17.25" customHeight="1" thickBot="1" x14ac:dyDescent="0.3">
      <c r="A56" s="113" t="s">
        <v>44</v>
      </c>
      <c r="B56" s="10" t="s">
        <v>57</v>
      </c>
      <c r="C56" s="212"/>
      <c r="D56" s="127"/>
      <c r="E56" s="110"/>
      <c r="F56" s="110"/>
      <c r="G56" s="111"/>
      <c r="H56" s="110"/>
      <c r="I56" s="112"/>
    </row>
    <row r="57" spans="1:9" ht="16.5" x14ac:dyDescent="0.3">
      <c r="A57" s="113"/>
      <c r="B57" s="95" t="s">
        <v>43</v>
      </c>
      <c r="C57" s="19" t="s">
        <v>119</v>
      </c>
      <c r="D57" s="161" t="s">
        <v>114</v>
      </c>
      <c r="E57" s="179">
        <v>6043.541666666667</v>
      </c>
      <c r="F57" s="179">
        <v>6303.2857142857147</v>
      </c>
      <c r="G57" s="163">
        <f>(F57-E57)/E57</f>
        <v>4.2978779984536829E-2</v>
      </c>
      <c r="H57" s="179">
        <v>6911.625</v>
      </c>
      <c r="I57" s="163">
        <f>(F57-H57)/H57</f>
        <v>-8.8016824656182199E-2</v>
      </c>
    </row>
    <row r="58" spans="1:9" ht="16.5" x14ac:dyDescent="0.3">
      <c r="A58" s="114"/>
      <c r="B58" s="96" t="s">
        <v>39</v>
      </c>
      <c r="C58" s="158" t="s">
        <v>116</v>
      </c>
      <c r="D58" s="154" t="s">
        <v>114</v>
      </c>
      <c r="E58" s="181">
        <v>5336.875</v>
      </c>
      <c r="F58" s="191">
        <v>18200</v>
      </c>
      <c r="G58" s="162">
        <f>(F58-E58)/E58</f>
        <v>2.4102353905609557</v>
      </c>
      <c r="H58" s="191">
        <v>18275</v>
      </c>
      <c r="I58" s="162">
        <f>(F58-H58)/H58</f>
        <v>-4.1039671682626538E-3</v>
      </c>
    </row>
    <row r="59" spans="1:9" ht="16.5" x14ac:dyDescent="0.3">
      <c r="A59" s="114"/>
      <c r="B59" s="96" t="s">
        <v>40</v>
      </c>
      <c r="C59" s="158" t="s">
        <v>117</v>
      </c>
      <c r="D59" s="154" t="s">
        <v>114</v>
      </c>
      <c r="E59" s="181">
        <v>3892.7000000000003</v>
      </c>
      <c r="F59" s="191">
        <v>12917</v>
      </c>
      <c r="G59" s="162">
        <f>(F59-E59)/E59</f>
        <v>2.3182623885734834</v>
      </c>
      <c r="H59" s="191">
        <v>12917</v>
      </c>
      <c r="I59" s="162">
        <f>(F59-H59)/H59</f>
        <v>0</v>
      </c>
    </row>
    <row r="60" spans="1:9" ht="16.5" x14ac:dyDescent="0.3">
      <c r="A60" s="114"/>
      <c r="B60" s="96" t="s">
        <v>56</v>
      </c>
      <c r="C60" s="158" t="s">
        <v>123</v>
      </c>
      <c r="D60" s="154" t="s">
        <v>120</v>
      </c>
      <c r="E60" s="181">
        <v>24904.375</v>
      </c>
      <c r="F60" s="191">
        <v>72830</v>
      </c>
      <c r="G60" s="162">
        <f>(F60-E60)/E60</f>
        <v>1.924385775591638</v>
      </c>
      <c r="H60" s="191">
        <v>72830</v>
      </c>
      <c r="I60" s="162">
        <f>(F60-H60)/H60</f>
        <v>0</v>
      </c>
    </row>
    <row r="61" spans="1:9" ht="16.5" x14ac:dyDescent="0.3">
      <c r="A61" s="114"/>
      <c r="B61" s="96" t="s">
        <v>54</v>
      </c>
      <c r="C61" s="158" t="s">
        <v>121</v>
      </c>
      <c r="D61" s="154" t="s">
        <v>120</v>
      </c>
      <c r="E61" s="181">
        <v>5910.625</v>
      </c>
      <c r="F61" s="198">
        <v>18715</v>
      </c>
      <c r="G61" s="162">
        <f>(F61-E61)/E61</f>
        <v>2.1663318177011739</v>
      </c>
      <c r="H61" s="198">
        <v>18230</v>
      </c>
      <c r="I61" s="162">
        <f>(F61-H61)/H61</f>
        <v>2.6604498080087767E-2</v>
      </c>
    </row>
    <row r="62" spans="1:9" s="152" customFormat="1" ht="17.25" thickBot="1" x14ac:dyDescent="0.35">
      <c r="A62" s="199"/>
      <c r="B62" s="97" t="s">
        <v>55</v>
      </c>
      <c r="C62" s="159" t="s">
        <v>122</v>
      </c>
      <c r="D62" s="155" t="s">
        <v>120</v>
      </c>
      <c r="E62" s="181">
        <v>5964.0625</v>
      </c>
      <c r="F62" s="192">
        <v>18723.125</v>
      </c>
      <c r="G62" s="167">
        <f>(F62-E62)/E62</f>
        <v>2.1393240764998689</v>
      </c>
      <c r="H62" s="192">
        <v>17842.777777777777</v>
      </c>
      <c r="I62" s="167">
        <f>(F62-H62)/H62</f>
        <v>4.9339135037519091E-2</v>
      </c>
    </row>
    <row r="63" spans="1:9" s="152" customFormat="1" ht="17.25" thickBot="1" x14ac:dyDescent="0.35">
      <c r="A63" s="199"/>
      <c r="B63" s="98" t="s">
        <v>38</v>
      </c>
      <c r="C63" s="157" t="s">
        <v>115</v>
      </c>
      <c r="D63" s="154" t="s">
        <v>114</v>
      </c>
      <c r="E63" s="183">
        <v>3999</v>
      </c>
      <c r="F63" s="190">
        <v>12425</v>
      </c>
      <c r="G63" s="162">
        <f>(F63-E63)/E63</f>
        <v>2.1070267566891725</v>
      </c>
      <c r="H63" s="190">
        <v>10511.25</v>
      </c>
      <c r="I63" s="162">
        <f>(F63-H63)/H63</f>
        <v>0.18206683315495303</v>
      </c>
    </row>
    <row r="64" spans="1:9" ht="16.5" x14ac:dyDescent="0.3">
      <c r="A64" s="114"/>
      <c r="B64" s="96" t="s">
        <v>42</v>
      </c>
      <c r="C64" s="158" t="s">
        <v>198</v>
      </c>
      <c r="D64" s="156" t="s">
        <v>114</v>
      </c>
      <c r="E64" s="186">
        <v>2945</v>
      </c>
      <c r="F64" s="191">
        <v>4708</v>
      </c>
      <c r="G64" s="162">
        <f>(F64-E64)/E64</f>
        <v>0.59864176570458405</v>
      </c>
      <c r="H64" s="191">
        <v>3590.8333333333335</v>
      </c>
      <c r="I64" s="162">
        <f>(F64-H64)/H64</f>
        <v>0.31111626827570199</v>
      </c>
    </row>
    <row r="65" spans="1:9" ht="16.5" customHeight="1" thickBot="1" x14ac:dyDescent="0.35">
      <c r="A65" s="115"/>
      <c r="B65" s="97" t="s">
        <v>41</v>
      </c>
      <c r="C65" s="159" t="s">
        <v>118</v>
      </c>
      <c r="D65" s="155" t="s">
        <v>114</v>
      </c>
      <c r="E65" s="183">
        <v>6149.333333333333</v>
      </c>
      <c r="F65" s="192">
        <v>9142.5</v>
      </c>
      <c r="G65" s="167">
        <f>(F65-E65)/E65</f>
        <v>0.48674653078924551</v>
      </c>
      <c r="H65" s="192">
        <v>6737.5</v>
      </c>
      <c r="I65" s="167">
        <f>(F65-H65)/H65</f>
        <v>0.35695732838589983</v>
      </c>
    </row>
    <row r="66" spans="1:9" ht="15.75" customHeight="1" thickBot="1" x14ac:dyDescent="0.25">
      <c r="A66" s="228" t="s">
        <v>192</v>
      </c>
      <c r="B66" s="239"/>
      <c r="C66" s="239"/>
      <c r="D66" s="240"/>
      <c r="E66" s="103">
        <f>SUM(E57:E65)</f>
        <v>65145.512500000004</v>
      </c>
      <c r="F66" s="103">
        <f>SUM(F57:F65)</f>
        <v>173963.91071428571</v>
      </c>
      <c r="G66" s="105">
        <f t="shared" ref="G66" si="8">(F66-E66)/E66</f>
        <v>1.67038977879383</v>
      </c>
      <c r="H66" s="103">
        <f>SUM(H57:H65)</f>
        <v>167845.98611111112</v>
      </c>
      <c r="I66" s="213">
        <f t="shared" ref="I66" si="9">(F66-H66)/H66</f>
        <v>3.644963305303367E-2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171" t="s">
        <v>59</v>
      </c>
      <c r="C68" s="158" t="s">
        <v>128</v>
      </c>
      <c r="D68" s="161" t="s">
        <v>124</v>
      </c>
      <c r="E68" s="179">
        <v>9083.75</v>
      </c>
      <c r="F68" s="185">
        <v>24648.111111111109</v>
      </c>
      <c r="G68" s="162">
        <f>(F68-E68)/E68</f>
        <v>1.7134290475972049</v>
      </c>
      <c r="H68" s="185">
        <v>25745.375</v>
      </c>
      <c r="I68" s="162">
        <f>(F68-H68)/H68</f>
        <v>-4.2619844880445151E-2</v>
      </c>
    </row>
    <row r="69" spans="1:9" ht="16.5" x14ac:dyDescent="0.3">
      <c r="A69" s="37"/>
      <c r="B69" s="171" t="s">
        <v>64</v>
      </c>
      <c r="C69" s="158" t="s">
        <v>133</v>
      </c>
      <c r="D69" s="156" t="s">
        <v>127</v>
      </c>
      <c r="E69" s="181">
        <v>5019</v>
      </c>
      <c r="F69" s="180">
        <v>13396</v>
      </c>
      <c r="G69" s="162">
        <f>(F69-E69)/E69</f>
        <v>1.6690575811914723</v>
      </c>
      <c r="H69" s="180">
        <v>13261.25</v>
      </c>
      <c r="I69" s="162">
        <f>(F69-H69)/H69</f>
        <v>1.0161183900461872E-2</v>
      </c>
    </row>
    <row r="70" spans="1:9" ht="16.5" x14ac:dyDescent="0.3">
      <c r="A70" s="37"/>
      <c r="B70" s="171" t="s">
        <v>62</v>
      </c>
      <c r="C70" s="158" t="s">
        <v>131</v>
      </c>
      <c r="D70" s="156" t="s">
        <v>125</v>
      </c>
      <c r="E70" s="181">
        <v>11412.777777777777</v>
      </c>
      <c r="F70" s="180">
        <v>24511.666666666668</v>
      </c>
      <c r="G70" s="162">
        <f>(F70-E70)/E70</f>
        <v>1.1477388891593245</v>
      </c>
      <c r="H70" s="180">
        <v>23450</v>
      </c>
      <c r="I70" s="162">
        <f>(F70-H70)/H70</f>
        <v>4.5273631840796073E-2</v>
      </c>
    </row>
    <row r="71" spans="1:9" ht="16.5" x14ac:dyDescent="0.3">
      <c r="A71" s="37"/>
      <c r="B71" s="171" t="s">
        <v>63</v>
      </c>
      <c r="C71" s="158" t="s">
        <v>132</v>
      </c>
      <c r="D71" s="156" t="s">
        <v>126</v>
      </c>
      <c r="E71" s="181">
        <v>5779.5357142857147</v>
      </c>
      <c r="F71" s="180">
        <v>17036</v>
      </c>
      <c r="G71" s="162">
        <f>(F71-E71)/E71</f>
        <v>1.9476416172826536</v>
      </c>
      <c r="H71" s="180">
        <v>15981</v>
      </c>
      <c r="I71" s="162">
        <f>(F71-H71)/H71</f>
        <v>6.6015893873975343E-2</v>
      </c>
    </row>
    <row r="72" spans="1:9" ht="16.5" x14ac:dyDescent="0.3">
      <c r="A72" s="37"/>
      <c r="B72" s="171" t="s">
        <v>60</v>
      </c>
      <c r="C72" s="158" t="s">
        <v>129</v>
      </c>
      <c r="D72" s="156" t="s">
        <v>215</v>
      </c>
      <c r="E72" s="181">
        <v>49376.857142857145</v>
      </c>
      <c r="F72" s="180">
        <v>127287.57142857143</v>
      </c>
      <c r="G72" s="162">
        <f>(F72-E72)/E72</f>
        <v>1.577879168378477</v>
      </c>
      <c r="H72" s="180">
        <v>119004.71428571429</v>
      </c>
      <c r="I72" s="162">
        <f>(F72-H72)/H72</f>
        <v>6.9601084230756782E-2</v>
      </c>
    </row>
    <row r="73" spans="1:9" ht="16.5" customHeight="1" thickBot="1" x14ac:dyDescent="0.35">
      <c r="A73" s="37"/>
      <c r="B73" s="171" t="s">
        <v>61</v>
      </c>
      <c r="C73" s="158" t="s">
        <v>130</v>
      </c>
      <c r="D73" s="155" t="s">
        <v>216</v>
      </c>
      <c r="E73" s="183">
        <v>14240.928571428571</v>
      </c>
      <c r="F73" s="187">
        <v>59846.25</v>
      </c>
      <c r="G73" s="168">
        <f>(F73-E73)/E73</f>
        <v>3.2024120618137863</v>
      </c>
      <c r="H73" s="187">
        <v>48583.75</v>
      </c>
      <c r="I73" s="168">
        <f>(F73-H73)/H73</f>
        <v>0.23181619368616049</v>
      </c>
    </row>
    <row r="74" spans="1:9" ht="15.75" customHeight="1" thickBot="1" x14ac:dyDescent="0.25">
      <c r="A74" s="228" t="s">
        <v>214</v>
      </c>
      <c r="B74" s="229"/>
      <c r="C74" s="229"/>
      <c r="D74" s="230"/>
      <c r="E74" s="86">
        <f>SUM(E68:E73)</f>
        <v>94912.849206349201</v>
      </c>
      <c r="F74" s="86">
        <f>SUM(F68:F73)</f>
        <v>266725.59920634923</v>
      </c>
      <c r="G74" s="107">
        <f t="shared" ref="G74" si="10">(F74-E74)/E74</f>
        <v>1.8102159131948869</v>
      </c>
      <c r="H74" s="86">
        <f>SUM(H68:H73)</f>
        <v>246026.08928571429</v>
      </c>
      <c r="I74" s="108">
        <f t="shared" ref="I74" si="11">(F74-H74)/H74</f>
        <v>8.4135426371778996E-2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171" t="s">
        <v>67</v>
      </c>
      <c r="C76" s="160" t="s">
        <v>139</v>
      </c>
      <c r="D76" s="161" t="s">
        <v>135</v>
      </c>
      <c r="E76" s="179">
        <v>3694.375</v>
      </c>
      <c r="F76" s="179">
        <v>7196.1428571428569</v>
      </c>
      <c r="G76" s="162">
        <f>(F76-E76)/E76</f>
        <v>0.94786475578219775</v>
      </c>
      <c r="H76" s="179">
        <v>7874.7142857142853</v>
      </c>
      <c r="I76" s="162">
        <f>(F76-H76)/H76</f>
        <v>-8.6170926836347791E-2</v>
      </c>
    </row>
    <row r="77" spans="1:9" ht="16.5" x14ac:dyDescent="0.3">
      <c r="A77" s="37"/>
      <c r="B77" s="171" t="s">
        <v>69</v>
      </c>
      <c r="C77" s="158" t="s">
        <v>140</v>
      </c>
      <c r="D77" s="156" t="s">
        <v>136</v>
      </c>
      <c r="E77" s="181">
        <v>1575</v>
      </c>
      <c r="F77" s="181">
        <v>2768.3333333333335</v>
      </c>
      <c r="G77" s="162">
        <f>(F77-E77)/E77</f>
        <v>0.75767195767195772</v>
      </c>
      <c r="H77" s="181">
        <v>2754.375</v>
      </c>
      <c r="I77" s="162">
        <f>(F77-H77)/H77</f>
        <v>5.0676953331821135E-3</v>
      </c>
    </row>
    <row r="78" spans="1:9" ht="16.5" x14ac:dyDescent="0.3">
      <c r="A78" s="37"/>
      <c r="B78" s="171" t="s">
        <v>68</v>
      </c>
      <c r="C78" s="158" t="s">
        <v>138</v>
      </c>
      <c r="D78" s="156" t="s">
        <v>134</v>
      </c>
      <c r="E78" s="181">
        <v>5443.5138888888887</v>
      </c>
      <c r="F78" s="181">
        <v>16255</v>
      </c>
      <c r="G78" s="162">
        <f>(F78-E78)/E78</f>
        <v>1.9861226281022524</v>
      </c>
      <c r="H78" s="181">
        <v>14998.571428571429</v>
      </c>
      <c r="I78" s="162">
        <f>(F78-H78)/H78</f>
        <v>8.3769882845985272E-2</v>
      </c>
    </row>
    <row r="79" spans="1:9" ht="16.5" x14ac:dyDescent="0.3">
      <c r="A79" s="37"/>
      <c r="B79" s="171" t="s">
        <v>71</v>
      </c>
      <c r="C79" s="158" t="s">
        <v>200</v>
      </c>
      <c r="D79" s="156" t="s">
        <v>134</v>
      </c>
      <c r="E79" s="181">
        <v>2542.2222222222222</v>
      </c>
      <c r="F79" s="181">
        <v>7660</v>
      </c>
      <c r="G79" s="162">
        <f>(F79-E79)/E79</f>
        <v>2.0131118881118879</v>
      </c>
      <c r="H79" s="181">
        <v>7057.2222222222226</v>
      </c>
      <c r="I79" s="162">
        <f>(F79-H79)/H79</f>
        <v>8.5412894591828645E-2</v>
      </c>
    </row>
    <row r="80" spans="1:9" ht="16.5" customHeight="1" thickBot="1" x14ac:dyDescent="0.35">
      <c r="A80" s="38"/>
      <c r="B80" s="171" t="s">
        <v>70</v>
      </c>
      <c r="C80" s="158" t="s">
        <v>141</v>
      </c>
      <c r="D80" s="155" t="s">
        <v>137</v>
      </c>
      <c r="E80" s="183">
        <v>3108.5639880952381</v>
      </c>
      <c r="F80" s="183">
        <v>9573</v>
      </c>
      <c r="G80" s="162">
        <f>(F80-E80)/E80</f>
        <v>2.0795570033820736</v>
      </c>
      <c r="H80" s="183">
        <v>8666.25</v>
      </c>
      <c r="I80" s="162">
        <f>(F80-H80)/H80</f>
        <v>0.10463003028991778</v>
      </c>
    </row>
    <row r="81" spans="1:11" ht="15.75" customHeight="1" thickBot="1" x14ac:dyDescent="0.25">
      <c r="A81" s="228" t="s">
        <v>193</v>
      </c>
      <c r="B81" s="229"/>
      <c r="C81" s="229"/>
      <c r="D81" s="230"/>
      <c r="E81" s="86">
        <f>SUM(E76:E80)</f>
        <v>16363.67509920635</v>
      </c>
      <c r="F81" s="86">
        <f>SUM(F76:F80)</f>
        <v>43452.476190476191</v>
      </c>
      <c r="G81" s="107">
        <f t="shared" ref="G81" si="12">(F81-E81)/E81</f>
        <v>1.6554228146819945</v>
      </c>
      <c r="H81" s="86">
        <f>SUM(H76:H80)</f>
        <v>41351.132936507944</v>
      </c>
      <c r="I81" s="108">
        <f t="shared" ref="I81" si="13">(F81-H81)/H81</f>
        <v>5.0817066057046785E-2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171" t="s">
        <v>75</v>
      </c>
      <c r="C83" s="158" t="s">
        <v>148</v>
      </c>
      <c r="D83" s="161" t="s">
        <v>145</v>
      </c>
      <c r="E83" s="181">
        <v>1072.8125</v>
      </c>
      <c r="F83" s="179">
        <v>2248</v>
      </c>
      <c r="G83" s="163">
        <f>(F83-E83)/E83</f>
        <v>1.0954267404602389</v>
      </c>
      <c r="H83" s="179">
        <v>2822.5</v>
      </c>
      <c r="I83" s="163">
        <f>(F83-H83)/H83</f>
        <v>-0.20354295837023914</v>
      </c>
    </row>
    <row r="84" spans="1:11" ht="16.5" x14ac:dyDescent="0.3">
      <c r="A84" s="37"/>
      <c r="B84" s="171" t="s">
        <v>74</v>
      </c>
      <c r="C84" s="158" t="s">
        <v>144</v>
      </c>
      <c r="D84" s="154" t="s">
        <v>142</v>
      </c>
      <c r="E84" s="181">
        <v>1806.1666666666665</v>
      </c>
      <c r="F84" s="181">
        <v>4388.333333333333</v>
      </c>
      <c r="G84" s="162">
        <f>(F84-E84)/E84</f>
        <v>1.4296391990403248</v>
      </c>
      <c r="H84" s="181">
        <v>4388.333333333333</v>
      </c>
      <c r="I84" s="162">
        <f>(F84-H84)/H84</f>
        <v>0</v>
      </c>
    </row>
    <row r="85" spans="1:11" ht="16.5" x14ac:dyDescent="0.3">
      <c r="A85" s="37"/>
      <c r="B85" s="171" t="s">
        <v>79</v>
      </c>
      <c r="C85" s="158" t="s">
        <v>155</v>
      </c>
      <c r="D85" s="156" t="s">
        <v>156</v>
      </c>
      <c r="E85" s="181">
        <v>9884.75</v>
      </c>
      <c r="F85" s="181">
        <v>29999</v>
      </c>
      <c r="G85" s="162">
        <f>(F85-E85)/E85</f>
        <v>2.0348769569286023</v>
      </c>
      <c r="H85" s="181">
        <v>29999</v>
      </c>
      <c r="I85" s="162">
        <f>(F85-H85)/H85</f>
        <v>0</v>
      </c>
    </row>
    <row r="86" spans="1:11" ht="16.5" x14ac:dyDescent="0.3">
      <c r="A86" s="37"/>
      <c r="B86" s="171" t="s">
        <v>80</v>
      </c>
      <c r="C86" s="158" t="s">
        <v>151</v>
      </c>
      <c r="D86" s="156" t="s">
        <v>150</v>
      </c>
      <c r="E86" s="181">
        <v>4135.0555555555557</v>
      </c>
      <c r="F86" s="181">
        <v>6524</v>
      </c>
      <c r="G86" s="162">
        <f>(F86-E86)/E86</f>
        <v>0.57772970939527879</v>
      </c>
      <c r="H86" s="181">
        <v>6494.5</v>
      </c>
      <c r="I86" s="162">
        <f>(F86-H86)/H86</f>
        <v>4.5423050273308181E-3</v>
      </c>
    </row>
    <row r="87" spans="1:11" ht="16.5" x14ac:dyDescent="0.3">
      <c r="A87" s="37"/>
      <c r="B87" s="171" t="s">
        <v>78</v>
      </c>
      <c r="C87" s="158" t="s">
        <v>149</v>
      </c>
      <c r="D87" s="166" t="s">
        <v>147</v>
      </c>
      <c r="E87" s="188">
        <v>2651.25</v>
      </c>
      <c r="F87" s="188">
        <v>4702.2222222222226</v>
      </c>
      <c r="G87" s="162">
        <f>(F87-E87)/E87</f>
        <v>0.77358688249777374</v>
      </c>
      <c r="H87" s="188">
        <v>4598.5</v>
      </c>
      <c r="I87" s="162">
        <f>(F87-H87)/H87</f>
        <v>2.2555664286663613E-2</v>
      </c>
    </row>
    <row r="88" spans="1:11" ht="16.5" x14ac:dyDescent="0.3">
      <c r="A88" s="37"/>
      <c r="B88" s="171" t="s">
        <v>77</v>
      </c>
      <c r="C88" s="158" t="s">
        <v>146</v>
      </c>
      <c r="D88" s="166" t="s">
        <v>162</v>
      </c>
      <c r="E88" s="188">
        <v>2078.6666666666665</v>
      </c>
      <c r="F88" s="188">
        <v>5615.5555555555557</v>
      </c>
      <c r="G88" s="162">
        <f>(F88-E88)/E88</f>
        <v>1.701518067137054</v>
      </c>
      <c r="H88" s="188">
        <v>5349.4444444444443</v>
      </c>
      <c r="I88" s="162">
        <f>(F88-H88)/H88</f>
        <v>4.9745560286634162E-2</v>
      </c>
    </row>
    <row r="89" spans="1:11" ht="16.5" customHeight="1" thickBot="1" x14ac:dyDescent="0.35">
      <c r="A89" s="35"/>
      <c r="B89" s="172" t="s">
        <v>76</v>
      </c>
      <c r="C89" s="159" t="s">
        <v>143</v>
      </c>
      <c r="D89" s="155" t="s">
        <v>161</v>
      </c>
      <c r="E89" s="183">
        <v>1660.84375</v>
      </c>
      <c r="F89" s="245">
        <v>5329.2857142857147</v>
      </c>
      <c r="G89" s="164">
        <f>(F89-E89)/E89</f>
        <v>2.2087821110719865</v>
      </c>
      <c r="H89" s="245">
        <v>3324.1666666666665</v>
      </c>
      <c r="I89" s="164">
        <f>(F89-H89)/H89</f>
        <v>0.60319449915840007</v>
      </c>
    </row>
    <row r="90" spans="1:11" ht="15.75" customHeight="1" thickBot="1" x14ac:dyDescent="0.25">
      <c r="A90" s="228" t="s">
        <v>194</v>
      </c>
      <c r="B90" s="229"/>
      <c r="C90" s="229"/>
      <c r="D90" s="230"/>
      <c r="E90" s="86">
        <f>SUM(E83:E89)</f>
        <v>23289.545138888891</v>
      </c>
      <c r="F90" s="86">
        <f>SUM(F83:F89)</f>
        <v>58806.396825396834</v>
      </c>
      <c r="G90" s="116">
        <f t="shared" ref="G90:G91" si="14">(F90-E90)/E90</f>
        <v>1.5250126816432277</v>
      </c>
      <c r="H90" s="86">
        <f>SUM(H83:H89)</f>
        <v>56976.444444444445</v>
      </c>
      <c r="I90" s="108">
        <f t="shared" ref="I90:I91" si="15">(F90-H90)/H90</f>
        <v>3.2117700547929166E-2</v>
      </c>
    </row>
    <row r="91" spans="1:11" ht="15.75" customHeight="1" thickBot="1" x14ac:dyDescent="0.25">
      <c r="A91" s="228" t="s">
        <v>195</v>
      </c>
      <c r="B91" s="229"/>
      <c r="C91" s="229"/>
      <c r="D91" s="230"/>
      <c r="E91" s="103">
        <f>SUM(E90+E81+E74+E66+E55+E47+E39+E32)</f>
        <v>437319.78294444445</v>
      </c>
      <c r="F91" s="103">
        <f>SUM(F32,F39,F47,F55,F66,F74,F81,F90)</f>
        <v>987108.04365079361</v>
      </c>
      <c r="G91" s="105">
        <f t="shared" si="14"/>
        <v>1.2571767437655395</v>
      </c>
      <c r="H91" s="103">
        <f>SUM(H32,H39,H47,H55,H66,H74,H81,H90)</f>
        <v>943590.09246031754</v>
      </c>
      <c r="I91" s="117">
        <f t="shared" si="15"/>
        <v>4.6119550786091167E-2</v>
      </c>
      <c r="J91" s="118"/>
    </row>
    <row r="92" spans="1:11" x14ac:dyDescent="0.25">
      <c r="E92" s="119"/>
      <c r="F92" s="119"/>
      <c r="K92" s="120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topLeftCell="B27" zoomScaleNormal="100" workbookViewId="0">
      <selection activeCell="I41" sqref="I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1" t="s">
        <v>205</v>
      </c>
      <c r="B9" s="26"/>
      <c r="C9" s="26"/>
      <c r="D9" s="26"/>
      <c r="E9" s="130"/>
      <c r="F9" s="130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222" t="s">
        <v>3</v>
      </c>
      <c r="B13" s="222"/>
      <c r="C13" s="224" t="s">
        <v>0</v>
      </c>
      <c r="D13" s="218" t="s">
        <v>207</v>
      </c>
      <c r="E13" s="218" t="s">
        <v>208</v>
      </c>
      <c r="F13" s="218" t="s">
        <v>209</v>
      </c>
      <c r="G13" s="218" t="s">
        <v>210</v>
      </c>
      <c r="H13" s="218" t="s">
        <v>211</v>
      </c>
      <c r="I13" s="218" t="s">
        <v>212</v>
      </c>
    </row>
    <row r="14" spans="1:9" ht="24.75" customHeight="1" thickBot="1" x14ac:dyDescent="0.25">
      <c r="A14" s="223"/>
      <c r="B14" s="223"/>
      <c r="C14" s="225"/>
      <c r="D14" s="238"/>
      <c r="E14" s="238"/>
      <c r="F14" s="238"/>
      <c r="G14" s="219"/>
      <c r="H14" s="238"/>
      <c r="I14" s="238"/>
    </row>
    <row r="15" spans="1:9" ht="17.25" customHeight="1" thickBot="1" x14ac:dyDescent="0.3">
      <c r="A15" s="89" t="s">
        <v>24</v>
      </c>
      <c r="B15" s="125"/>
      <c r="C15" s="109"/>
      <c r="D15" s="111"/>
      <c r="E15" s="111"/>
      <c r="F15" s="111"/>
      <c r="G15" s="111"/>
      <c r="H15" s="111"/>
      <c r="I15" s="140"/>
    </row>
    <row r="16" spans="1:9" ht="16.5" x14ac:dyDescent="0.3">
      <c r="A16" s="90"/>
      <c r="B16" s="141" t="s">
        <v>4</v>
      </c>
      <c r="C16" s="147" t="s">
        <v>163</v>
      </c>
      <c r="D16" s="201">
        <v>3890</v>
      </c>
      <c r="E16" s="178">
        <v>3000</v>
      </c>
      <c r="F16" s="201">
        <v>3500</v>
      </c>
      <c r="G16" s="178">
        <v>4000</v>
      </c>
      <c r="H16" s="201">
        <v>3166</v>
      </c>
      <c r="I16" s="133">
        <v>3511.2</v>
      </c>
    </row>
    <row r="17" spans="1:9" ht="16.5" x14ac:dyDescent="0.3">
      <c r="A17" s="91"/>
      <c r="B17" s="142" t="s">
        <v>5</v>
      </c>
      <c r="C17" s="148" t="s">
        <v>164</v>
      </c>
      <c r="D17" s="196">
        <v>4000</v>
      </c>
      <c r="E17" s="180">
        <v>8000</v>
      </c>
      <c r="F17" s="196">
        <v>4875</v>
      </c>
      <c r="G17" s="180">
        <v>4000</v>
      </c>
      <c r="H17" s="196">
        <v>4333</v>
      </c>
      <c r="I17" s="135">
        <v>5041.6000000000004</v>
      </c>
    </row>
    <row r="18" spans="1:9" ht="16.5" x14ac:dyDescent="0.3">
      <c r="A18" s="91"/>
      <c r="B18" s="142" t="s">
        <v>6</v>
      </c>
      <c r="C18" s="148" t="s">
        <v>165</v>
      </c>
      <c r="D18" s="196">
        <v>4500</v>
      </c>
      <c r="E18" s="180">
        <v>8000</v>
      </c>
      <c r="F18" s="196">
        <v>4750</v>
      </c>
      <c r="G18" s="180">
        <v>5500</v>
      </c>
      <c r="H18" s="196">
        <v>7666</v>
      </c>
      <c r="I18" s="135">
        <v>6083.2</v>
      </c>
    </row>
    <row r="19" spans="1:9" ht="16.5" x14ac:dyDescent="0.3">
      <c r="A19" s="91"/>
      <c r="B19" s="142" t="s">
        <v>7</v>
      </c>
      <c r="C19" s="148" t="s">
        <v>166</v>
      </c>
      <c r="D19" s="196">
        <v>1250</v>
      </c>
      <c r="E19" s="180">
        <v>3000</v>
      </c>
      <c r="F19" s="196">
        <v>2000</v>
      </c>
      <c r="G19" s="180">
        <v>2250</v>
      </c>
      <c r="H19" s="196">
        <v>1666</v>
      </c>
      <c r="I19" s="135">
        <v>2033.2</v>
      </c>
    </row>
    <row r="20" spans="1:9" ht="16.5" x14ac:dyDescent="0.3">
      <c r="A20" s="91"/>
      <c r="B20" s="142" t="s">
        <v>8</v>
      </c>
      <c r="C20" s="148" t="s">
        <v>167</v>
      </c>
      <c r="D20" s="196">
        <v>12500</v>
      </c>
      <c r="E20" s="180">
        <v>10000</v>
      </c>
      <c r="F20" s="196">
        <v>5500</v>
      </c>
      <c r="G20" s="180">
        <v>16500</v>
      </c>
      <c r="H20" s="196">
        <v>10000</v>
      </c>
      <c r="I20" s="135">
        <v>10900</v>
      </c>
    </row>
    <row r="21" spans="1:9" ht="16.5" x14ac:dyDescent="0.3">
      <c r="A21" s="91"/>
      <c r="B21" s="142" t="s">
        <v>9</v>
      </c>
      <c r="C21" s="148" t="s">
        <v>168</v>
      </c>
      <c r="D21" s="196">
        <v>3750</v>
      </c>
      <c r="E21" s="180">
        <v>6000</v>
      </c>
      <c r="F21" s="196">
        <v>4750</v>
      </c>
      <c r="G21" s="180">
        <v>3750</v>
      </c>
      <c r="H21" s="196">
        <v>3666</v>
      </c>
      <c r="I21" s="135">
        <v>4383.2</v>
      </c>
    </row>
    <row r="22" spans="1:9" ht="16.5" x14ac:dyDescent="0.3">
      <c r="A22" s="91"/>
      <c r="B22" s="142" t="s">
        <v>10</v>
      </c>
      <c r="C22" s="148" t="s">
        <v>169</v>
      </c>
      <c r="D22" s="196">
        <v>2500</v>
      </c>
      <c r="E22" s="180">
        <v>2500</v>
      </c>
      <c r="F22" s="196">
        <v>2500</v>
      </c>
      <c r="G22" s="180">
        <v>3000</v>
      </c>
      <c r="H22" s="196">
        <v>2666</v>
      </c>
      <c r="I22" s="135">
        <v>2633.2</v>
      </c>
    </row>
    <row r="23" spans="1:9" ht="16.5" x14ac:dyDescent="0.3">
      <c r="A23" s="91"/>
      <c r="B23" s="142" t="s">
        <v>11</v>
      </c>
      <c r="C23" s="148" t="s">
        <v>170</v>
      </c>
      <c r="D23" s="196">
        <v>390</v>
      </c>
      <c r="E23" s="180">
        <v>500</v>
      </c>
      <c r="F23" s="196">
        <v>625</v>
      </c>
      <c r="G23" s="180">
        <v>750</v>
      </c>
      <c r="H23" s="196">
        <v>583</v>
      </c>
      <c r="I23" s="135">
        <v>569.6</v>
      </c>
    </row>
    <row r="24" spans="1:9" ht="16.5" x14ac:dyDescent="0.3">
      <c r="A24" s="91"/>
      <c r="B24" s="142" t="s">
        <v>12</v>
      </c>
      <c r="C24" s="148" t="s">
        <v>171</v>
      </c>
      <c r="D24" s="196">
        <v>500</v>
      </c>
      <c r="E24" s="180">
        <v>500</v>
      </c>
      <c r="F24" s="196">
        <v>625</v>
      </c>
      <c r="G24" s="180">
        <v>750</v>
      </c>
      <c r="H24" s="196">
        <v>750</v>
      </c>
      <c r="I24" s="135">
        <v>625</v>
      </c>
    </row>
    <row r="25" spans="1:9" ht="16.5" x14ac:dyDescent="0.3">
      <c r="A25" s="91"/>
      <c r="B25" s="142" t="s">
        <v>13</v>
      </c>
      <c r="C25" s="148" t="s">
        <v>172</v>
      </c>
      <c r="D25" s="196">
        <v>490</v>
      </c>
      <c r="E25" s="180">
        <v>500</v>
      </c>
      <c r="F25" s="196">
        <v>625</v>
      </c>
      <c r="G25" s="180">
        <v>825</v>
      </c>
      <c r="H25" s="196">
        <v>583</v>
      </c>
      <c r="I25" s="135">
        <v>604.6</v>
      </c>
    </row>
    <row r="26" spans="1:9" ht="16.5" x14ac:dyDescent="0.3">
      <c r="A26" s="91"/>
      <c r="B26" s="142" t="s">
        <v>14</v>
      </c>
      <c r="C26" s="148" t="s">
        <v>173</v>
      </c>
      <c r="D26" s="196">
        <v>490</v>
      </c>
      <c r="E26" s="180">
        <v>500</v>
      </c>
      <c r="F26" s="196">
        <v>625</v>
      </c>
      <c r="G26" s="180">
        <v>500</v>
      </c>
      <c r="H26" s="196">
        <v>583</v>
      </c>
      <c r="I26" s="135">
        <v>539.6</v>
      </c>
    </row>
    <row r="27" spans="1:9" ht="16.5" x14ac:dyDescent="0.3">
      <c r="A27" s="91"/>
      <c r="B27" s="142" t="s">
        <v>15</v>
      </c>
      <c r="C27" s="148" t="s">
        <v>174</v>
      </c>
      <c r="D27" s="196">
        <v>1850</v>
      </c>
      <c r="E27" s="180">
        <v>2500</v>
      </c>
      <c r="F27" s="196">
        <v>2250</v>
      </c>
      <c r="G27" s="180">
        <v>2000</v>
      </c>
      <c r="H27" s="196">
        <v>1500</v>
      </c>
      <c r="I27" s="135">
        <v>2020</v>
      </c>
    </row>
    <row r="28" spans="1:9" ht="16.5" x14ac:dyDescent="0.3">
      <c r="A28" s="91"/>
      <c r="B28" s="142" t="s">
        <v>16</v>
      </c>
      <c r="C28" s="148" t="s">
        <v>175</v>
      </c>
      <c r="D28" s="196">
        <v>490</v>
      </c>
      <c r="E28" s="180">
        <v>500</v>
      </c>
      <c r="F28" s="196">
        <v>750</v>
      </c>
      <c r="G28" s="180">
        <v>825</v>
      </c>
      <c r="H28" s="196">
        <v>750</v>
      </c>
      <c r="I28" s="135">
        <v>663</v>
      </c>
    </row>
    <row r="29" spans="1:9" ht="16.5" x14ac:dyDescent="0.3">
      <c r="A29" s="91"/>
      <c r="B29" s="144" t="s">
        <v>17</v>
      </c>
      <c r="C29" s="148" t="s">
        <v>176</v>
      </c>
      <c r="D29" s="196">
        <v>3500</v>
      </c>
      <c r="E29" s="180">
        <v>4000</v>
      </c>
      <c r="F29" s="196">
        <v>2250</v>
      </c>
      <c r="G29" s="180">
        <v>3500</v>
      </c>
      <c r="H29" s="196">
        <v>3000</v>
      </c>
      <c r="I29" s="135">
        <v>3250</v>
      </c>
    </row>
    <row r="30" spans="1:9" ht="16.5" x14ac:dyDescent="0.3">
      <c r="A30" s="91"/>
      <c r="B30" s="142" t="s">
        <v>18</v>
      </c>
      <c r="C30" s="148" t="s">
        <v>177</v>
      </c>
      <c r="D30" s="196">
        <v>3500</v>
      </c>
      <c r="E30" s="180">
        <v>5000</v>
      </c>
      <c r="F30" s="196">
        <v>4000</v>
      </c>
      <c r="G30" s="180">
        <v>3500</v>
      </c>
      <c r="H30" s="196">
        <v>3333</v>
      </c>
      <c r="I30" s="135">
        <v>3866.6</v>
      </c>
    </row>
    <row r="31" spans="1:9" ht="17.25" thickBot="1" x14ac:dyDescent="0.35">
      <c r="A31" s="92"/>
      <c r="B31" s="143" t="s">
        <v>19</v>
      </c>
      <c r="C31" s="149" t="s">
        <v>178</v>
      </c>
      <c r="D31" s="202">
        <v>2450</v>
      </c>
      <c r="E31" s="182">
        <v>3000</v>
      </c>
      <c r="F31" s="202">
        <v>2000</v>
      </c>
      <c r="G31" s="182">
        <v>3250</v>
      </c>
      <c r="H31" s="202">
        <v>2500</v>
      </c>
      <c r="I31" s="93">
        <v>2640</v>
      </c>
    </row>
    <row r="32" spans="1:9" ht="17.25" customHeight="1" thickBot="1" x14ac:dyDescent="0.3">
      <c r="A32" s="89" t="s">
        <v>20</v>
      </c>
      <c r="B32" s="137" t="s">
        <v>21</v>
      </c>
      <c r="C32" s="145"/>
      <c r="D32" s="210"/>
      <c r="E32" s="207"/>
      <c r="F32" s="210"/>
      <c r="G32" s="207"/>
      <c r="H32" s="210"/>
      <c r="I32" s="146"/>
    </row>
    <row r="33" spans="1:9" ht="16.5" x14ac:dyDescent="0.3">
      <c r="A33" s="90"/>
      <c r="B33" s="132" t="s">
        <v>26</v>
      </c>
      <c r="C33" s="139" t="s">
        <v>179</v>
      </c>
      <c r="D33" s="201">
        <v>10500</v>
      </c>
      <c r="E33" s="178">
        <v>7000</v>
      </c>
      <c r="F33" s="201">
        <v>5500</v>
      </c>
      <c r="G33" s="178">
        <v>7750</v>
      </c>
      <c r="H33" s="201">
        <v>5666</v>
      </c>
      <c r="I33" s="133">
        <v>7283.2</v>
      </c>
    </row>
    <row r="34" spans="1:9" ht="16.5" x14ac:dyDescent="0.3">
      <c r="A34" s="91"/>
      <c r="B34" s="134" t="s">
        <v>27</v>
      </c>
      <c r="C34" s="15" t="s">
        <v>180</v>
      </c>
      <c r="D34" s="196">
        <v>10500</v>
      </c>
      <c r="E34" s="180">
        <v>7000</v>
      </c>
      <c r="F34" s="196">
        <v>5500</v>
      </c>
      <c r="G34" s="180">
        <v>7750</v>
      </c>
      <c r="H34" s="196">
        <v>5666</v>
      </c>
      <c r="I34" s="135">
        <v>7283.2</v>
      </c>
    </row>
    <row r="35" spans="1:9" ht="16.5" x14ac:dyDescent="0.3">
      <c r="A35" s="91"/>
      <c r="B35" s="136" t="s">
        <v>28</v>
      </c>
      <c r="C35" s="15" t="s">
        <v>181</v>
      </c>
      <c r="D35" s="196">
        <v>2990</v>
      </c>
      <c r="E35" s="180">
        <v>3000</v>
      </c>
      <c r="F35" s="196">
        <v>2875</v>
      </c>
      <c r="G35" s="180">
        <v>3000</v>
      </c>
      <c r="H35" s="196">
        <v>2833</v>
      </c>
      <c r="I35" s="135">
        <v>2939.6</v>
      </c>
    </row>
    <row r="36" spans="1:9" ht="16.5" x14ac:dyDescent="0.3">
      <c r="A36" s="91"/>
      <c r="B36" s="134" t="s">
        <v>29</v>
      </c>
      <c r="C36" s="15" t="s">
        <v>182</v>
      </c>
      <c r="D36" s="196">
        <v>4500</v>
      </c>
      <c r="E36" s="180">
        <v>6500</v>
      </c>
      <c r="F36" s="196">
        <v>4250</v>
      </c>
      <c r="G36" s="180">
        <v>5500</v>
      </c>
      <c r="H36" s="196">
        <v>4833</v>
      </c>
      <c r="I36" s="135">
        <v>5116.6000000000004</v>
      </c>
    </row>
    <row r="37" spans="1:9" ht="16.5" customHeight="1" thickBot="1" x14ac:dyDescent="0.35">
      <c r="A37" s="92"/>
      <c r="B37" s="150" t="s">
        <v>30</v>
      </c>
      <c r="C37" s="16" t="s">
        <v>183</v>
      </c>
      <c r="D37" s="202">
        <v>2750</v>
      </c>
      <c r="E37" s="182">
        <v>3500</v>
      </c>
      <c r="F37" s="202">
        <v>3750</v>
      </c>
      <c r="G37" s="182">
        <v>3000</v>
      </c>
      <c r="H37" s="202">
        <v>2083</v>
      </c>
      <c r="I37" s="93">
        <v>3016.6</v>
      </c>
    </row>
    <row r="38" spans="1:9" ht="17.25" customHeight="1" thickBot="1" x14ac:dyDescent="0.3">
      <c r="A38" s="89" t="s">
        <v>25</v>
      </c>
      <c r="B38" s="137" t="s">
        <v>51</v>
      </c>
      <c r="C38" s="138"/>
      <c r="D38" s="206"/>
      <c r="E38" s="209"/>
      <c r="F38" s="206"/>
      <c r="G38" s="209"/>
      <c r="H38" s="206"/>
      <c r="I38" s="93"/>
    </row>
    <row r="39" spans="1:9" ht="16.5" x14ac:dyDescent="0.3">
      <c r="A39" s="90"/>
      <c r="B39" s="203" t="s">
        <v>31</v>
      </c>
      <c r="C39" s="208" t="s">
        <v>213</v>
      </c>
      <c r="D39" s="178"/>
      <c r="E39" s="178">
        <v>60000</v>
      </c>
      <c r="F39" s="178">
        <v>60000</v>
      </c>
      <c r="G39" s="178">
        <v>57500</v>
      </c>
      <c r="H39" s="178">
        <v>68333</v>
      </c>
      <c r="I39" s="204">
        <v>61458.25</v>
      </c>
    </row>
    <row r="40" spans="1:9" ht="17.25" thickBot="1" x14ac:dyDescent="0.35">
      <c r="A40" s="92"/>
      <c r="B40" s="205" t="s">
        <v>32</v>
      </c>
      <c r="C40" s="159" t="s">
        <v>185</v>
      </c>
      <c r="D40" s="182">
        <v>39000</v>
      </c>
      <c r="E40" s="182">
        <v>40000</v>
      </c>
      <c r="F40" s="182">
        <v>38000</v>
      </c>
      <c r="G40" s="182">
        <v>40000</v>
      </c>
      <c r="H40" s="182">
        <v>43339</v>
      </c>
      <c r="I40" s="197">
        <v>40067.800000000003</v>
      </c>
    </row>
    <row r="41" spans="1:9" ht="15.75" thickBot="1" x14ac:dyDescent="0.3">
      <c r="D41" s="246">
        <v>116290</v>
      </c>
      <c r="E41" s="247">
        <v>184500</v>
      </c>
      <c r="F41" s="247">
        <v>161500</v>
      </c>
      <c r="G41" s="247">
        <v>179400</v>
      </c>
      <c r="H41" s="247">
        <v>179498</v>
      </c>
      <c r="I41" s="248">
        <v>164237.6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08-02-2021</vt:lpstr>
      <vt:lpstr>By Order</vt:lpstr>
      <vt:lpstr>All Stores</vt:lpstr>
      <vt:lpstr>'08-02-2021'!Print_Titles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2021-02-11T10:42:19Z</cp:lastPrinted>
  <dcterms:created xsi:type="dcterms:W3CDTF">2010-10-20T06:23:14Z</dcterms:created>
  <dcterms:modified xsi:type="dcterms:W3CDTF">2021-02-11T10:42:52Z</dcterms:modified>
</cp:coreProperties>
</file>