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4"/>
  </bookViews>
  <sheets>
    <sheet name="Supermarkets" sheetId="5" r:id="rId1"/>
    <sheet name="stores" sheetId="7" r:id="rId2"/>
    <sheet name="Comp" sheetId="8" r:id="rId3"/>
    <sheet name="08-03-2021" sheetId="9" r:id="rId4"/>
    <sheet name="By Order" sheetId="11" r:id="rId5"/>
    <sheet name="All Stores" sheetId="12" r:id="rId6"/>
  </sheets>
  <definedNames>
    <definedName name="_xlnm.Print_Titles" localSheetId="3">'08-03-2021'!$12:$14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5" i="11"/>
  <c r="G85" i="11"/>
  <c r="I86" i="11"/>
  <c r="G86" i="11"/>
  <c r="I84" i="11"/>
  <c r="G84" i="11"/>
  <c r="I89" i="11"/>
  <c r="G89" i="11"/>
  <c r="I87" i="11"/>
  <c r="G87" i="11"/>
  <c r="I83" i="11"/>
  <c r="G83" i="11"/>
  <c r="I78" i="11"/>
  <c r="G78" i="11"/>
  <c r="I77" i="11"/>
  <c r="G77" i="11"/>
  <c r="I80" i="11"/>
  <c r="G80" i="11"/>
  <c r="I76" i="11"/>
  <c r="G76" i="11"/>
  <c r="I79" i="11"/>
  <c r="G79" i="11"/>
  <c r="I73" i="11"/>
  <c r="G73" i="11"/>
  <c r="I68" i="11"/>
  <c r="G68" i="11"/>
  <c r="I70" i="11"/>
  <c r="G70" i="11"/>
  <c r="I72" i="11"/>
  <c r="G72" i="11"/>
  <c r="I71" i="11"/>
  <c r="G71" i="11"/>
  <c r="I69" i="11"/>
  <c r="G69" i="11"/>
  <c r="I63" i="11"/>
  <c r="G63" i="11"/>
  <c r="I58" i="11"/>
  <c r="G58" i="11"/>
  <c r="I61" i="11"/>
  <c r="G61" i="11"/>
  <c r="I60" i="11"/>
  <c r="G60" i="11"/>
  <c r="I65" i="11"/>
  <c r="G65" i="11"/>
  <c r="I57" i="11"/>
  <c r="G57" i="11"/>
  <c r="I64" i="11"/>
  <c r="G64" i="11"/>
  <c r="I62" i="11"/>
  <c r="G62" i="11"/>
  <c r="I59" i="11"/>
  <c r="G59" i="11"/>
  <c r="I50" i="11"/>
  <c r="G50" i="11"/>
  <c r="I49" i="11"/>
  <c r="G49" i="11"/>
  <c r="I53" i="11"/>
  <c r="G53" i="11"/>
  <c r="I51" i="11"/>
  <c r="G51" i="11"/>
  <c r="I54" i="11"/>
  <c r="G54" i="11"/>
  <c r="I52" i="11"/>
  <c r="G52" i="11"/>
  <c r="I44" i="11"/>
  <c r="G44" i="11"/>
  <c r="I46" i="11"/>
  <c r="G46" i="11"/>
  <c r="I45" i="11"/>
  <c r="G45" i="11"/>
  <c r="I41" i="11"/>
  <c r="G41" i="11"/>
  <c r="I42" i="11"/>
  <c r="G42" i="11"/>
  <c r="I43" i="11"/>
  <c r="G43" i="11"/>
  <c r="I36" i="11"/>
  <c r="G36" i="11"/>
  <c r="I37" i="11"/>
  <c r="G37" i="11"/>
  <c r="I38" i="11"/>
  <c r="G38" i="11"/>
  <c r="I35" i="11"/>
  <c r="G35" i="11"/>
  <c r="I34" i="11"/>
  <c r="G34" i="11"/>
  <c r="I18" i="11"/>
  <c r="G18" i="11"/>
  <c r="I27" i="11"/>
  <c r="G27" i="11"/>
  <c r="I26" i="11"/>
  <c r="G26" i="11"/>
  <c r="I19" i="11"/>
  <c r="G19" i="11"/>
  <c r="I30" i="11"/>
  <c r="G30" i="11"/>
  <c r="I24" i="11"/>
  <c r="G24" i="11"/>
  <c r="I17" i="11"/>
  <c r="G17" i="11"/>
  <c r="I31" i="11"/>
  <c r="G31" i="11"/>
  <c r="I21" i="11"/>
  <c r="G21" i="11"/>
  <c r="I22" i="11"/>
  <c r="G22" i="11"/>
  <c r="I25" i="11"/>
  <c r="G25" i="11"/>
  <c r="I20" i="11"/>
  <c r="G20" i="11"/>
  <c r="I23" i="11"/>
  <c r="G23" i="11"/>
  <c r="I29" i="11"/>
  <c r="G29" i="11"/>
  <c r="I16" i="11"/>
  <c r="G16" i="11"/>
  <c r="I28" i="11"/>
  <c r="G28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<sst xmlns="http://schemas.openxmlformats.org/spreadsheetml/2006/main" count="848" uniqueCount="225">
  <si>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</si>
  <si>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</si>
  <si>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</si>
  <si>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</si>
  <si>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</si>
  <si>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</si>
  <si>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</si>
  <si>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</si>
  <si>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</si>
  <si>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</si>
  <si>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</si>
  <si>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</si>
  <si>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</si>
  <si>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</si>
  <si>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</si>
  <si>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</si>
  <si>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</si>
  <si>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</si>
  <si>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</si>
  <si>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</si>
  <si>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</si>
  <si>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</si>
  <si>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</si>
  <si>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</si>
  <si>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</si>
  <si>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</si>
  <si>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</si>
  <si>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</si>
  <si>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</si>
  <si>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</si>
  <si>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</si>
  <si>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</si>
  <si>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</si>
  <si>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</si>
  <si>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</si>
  <si>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</si>
  <si>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</si>
  <si>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</si>
  <si>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</si>
  <si>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</si>
  <si>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</si>
  <si>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</si>
  <si>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</si>
  <si>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</si>
  <si>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</si>
  <si>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</si>
  <si>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</si>
  <si>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</si>
  <si>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</si>
  <si>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</si>
  <si>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</si>
  <si>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</si>
  <si>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</si>
  <si>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</si>
  <si>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</si>
  <si>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</si>
  <si>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</si>
  <si>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</si>
  <si>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</si>
  <si>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</si>
  <si>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</si>
  <si>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</si>
  <si>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</si>
  <si>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</si>
  <si>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</si>
  <si>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</si>
  <si>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</si>
  <si>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</si>
  <si>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</si>
  <si>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</si>
  <si>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</si>
  <si>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</si>
  <si>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</si>
  <si>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</si>
  <si>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</si>
  <si>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</si>
  <si>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</si>
  <si>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</si>
  <si>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</si>
  <si>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</si>
  <si>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</si>
  <si>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</si>
  <si>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</si>
  <si>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</si>
  <si>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</si>
  <si>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</si>
  <si>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</si>
  <si>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</si>
  <si>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</si>
  <si>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</si>
  <si>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</si>
  <si>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</si>
  <si>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</si>
  <si>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</si>
  <si>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</si>
  <si>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</si>
  <si>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</si>
  <si>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</si>
  <si>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</si>
  <si>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</si>
  <si>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</si>
  <si>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</si>
  <si>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</si>
  <si>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</si>
  <si>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</si>
  <si>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</si>
  <si>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</si>
  <si>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</si>
  <si>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</si>
  <si>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</si>
  <si>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</si>
  <si>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</si>
  <si>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</si>
  <si>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</si>
  <si>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</si>
  <si>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</si>
  <si>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</si>
  <si>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</si>
  <si>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</si>
  <si>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</si>
  <si>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</si>
  <si>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</si>
  <si>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</si>
  <si>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</si>
  <si>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</si>
  <si>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</si>
  <si>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</si>
  <si>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</si>
  <si>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</si>
  <si>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</si>
  <si>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</si>
  <si>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</si>
  <si>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</si>
  <si>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</si>
  <si>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</si>
  <si>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</si>
  <si>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</si>
  <si>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</si>
  <si>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</si>
  <si>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</si>
  <si>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</si>
  <si>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</si>
  <si>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</si>
  <si>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</si>
  <si>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</si>
  <si>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</si>
  <si>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</si>
  <si>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</si>
  <si>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</si>
  <si>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</si>
  <si>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</si>
  <si>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</si>
  <si>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</si>
  <si>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</si>
  <si>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</si>
  <si>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</si>
  <si>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</si>
  <si>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</si>
  <si>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</si>
  <si>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</si>
  <si>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</si>
  <si>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</si>
  <si>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</si>
  <si>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</si>
  <si>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</si>
  <si>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</si>
  <si>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</si>
  <si>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</si>
  <si>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</si>
  <si>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</si>
  <si>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</si>
  <si>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</si>
  <si>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</si>
  <si>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</si>
  <si>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</si>
  <si>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</si>
  <si>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</si>
  <si>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</si>
  <si>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</si>
  <si>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</si>
  <si>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</si>
  <si>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</si>
  <si>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</si>
  <si>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</si>
  <si>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</si>
  <si>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</si>
  <si>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</si>
  <si>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</si>
  <si>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</si>
  <si>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</si>
  <si>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</si>
  <si>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</si>
  <si>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</si>
  <si>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</si>
  <si>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</si>
  <si>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</si>
  <si>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</si>
  <si>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</si>
  <si>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</si>
  <si>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</si>
  <si>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</si>
  <si>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</si>
  <si>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</si>
  <si>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</si>
  <si>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</si>
  <si>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</si>
  <si>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</si>
  <si>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</si>
  <si>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</si>
  <si>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</si>
  <si>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</si>
  <si>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</si>
  <si>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</si>
  <si>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</si>
  <si>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</si>
  <si>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</si>
  <si>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</si>
  <si>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01-03-2021 (ل.ل.)</t>
  </si>
  <si>
    <t>معدل أسعار المحلات والملاحم في 01-03-2021 (ل.ل.)</t>
  </si>
  <si>
    <t>المعدل العام للأسعار في 01-03-2021  (ل.ل.)</t>
  </si>
  <si>
    <t>معدل الأسعار في آذار 2020 (ل.ل.)</t>
  </si>
  <si>
    <t xml:space="preserve"> التاريخ 8 آذار 2021</t>
  </si>
  <si>
    <t>معدل أسعار  السوبرماركات في 08-03-2021 (ل.ل.)</t>
  </si>
  <si>
    <t>معدل أسعار المحلات والملاحم في 08-03-2021 (ل.ل.)</t>
  </si>
  <si>
    <t>المعدل العام للأسعار في 08-03-2021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</si>
</sst>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5" t="s">
        <v>202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16" t="s">
        <v>3</v>
      </c>
      <c r="B12" s="222"/>
      <c r="C12" s="220" t="s">
        <v>0</v>
      </c>
      <c r="D12" s="218" t="s">
        <v>23</v>
      </c>
      <c r="E12" s="218" t="s">
        <v>220</v>
      </c>
      <c r="F12" s="218" t="s">
        <v>222</v>
      </c>
      <c r="G12" s="218" t="s">
        <v>197</v>
      </c>
      <c r="H12" s="218" t="s">
        <v>217</v>
      </c>
      <c r="I12" s="218" t="s">
        <v>187</v>
      </c>
    </row>
    <row r="13" spans="1:9" ht="38.25" customHeight="1" thickBot="1" x14ac:dyDescent="0.25">
      <c r="A13" s="217"/>
      <c r="B13" s="223"/>
      <c r="C13" s="221"/>
      <c r="D13" s="219"/>
      <c r="E13" s="219"/>
      <c r="F13" s="219"/>
      <c r="G13" s="219"/>
      <c r="H13" s="219"/>
      <c r="I13" s="21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2006.4292499999997</v>
      </c>
      <c r="F15" s="183">
        <v>4297.8</v>
      </c>
      <c r="G15" s="45">
        <f t="shared" ref="G15:G30" si="0">(F15-E15)/E15</f>
        <v>1.1420142275138787</v>
      </c>
      <c r="H15" s="183">
        <v>4049</v>
      </c>
      <c r="I15" s="45">
        <f>(F15-H15)/H15</f>
        <v>6.1447270931094145E-2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2558.3972222222219</v>
      </c>
      <c r="F16" s="178">
        <v>4304.2222222222226</v>
      </c>
      <c r="G16" s="48">
        <f t="shared" si="0"/>
        <v>0.68239012489373263</v>
      </c>
      <c r="H16" s="178">
        <v>4637.5555555555557</v>
      </c>
      <c r="I16" s="44">
        <f t="shared" ref="I16:I30" si="1">(F16-H16)/H16</f>
        <v>-7.18769466673055E-2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2619.1587301587301</v>
      </c>
      <c r="F17" s="178">
        <v>5000</v>
      </c>
      <c r="G17" s="48">
        <f t="shared" si="0"/>
        <v>0.90900992079123921</v>
      </c>
      <c r="H17" s="178">
        <v>4816.4444444444443</v>
      </c>
      <c r="I17" s="44">
        <f>(F17-H17)/H17</f>
        <v>3.8110178093568356E-2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974.14175</v>
      </c>
      <c r="F18" s="178">
        <v>1339.8</v>
      </c>
      <c r="G18" s="48">
        <f t="shared" si="0"/>
        <v>0.37536451958865324</v>
      </c>
      <c r="H18" s="178">
        <v>1269.8</v>
      </c>
      <c r="I18" s="44">
        <f t="shared" si="1"/>
        <v>5.5126791620727679E-2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7456.6875</v>
      </c>
      <c r="F19" s="178">
        <v>14642.571428571429</v>
      </c>
      <c r="G19" s="48">
        <f>(F19-E19)/E19</f>
        <v>0.96368312720245142</v>
      </c>
      <c r="H19" s="178">
        <v>14436</v>
      </c>
      <c r="I19" s="44">
        <f>(F19-H19)/H19</f>
        <v>1.4309464434152767E-2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2499.0957500000004</v>
      </c>
      <c r="F20" s="178">
        <v>5688.333333333333</v>
      </c>
      <c r="G20" s="48">
        <f t="shared" si="0"/>
        <v>1.2761566191824911</v>
      </c>
      <c r="H20" s="178">
        <v>5153</v>
      </c>
      <c r="I20" s="44">
        <f t="shared" si="1"/>
        <v>0.10388770295620668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1404.43325</v>
      </c>
      <c r="F21" s="178">
        <v>3623.8</v>
      </c>
      <c r="G21" s="48">
        <f t="shared" si="0"/>
        <v>1.5802579083057169</v>
      </c>
      <c r="H21" s="178">
        <v>3699</v>
      </c>
      <c r="I21" s="44">
        <f t="shared" si="1"/>
        <v>-2.0329818869964805E-2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469.09574999999995</v>
      </c>
      <c r="F22" s="178">
        <v>519</v>
      </c>
      <c r="G22" s="48">
        <f t="shared" si="0"/>
        <v>0.10638393121233788</v>
      </c>
      <c r="H22" s="178">
        <v>603.79999999999995</v>
      </c>
      <c r="I22" s="44">
        <f t="shared" si="1"/>
        <v>-0.14044385558131825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539.59375</v>
      </c>
      <c r="F23" s="178">
        <v>804.8</v>
      </c>
      <c r="G23" s="48">
        <f t="shared" si="0"/>
        <v>0.49149244223084487</v>
      </c>
      <c r="H23" s="178">
        <v>680</v>
      </c>
      <c r="I23" s="44">
        <f t="shared" si="1"/>
        <v>0.1835294117647058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554.16658333333339</v>
      </c>
      <c r="F24" s="178">
        <v>805.33333333333337</v>
      </c>
      <c r="G24" s="48">
        <f t="shared" si="0"/>
        <v>0.4532333012380903</v>
      </c>
      <c r="H24" s="178">
        <v>844.22222222222217</v>
      </c>
      <c r="I24" s="44">
        <f t="shared" si="1"/>
        <v>-4.6064753882600583E-2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532.97900000000004</v>
      </c>
      <c r="F25" s="178">
        <v>749.8</v>
      </c>
      <c r="G25" s="48">
        <f t="shared" si="0"/>
        <v>0.40680964916066092</v>
      </c>
      <c r="H25" s="178">
        <v>824.8</v>
      </c>
      <c r="I25" s="44">
        <f t="shared" si="1"/>
        <v>-9.0931134820562559E-2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1724.4917499999999</v>
      </c>
      <c r="F26" s="178">
        <v>2749</v>
      </c>
      <c r="G26" s="48">
        <f t="shared" si="0"/>
        <v>0.59409286823204588</v>
      </c>
      <c r="H26" s="178">
        <v>2649.8</v>
      </c>
      <c r="I26" s="44">
        <f t="shared" si="1"/>
        <v>3.7436787682089141E-2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523.32483333333334</v>
      </c>
      <c r="F27" s="178">
        <v>788.66666666666663</v>
      </c>
      <c r="G27" s="48">
        <f t="shared" si="0"/>
        <v>0.50703084667935683</v>
      </c>
      <c r="H27" s="178">
        <v>788.66666666666663</v>
      </c>
      <c r="I27" s="44">
        <f t="shared" si="1"/>
        <v>0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1930.6021875000001</v>
      </c>
      <c r="F28" s="178">
        <v>3672.2222222222222</v>
      </c>
      <c r="G28" s="48">
        <f t="shared" si="0"/>
        <v>0.9021123284737923</v>
      </c>
      <c r="H28" s="178">
        <v>3413.8</v>
      </c>
      <c r="I28" s="44">
        <f t="shared" si="1"/>
        <v>7.5699285904921781E-2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2031.7798611111111</v>
      </c>
      <c r="F29" s="178">
        <v>4499.9333333333325</v>
      </c>
      <c r="G29" s="48">
        <f t="shared" si="0"/>
        <v>1.2147740606467436</v>
      </c>
      <c r="H29" s="178">
        <v>4544.3777777777768</v>
      </c>
      <c r="I29" s="44">
        <f t="shared" si="1"/>
        <v>-9.7800945735145063E-3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1463.375</v>
      </c>
      <c r="F30" s="180">
        <v>3258.8</v>
      </c>
      <c r="G30" s="51">
        <f t="shared" si="0"/>
        <v>1.2269069787306741</v>
      </c>
      <c r="H30" s="180">
        <v>3258.8</v>
      </c>
      <c r="I30" s="56">
        <f t="shared" si="1"/>
        <v>0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7"/>
      <c r="G31" s="52"/>
      <c r="H31" s="207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183">
        <v>7224.8</v>
      </c>
      <c r="G32" s="45">
        <f>(F32-E32)/E32</f>
        <v>1.7552371214125508</v>
      </c>
      <c r="H32" s="183">
        <v>7148.8</v>
      </c>
      <c r="I32" s="44">
        <f>(F32-H32)/H32</f>
        <v>1.0631154879140554E-2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178">
        <v>7149.8</v>
      </c>
      <c r="G33" s="48">
        <f>(F33-E33)/E33</f>
        <v>1.744409335730938</v>
      </c>
      <c r="H33" s="178">
        <v>6998.8</v>
      </c>
      <c r="I33" s="44">
        <f>(F33-H33)/H33</f>
        <v>2.1575127164656798E-2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178">
        <v>4603.8</v>
      </c>
      <c r="G34" s="48">
        <f>(F34-E34)/E34</f>
        <v>1.8558003210123519</v>
      </c>
      <c r="H34" s="178">
        <v>3423.8</v>
      </c>
      <c r="I34" s="44">
        <f>(F34-H34)/H34</f>
        <v>0.3446462994333781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178">
        <v>6044.8</v>
      </c>
      <c r="G35" s="48">
        <f>(F35-E35)/E35</f>
        <v>2.7203920542844391</v>
      </c>
      <c r="H35" s="178">
        <v>5048.8</v>
      </c>
      <c r="I35" s="44">
        <f>(F35-H35)/H35</f>
        <v>0.19727459990492791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178">
        <v>3450</v>
      </c>
      <c r="G36" s="51">
        <f>(F36-E36)/E36</f>
        <v>1.1689757876289795</v>
      </c>
      <c r="H36" s="178">
        <v>3232.8</v>
      </c>
      <c r="I36" s="56">
        <f>(F36-H36)/H36</f>
        <v>6.7186340014847745E-2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7"/>
      <c r="G37" s="52"/>
      <c r="H37" s="207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34359.888888888891</v>
      </c>
      <c r="F38" s="178">
        <v>66426.857142857145</v>
      </c>
      <c r="G38" s="45">
        <f t="shared" ref="G38:G43" si="2">(F38-E38)/E38</f>
        <v>0.93326751892780102</v>
      </c>
      <c r="H38" s="178">
        <v>64581.333333333336</v>
      </c>
      <c r="I38" s="44">
        <f t="shared" ref="I38:I43" si="3">(F38-H38)/H38</f>
        <v>2.8576737491594204E-2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21771.538888888888</v>
      </c>
      <c r="F39" s="178">
        <v>43999.6</v>
      </c>
      <c r="G39" s="48">
        <f t="shared" si="2"/>
        <v>1.0209687622244843</v>
      </c>
      <c r="H39" s="178">
        <v>43999.6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17345.6875</v>
      </c>
      <c r="F40" s="178">
        <v>24872.5</v>
      </c>
      <c r="G40" s="48">
        <f t="shared" si="2"/>
        <v>0.43392990332611492</v>
      </c>
      <c r="H40" s="178">
        <v>26496</v>
      </c>
      <c r="I40" s="44">
        <f t="shared" si="3"/>
        <v>-6.1273399758454104E-2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6116.2</v>
      </c>
      <c r="F41" s="178">
        <v>14498</v>
      </c>
      <c r="G41" s="48">
        <f t="shared" si="2"/>
        <v>1.370426081553906</v>
      </c>
      <c r="H41" s="178">
        <v>12998.333333333334</v>
      </c>
      <c r="I41" s="44">
        <f t="shared" si="3"/>
        <v>0.11537376586741885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16815.3125</v>
      </c>
      <c r="F42" s="178">
        <v>14750</v>
      </c>
      <c r="G42" s="48">
        <f t="shared" si="2"/>
        <v>-0.12282331951903956</v>
      </c>
      <c r="H42" s="178">
        <v>12666</v>
      </c>
      <c r="I42" s="44">
        <f t="shared" si="3"/>
        <v>0.16453497552502763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14260</v>
      </c>
      <c r="F43" s="178">
        <v>24222.571428571428</v>
      </c>
      <c r="G43" s="51">
        <f t="shared" si="2"/>
        <v>0.69863754758565411</v>
      </c>
      <c r="H43" s="178">
        <v>22951.666666666668</v>
      </c>
      <c r="I43" s="59">
        <f t="shared" si="3"/>
        <v>5.5373092523626155E-2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7"/>
      <c r="G44" s="6"/>
      <c r="H44" s="207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8411.4916666666668</v>
      </c>
      <c r="F45" s="178">
        <v>18629.714285714286</v>
      </c>
      <c r="G45" s="45">
        <f t="shared" ref="G45:G50" si="4">(F45-E45)/E45</f>
        <v>1.2147931691522356</v>
      </c>
      <c r="H45" s="178">
        <v>18270.375</v>
      </c>
      <c r="I45" s="44">
        <f t="shared" ref="I45:I50" si="5">(F45-H45)/H45</f>
        <v>1.9667865914864156E-2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6524.583333333333</v>
      </c>
      <c r="F46" s="178">
        <v>11578.8</v>
      </c>
      <c r="G46" s="48">
        <f t="shared" si="4"/>
        <v>0.77464205887987736</v>
      </c>
      <c r="H46" s="178">
        <v>11054</v>
      </c>
      <c r="I46" s="87">
        <f t="shared" si="5"/>
        <v>4.7476026777636987E-2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22286.875</v>
      </c>
      <c r="F47" s="178">
        <v>39592.777777777781</v>
      </c>
      <c r="G47" s="48">
        <f t="shared" si="4"/>
        <v>0.77650647647002013</v>
      </c>
      <c r="H47" s="178">
        <v>39095.555555555555</v>
      </c>
      <c r="I47" s="87">
        <f t="shared" si="5"/>
        <v>1.2718126527596307E-2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23658.263571428572</v>
      </c>
      <c r="F48" s="178">
        <v>77562.5</v>
      </c>
      <c r="G48" s="48">
        <f t="shared" si="4"/>
        <v>2.2784527810261643</v>
      </c>
      <c r="H48" s="178">
        <v>75608.333333333328</v>
      </c>
      <c r="I48" s="87">
        <f t="shared" si="5"/>
        <v>2.5845916455417239E-2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2548.25</v>
      </c>
      <c r="F49" s="178">
        <v>5665</v>
      </c>
      <c r="G49" s="48">
        <f t="shared" si="4"/>
        <v>1.2230942803885019</v>
      </c>
      <c r="H49" s="178">
        <v>5665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40116.886111111111</v>
      </c>
      <c r="F50" s="178">
        <v>50447.5</v>
      </c>
      <c r="G50" s="56">
        <f t="shared" si="4"/>
        <v>0.25751285531674489</v>
      </c>
      <c r="H50" s="178">
        <v>49995</v>
      </c>
      <c r="I50" s="59">
        <f t="shared" si="5"/>
        <v>9.0509050905090514E-3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7"/>
      <c r="G51" s="52"/>
      <c r="H51" s="207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4312</v>
      </c>
      <c r="F52" s="178">
        <v>11228.75</v>
      </c>
      <c r="G52" s="45">
        <f t="shared" ref="G52:G60" si="6">(F52-E52)/E52</f>
        <v>1.6040700371057515</v>
      </c>
      <c r="H52" s="178">
        <v>11540</v>
      </c>
      <c r="I52" s="121">
        <f t="shared" ref="I52:I60" si="7">(F52-H52)/H52</f>
        <v>-2.6971403812824958E-2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5750.9285714285725</v>
      </c>
      <c r="F53" s="178">
        <v>16159.166666666666</v>
      </c>
      <c r="G53" s="48">
        <f t="shared" si="6"/>
        <v>1.8098360927220856</v>
      </c>
      <c r="H53" s="178">
        <v>16030.833333333334</v>
      </c>
      <c r="I53" s="87">
        <f t="shared" si="7"/>
        <v>8.00540624837545E-3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4201.6000000000004</v>
      </c>
      <c r="F54" s="178">
        <v>14898.75</v>
      </c>
      <c r="G54" s="48">
        <f t="shared" si="6"/>
        <v>2.5459705826351864</v>
      </c>
      <c r="H54" s="178">
        <v>13261.25</v>
      </c>
      <c r="I54" s="87">
        <f t="shared" si="7"/>
        <v>0.12348006409652182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7078.25</v>
      </c>
      <c r="F55" s="178">
        <v>11393.75</v>
      </c>
      <c r="G55" s="48">
        <f t="shared" si="6"/>
        <v>0.60968459718150669</v>
      </c>
      <c r="H55" s="178">
        <v>12235</v>
      </c>
      <c r="I55" s="87">
        <f t="shared" si="7"/>
        <v>-6.8757662443808751E-2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3263.6875</v>
      </c>
      <c r="F56" s="178">
        <v>7000</v>
      </c>
      <c r="G56" s="55">
        <f t="shared" si="6"/>
        <v>1.1448131906011223</v>
      </c>
      <c r="H56" s="178">
        <v>5916.666666666667</v>
      </c>
      <c r="I56" s="88">
        <f t="shared" si="7"/>
        <v>0.18309859154929573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6429.2472222222223</v>
      </c>
      <c r="F57" s="178">
        <v>4456</v>
      </c>
      <c r="G57" s="51">
        <f t="shared" si="6"/>
        <v>-0.30691730369332165</v>
      </c>
      <c r="H57" s="178">
        <v>4463.2857142857147</v>
      </c>
      <c r="I57" s="122">
        <f t="shared" si="7"/>
        <v>-1.6323656499056659E-3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6266.9196428571431</v>
      </c>
      <c r="F58" s="178">
        <v>19271.111111111109</v>
      </c>
      <c r="G58" s="44">
        <f t="shared" si="6"/>
        <v>2.0750531695544834</v>
      </c>
      <c r="H58" s="178">
        <v>19171.111111111109</v>
      </c>
      <c r="I58" s="44">
        <f t="shared" si="7"/>
        <v>5.2161817549553728E-3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6372.0758928571431</v>
      </c>
      <c r="F59" s="178">
        <v>21239.375</v>
      </c>
      <c r="G59" s="48">
        <f t="shared" si="6"/>
        <v>2.3331955483782827</v>
      </c>
      <c r="H59" s="178">
        <v>21896.625</v>
      </c>
      <c r="I59" s="44">
        <f t="shared" si="7"/>
        <v>-3.0016041284901211E-2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27416.897321428572</v>
      </c>
      <c r="F60" s="178">
        <v>79000</v>
      </c>
      <c r="G60" s="51">
        <f t="shared" si="6"/>
        <v>1.8814347252289181</v>
      </c>
      <c r="H60" s="178">
        <v>72830</v>
      </c>
      <c r="I60" s="51">
        <f t="shared" si="7"/>
        <v>8.4717836056570101E-2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7"/>
      <c r="G61" s="52"/>
      <c r="H61" s="207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10360.875</v>
      </c>
      <c r="F62" s="178">
        <v>25462.555555555555</v>
      </c>
      <c r="G62" s="45">
        <f t="shared" ref="G62:G67" si="8">(F62-E62)/E62</f>
        <v>1.4575680679050327</v>
      </c>
      <c r="H62" s="178">
        <v>25532.875</v>
      </c>
      <c r="I62" s="44">
        <f t="shared" ref="I62:I67" si="9">(F62-H62)/H62</f>
        <v>-2.7540746760576413E-3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49304.357142857145</v>
      </c>
      <c r="F63" s="178">
        <v>130125.42857142857</v>
      </c>
      <c r="G63" s="48">
        <f t="shared" si="8"/>
        <v>1.6392277703651226</v>
      </c>
      <c r="H63" s="178">
        <v>130089.71428571429</v>
      </c>
      <c r="I63" s="44">
        <f t="shared" si="9"/>
        <v>2.745358148441814E-4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15541.549107142857</v>
      </c>
      <c r="F64" s="178">
        <v>70792.5</v>
      </c>
      <c r="G64" s="48">
        <f t="shared" si="8"/>
        <v>3.555047859898596</v>
      </c>
      <c r="H64" s="178">
        <v>65532.5</v>
      </c>
      <c r="I64" s="87">
        <f t="shared" si="9"/>
        <v>8.0265517109831E-2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12072.916666666666</v>
      </c>
      <c r="F65" s="178">
        <v>24511.666666666668</v>
      </c>
      <c r="G65" s="48">
        <f t="shared" si="8"/>
        <v>1.0303019844693704</v>
      </c>
      <c r="H65" s="178">
        <v>24511.666666666668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6194.6130952380954</v>
      </c>
      <c r="F66" s="178">
        <v>17464.285714285714</v>
      </c>
      <c r="G66" s="48">
        <f t="shared" si="8"/>
        <v>1.8192698148833231</v>
      </c>
      <c r="H66" s="178">
        <v>17850</v>
      </c>
      <c r="I66" s="87">
        <f t="shared" si="9"/>
        <v>-2.1608643457382982E-2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5184.25</v>
      </c>
      <c r="F67" s="178">
        <v>15779.666666666666</v>
      </c>
      <c r="G67" s="51">
        <f t="shared" si="8"/>
        <v>2.0437703943032584</v>
      </c>
      <c r="H67" s="178">
        <v>14587.5</v>
      </c>
      <c r="I67" s="88">
        <f t="shared" si="9"/>
        <v>8.1725221365324147E-2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7"/>
      <c r="G68" s="60"/>
      <c r="H68" s="207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5510.9861111111104</v>
      </c>
      <c r="F69" s="183">
        <v>17667.777777777777</v>
      </c>
      <c r="G69" s="45">
        <f>(F69-E69)/E69</f>
        <v>2.2059194891013156</v>
      </c>
      <c r="H69" s="183">
        <v>17223.333333333332</v>
      </c>
      <c r="I69" s="44">
        <f>(F69-H69)/H69</f>
        <v>2.5804786787949213E-2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3884.9375</v>
      </c>
      <c r="F70" s="178">
        <v>6433</v>
      </c>
      <c r="G70" s="48">
        <f>(F70-E70)/E70</f>
        <v>0.65588249489213146</v>
      </c>
      <c r="H70" s="178">
        <v>7113.6</v>
      </c>
      <c r="I70" s="44">
        <f>(F70-H70)/H70</f>
        <v>-9.5675888439046383E-2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1590.625</v>
      </c>
      <c r="F71" s="178">
        <v>6020</v>
      </c>
      <c r="G71" s="48">
        <f>(F71-E71)/E71</f>
        <v>2.7846758349705305</v>
      </c>
      <c r="H71" s="178">
        <v>5525.833333333333</v>
      </c>
      <c r="I71" s="44">
        <f>(F71-H71)/H71</f>
        <v>8.9428442165585945E-2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3197.7638888888891</v>
      </c>
      <c r="F72" s="178">
        <v>8928</v>
      </c>
      <c r="G72" s="48">
        <f>(F72-E72)/E72</f>
        <v>1.7919509726849057</v>
      </c>
      <c r="H72" s="178">
        <v>9302.5</v>
      </c>
      <c r="I72" s="44">
        <f>(F72-H72)/H72</f>
        <v>-4.0257995162590703E-2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2613.5</v>
      </c>
      <c r="F73" s="185">
        <v>7241.1111111111113</v>
      </c>
      <c r="G73" s="48">
        <f>(F73-E73)/E73</f>
        <v>1.7706566332929448</v>
      </c>
      <c r="H73" s="185">
        <v>7097.7777777777774</v>
      </c>
      <c r="I73" s="59">
        <f>(F73-H73)/H73</f>
        <v>2.0194113963681991E-2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49"/>
      <c r="G74" s="52"/>
      <c r="H74" s="149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1871.9583333333333</v>
      </c>
      <c r="F75" s="176">
        <v>4421.666666666667</v>
      </c>
      <c r="G75" s="44">
        <f t="shared" ref="G75:G81" si="10">(F75-E75)/E75</f>
        <v>1.3620539987090172</v>
      </c>
      <c r="H75" s="176">
        <v>4446</v>
      </c>
      <c r="I75" s="45">
        <f t="shared" ref="I75:I81" si="11">(F75-H75)/H75</f>
        <v>-5.4730844204527737E-3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1721.0848214285716</v>
      </c>
      <c r="F76" s="178">
        <v>6497.1875</v>
      </c>
      <c r="G76" s="48">
        <f t="shared" si="10"/>
        <v>2.7750536284475893</v>
      </c>
      <c r="H76" s="178">
        <v>6372.8125</v>
      </c>
      <c r="I76" s="44">
        <f t="shared" si="11"/>
        <v>1.9516500760064729E-2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1112.2991071428571</v>
      </c>
      <c r="F77" s="178">
        <v>3156.4285714285716</v>
      </c>
      <c r="G77" s="48">
        <f t="shared" si="10"/>
        <v>1.8377516004093839</v>
      </c>
      <c r="H77" s="178">
        <v>2886.6666666666665</v>
      </c>
      <c r="I77" s="44">
        <f t="shared" si="11"/>
        <v>9.3451006268558331E-2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2090.4083333333333</v>
      </c>
      <c r="F78" s="178">
        <v>6098.8888888888887</v>
      </c>
      <c r="G78" s="48">
        <f t="shared" si="10"/>
        <v>1.9175586375336025</v>
      </c>
      <c r="H78" s="178">
        <v>6121.1111111111113</v>
      </c>
      <c r="I78" s="44">
        <f t="shared" si="11"/>
        <v>-3.6304229442730737E-3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2696.875</v>
      </c>
      <c r="F79" s="178">
        <v>4921.666666666667</v>
      </c>
      <c r="G79" s="48">
        <f t="shared" si="10"/>
        <v>0.82495171881035156</v>
      </c>
      <c r="H79" s="178">
        <v>4904.5</v>
      </c>
      <c r="I79" s="44">
        <f t="shared" si="11"/>
        <v>3.5001869031842125E-3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10290.833333333332</v>
      </c>
      <c r="F80" s="178">
        <v>29999</v>
      </c>
      <c r="G80" s="48">
        <f t="shared" si="10"/>
        <v>1.9151186330876997</v>
      </c>
      <c r="H80" s="178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4092.833333333333</v>
      </c>
      <c r="F81" s="180">
        <v>6993.75</v>
      </c>
      <c r="G81" s="51">
        <f t="shared" si="10"/>
        <v>0.70877957405220515</v>
      </c>
      <c r="H81" s="180">
        <v>6527.2222222222226</v>
      </c>
      <c r="I81" s="56">
        <f t="shared" si="11"/>
        <v>7.1474168014299025E-2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5" t="s">
        <v>203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16" t="s">
        <v>3</v>
      </c>
      <c r="B12" s="222"/>
      <c r="C12" s="224" t="s">
        <v>0</v>
      </c>
      <c r="D12" s="218" t="s">
        <v>23</v>
      </c>
      <c r="E12" s="218" t="s">
        <v>220</v>
      </c>
      <c r="F12" s="226" t="s">
        <v>223</v>
      </c>
      <c r="G12" s="218" t="s">
        <v>197</v>
      </c>
      <c r="H12" s="226" t="s">
        <v>218</v>
      </c>
      <c r="I12" s="218" t="s">
        <v>187</v>
      </c>
    </row>
    <row r="13" spans="1:9" ht="30.75" customHeight="1" thickBot="1" x14ac:dyDescent="0.25">
      <c r="A13" s="217"/>
      <c r="B13" s="223"/>
      <c r="C13" s="225"/>
      <c r="D13" s="219"/>
      <c r="E13" s="219"/>
      <c r="F13" s="227"/>
      <c r="G13" s="219"/>
      <c r="H13" s="227"/>
      <c r="I13" s="21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2006.4292499999997</v>
      </c>
      <c r="F15" s="83">
        <v>4300</v>
      </c>
      <c r="G15" s="44">
        <f>(F15-E15)/E15</f>
        <v>1.1431107027571497</v>
      </c>
      <c r="H15" s="191">
        <v>3933.2</v>
      </c>
      <c r="I15" s="123">
        <f>(F15-H15)/H15</f>
        <v>9.3257398555883303E-2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2558.3972222222219</v>
      </c>
      <c r="F16" s="83">
        <v>3733.2</v>
      </c>
      <c r="G16" s="48">
        <f t="shared" ref="G16:G39" si="0">(F16-E16)/E16</f>
        <v>0.45919483009653406</v>
      </c>
      <c r="H16" s="191">
        <v>4316.6000000000004</v>
      </c>
      <c r="I16" s="48">
        <f>(F16-H16)/H16</f>
        <v>-0.13515266645044724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2619.1587301587301</v>
      </c>
      <c r="F17" s="83">
        <v>5466.6</v>
      </c>
      <c r="G17" s="48">
        <f t="shared" si="0"/>
        <v>1.0871587265994778</v>
      </c>
      <c r="H17" s="191">
        <v>4900</v>
      </c>
      <c r="I17" s="48">
        <f t="shared" ref="I17:I29" si="1">(F17-H17)/H17</f>
        <v>0.11563265306122457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974.14175</v>
      </c>
      <c r="F18" s="83">
        <v>1733.2</v>
      </c>
      <c r="G18" s="48">
        <f t="shared" si="0"/>
        <v>0.77920718417006563</v>
      </c>
      <c r="H18" s="191">
        <v>1783.2</v>
      </c>
      <c r="I18" s="48">
        <f t="shared" si="1"/>
        <v>-2.8039479587258859E-2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7456.6875</v>
      </c>
      <c r="F19" s="83">
        <v>13633.2</v>
      </c>
      <c r="G19" s="48">
        <f t="shared" si="0"/>
        <v>0.82831853956599366</v>
      </c>
      <c r="H19" s="191">
        <v>14033.2</v>
      </c>
      <c r="I19" s="48">
        <f t="shared" si="1"/>
        <v>-2.8503833765641477E-2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2499.0957500000004</v>
      </c>
      <c r="F20" s="83">
        <v>4100</v>
      </c>
      <c r="G20" s="48">
        <f t="shared" si="0"/>
        <v>0.64059340263373232</v>
      </c>
      <c r="H20" s="191">
        <v>4266.6000000000004</v>
      </c>
      <c r="I20" s="48">
        <f t="shared" si="1"/>
        <v>-3.9047485116955036E-2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1404.43325</v>
      </c>
      <c r="F21" s="83">
        <v>2966.6</v>
      </c>
      <c r="G21" s="48">
        <f t="shared" si="0"/>
        <v>1.1123111404546993</v>
      </c>
      <c r="H21" s="191">
        <v>2850</v>
      </c>
      <c r="I21" s="48">
        <f t="shared" si="1"/>
        <v>4.0912280701754351E-2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469.09574999999995</v>
      </c>
      <c r="F22" s="83">
        <v>650</v>
      </c>
      <c r="G22" s="48">
        <f t="shared" si="0"/>
        <v>0.38564461519849641</v>
      </c>
      <c r="H22" s="191">
        <v>563</v>
      </c>
      <c r="I22" s="48">
        <f t="shared" si="1"/>
        <v>0.15452930728241562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539.59375</v>
      </c>
      <c r="F23" s="83">
        <v>748.2</v>
      </c>
      <c r="G23" s="48">
        <f t="shared" si="0"/>
        <v>0.38659871431053461</v>
      </c>
      <c r="H23" s="191">
        <v>706.2</v>
      </c>
      <c r="I23" s="48">
        <f t="shared" si="1"/>
        <v>5.9473237043330497E-2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554.16658333333339</v>
      </c>
      <c r="F24" s="83">
        <v>698.2</v>
      </c>
      <c r="G24" s="48">
        <f t="shared" si="0"/>
        <v>0.25990996389623511</v>
      </c>
      <c r="H24" s="191">
        <v>746.2</v>
      </c>
      <c r="I24" s="48">
        <f t="shared" si="1"/>
        <v>-6.432591798445457E-2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532.97900000000004</v>
      </c>
      <c r="F25" s="83">
        <v>798.2</v>
      </c>
      <c r="G25" s="48">
        <f t="shared" si="0"/>
        <v>0.49761998127505958</v>
      </c>
      <c r="H25" s="191">
        <v>713</v>
      </c>
      <c r="I25" s="48">
        <f t="shared" si="1"/>
        <v>0.11949509116409543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1724.4917499999999</v>
      </c>
      <c r="F26" s="83">
        <v>2333.1999999999998</v>
      </c>
      <c r="G26" s="48">
        <f t="shared" si="0"/>
        <v>0.35297834854820265</v>
      </c>
      <c r="H26" s="191">
        <v>1983.2</v>
      </c>
      <c r="I26" s="48">
        <f t="shared" si="1"/>
        <v>0.17648245260185547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523.32483333333334</v>
      </c>
      <c r="F27" s="83">
        <v>717.2</v>
      </c>
      <c r="G27" s="48">
        <f t="shared" si="0"/>
        <v>0.37046811906817601</v>
      </c>
      <c r="H27" s="191">
        <v>729.6</v>
      </c>
      <c r="I27" s="48">
        <f t="shared" si="1"/>
        <v>-1.6995614035087689E-2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1930.6021875000001</v>
      </c>
      <c r="F28" s="83">
        <v>3450</v>
      </c>
      <c r="G28" s="48">
        <f t="shared" si="0"/>
        <v>0.78700719513195916</v>
      </c>
      <c r="H28" s="191">
        <v>3438</v>
      </c>
      <c r="I28" s="48">
        <f t="shared" si="1"/>
        <v>3.4904013961605585E-3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2031.7798611111111</v>
      </c>
      <c r="F29" s="83">
        <v>4516.6000000000004</v>
      </c>
      <c r="G29" s="48">
        <f t="shared" si="0"/>
        <v>1.2229770490637828</v>
      </c>
      <c r="H29" s="191">
        <v>4116.6000000000004</v>
      </c>
      <c r="I29" s="48">
        <f t="shared" si="1"/>
        <v>9.7167565466647218E-2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1463.375</v>
      </c>
      <c r="F30" s="93">
        <v>3000</v>
      </c>
      <c r="G30" s="51">
        <f t="shared" si="0"/>
        <v>1.0500555223370633</v>
      </c>
      <c r="H30" s="195">
        <v>3175</v>
      </c>
      <c r="I30" s="51">
        <f>(F30-H30)/H30</f>
        <v>-5.5118110236220472E-2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5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83">
        <v>6566.6</v>
      </c>
      <c r="G32" s="44">
        <f t="shared" si="0"/>
        <v>1.504227117908822</v>
      </c>
      <c r="H32" s="191">
        <v>5800</v>
      </c>
      <c r="I32" s="45">
        <f>(F32-H32)/H32</f>
        <v>0.13217241379310352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83">
        <v>6533.2</v>
      </c>
      <c r="G33" s="48">
        <f t="shared" si="0"/>
        <v>1.5077309955799274</v>
      </c>
      <c r="H33" s="191">
        <v>5733.2</v>
      </c>
      <c r="I33" s="48">
        <f>(F33-H33)/H33</f>
        <v>0.13953812879369287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83">
        <v>3733.2</v>
      </c>
      <c r="G34" s="48">
        <f>(F34-E34)/E34</f>
        <v>1.3157551931889551</v>
      </c>
      <c r="H34" s="191">
        <v>3150</v>
      </c>
      <c r="I34" s="48">
        <f>(F34-H34)/H34</f>
        <v>0.18514285714285708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83">
        <v>6050</v>
      </c>
      <c r="G35" s="48">
        <f t="shared" si="0"/>
        <v>2.7235924974227204</v>
      </c>
      <c r="H35" s="191">
        <v>5266.6</v>
      </c>
      <c r="I35" s="48">
        <f>(F35-H35)/H35</f>
        <v>0.14874871833820674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83">
        <v>3300</v>
      </c>
      <c r="G36" s="55">
        <f t="shared" si="0"/>
        <v>1.074672492514676</v>
      </c>
      <c r="H36" s="191">
        <v>2950</v>
      </c>
      <c r="I36" s="48">
        <f>(F36-H36)/H36</f>
        <v>0.11864406779661017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1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34359.888888888891</v>
      </c>
      <c r="F38" s="84">
        <v>75666.600000000006</v>
      </c>
      <c r="G38" s="45">
        <f t="shared" si="0"/>
        <v>1.2021782504794027</v>
      </c>
      <c r="H38" s="192">
        <v>75166.600000000006</v>
      </c>
      <c r="I38" s="45">
        <f>(F38-H38)/H38</f>
        <v>6.6518906003464303E-3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21771.538888888888</v>
      </c>
      <c r="F39" s="85">
        <v>49166.6</v>
      </c>
      <c r="G39" s="51">
        <f t="shared" si="0"/>
        <v>1.2582969559901982</v>
      </c>
      <c r="H39" s="193">
        <v>48166.6</v>
      </c>
      <c r="I39" s="51">
        <f>(F39-H39)/H39</f>
        <v>2.0761274410068389E-2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5" t="s">
        <v>204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16" t="s">
        <v>3</v>
      </c>
      <c r="B12" s="222"/>
      <c r="C12" s="224" t="s">
        <v>0</v>
      </c>
      <c r="D12" s="218" t="s">
        <v>222</v>
      </c>
      <c r="E12" s="226" t="s">
        <v>223</v>
      </c>
      <c r="F12" s="233" t="s">
        <v>186</v>
      </c>
      <c r="G12" s="218" t="s">
        <v>220</v>
      </c>
      <c r="H12" s="235" t="s">
        <v>224</v>
      </c>
      <c r="I12" s="231" t="s">
        <v>196</v>
      </c>
    </row>
    <row r="13" spans="1:9" ht="39.75" customHeight="1" thickBot="1" x14ac:dyDescent="0.25">
      <c r="A13" s="217"/>
      <c r="B13" s="223"/>
      <c r="C13" s="225"/>
      <c r="D13" s="219"/>
      <c r="E13" s="227"/>
      <c r="F13" s="234"/>
      <c r="G13" s="219"/>
      <c r="H13" s="236"/>
      <c r="I13" s="23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1">
        <v>4297.8</v>
      </c>
      <c r="E15" s="191">
        <v>4300</v>
      </c>
      <c r="F15" s="67">
        <f t="shared" ref="F15:F30" si="0">D15-E15</f>
        <v>-2.1999999999998181</v>
      </c>
      <c r="G15" s="42">
        <v>2006.4292499999997</v>
      </c>
      <c r="H15" s="66">
        <f>AVERAGE(D15:E15)</f>
        <v>4298.8999999999996</v>
      </c>
      <c r="I15" s="69">
        <f>(H15-G15)/G15</f>
        <v>1.142562465135514</v>
      </c>
    </row>
    <row r="16" spans="1:9" ht="16.5" customHeight="1" x14ac:dyDescent="0.3">
      <c r="A16" s="37"/>
      <c r="B16" s="34" t="s">
        <v>5</v>
      </c>
      <c r="C16" s="15" t="s">
        <v>164</v>
      </c>
      <c r="D16" s="191">
        <v>4304.2222222222226</v>
      </c>
      <c r="E16" s="191">
        <v>3733.2</v>
      </c>
      <c r="F16" s="71">
        <f t="shared" si="0"/>
        <v>571.02222222222281</v>
      </c>
      <c r="G16" s="46">
        <v>2558.3972222222219</v>
      </c>
      <c r="H16" s="68">
        <f t="shared" ref="H16:H30" si="1">AVERAGE(D16:E16)</f>
        <v>4018.7111111111112</v>
      </c>
      <c r="I16" s="72">
        <f t="shared" ref="I16:I39" si="2">(H16-G16)/G16</f>
        <v>0.5707924774951334</v>
      </c>
    </row>
    <row r="17" spans="1:9" ht="16.5" x14ac:dyDescent="0.3">
      <c r="A17" s="37"/>
      <c r="B17" s="34" t="s">
        <v>6</v>
      </c>
      <c r="C17" s="15" t="s">
        <v>165</v>
      </c>
      <c r="D17" s="191">
        <v>5000</v>
      </c>
      <c r="E17" s="191">
        <v>5466.6</v>
      </c>
      <c r="F17" s="71">
        <f t="shared" si="0"/>
        <v>-466.60000000000036</v>
      </c>
      <c r="G17" s="46">
        <v>2619.1587301587301</v>
      </c>
      <c r="H17" s="68">
        <f t="shared" si="1"/>
        <v>5233.3</v>
      </c>
      <c r="I17" s="72">
        <f t="shared" si="2"/>
        <v>0.99808432369535849</v>
      </c>
    </row>
    <row r="18" spans="1:9" ht="16.5" x14ac:dyDescent="0.3">
      <c r="A18" s="37"/>
      <c r="B18" s="34" t="s">
        <v>7</v>
      </c>
      <c r="C18" s="15" t="s">
        <v>166</v>
      </c>
      <c r="D18" s="191">
        <v>1339.8</v>
      </c>
      <c r="E18" s="191">
        <v>1733.2</v>
      </c>
      <c r="F18" s="71">
        <f t="shared" si="0"/>
        <v>-393.40000000000009</v>
      </c>
      <c r="G18" s="46">
        <v>974.14175</v>
      </c>
      <c r="H18" s="68">
        <f t="shared" si="1"/>
        <v>1536.5</v>
      </c>
      <c r="I18" s="72">
        <f t="shared" si="2"/>
        <v>0.57728585187935944</v>
      </c>
    </row>
    <row r="19" spans="1:9" ht="16.5" x14ac:dyDescent="0.3">
      <c r="A19" s="37"/>
      <c r="B19" s="34" t="s">
        <v>8</v>
      </c>
      <c r="C19" s="15" t="s">
        <v>167</v>
      </c>
      <c r="D19" s="191">
        <v>14642.571428571429</v>
      </c>
      <c r="E19" s="191">
        <v>13633.2</v>
      </c>
      <c r="F19" s="71">
        <f t="shared" si="0"/>
        <v>1009.3714285714286</v>
      </c>
      <c r="G19" s="46">
        <v>7456.6875</v>
      </c>
      <c r="H19" s="68">
        <f t="shared" si="1"/>
        <v>14137.885714285716</v>
      </c>
      <c r="I19" s="72">
        <f t="shared" si="2"/>
        <v>0.89600083338422265</v>
      </c>
    </row>
    <row r="20" spans="1:9" ht="16.5" x14ac:dyDescent="0.3">
      <c r="A20" s="37"/>
      <c r="B20" s="34" t="s">
        <v>9</v>
      </c>
      <c r="C20" s="15" t="s">
        <v>168</v>
      </c>
      <c r="D20" s="191">
        <v>5688.333333333333</v>
      </c>
      <c r="E20" s="191">
        <v>4100</v>
      </c>
      <c r="F20" s="71">
        <f t="shared" si="0"/>
        <v>1588.333333333333</v>
      </c>
      <c r="G20" s="46">
        <v>2499.0957500000004</v>
      </c>
      <c r="H20" s="68">
        <f t="shared" si="1"/>
        <v>4894.1666666666661</v>
      </c>
      <c r="I20" s="72">
        <f t="shared" si="2"/>
        <v>0.95837501090811161</v>
      </c>
    </row>
    <row r="21" spans="1:9" ht="16.5" x14ac:dyDescent="0.3">
      <c r="A21" s="37"/>
      <c r="B21" s="34" t="s">
        <v>10</v>
      </c>
      <c r="C21" s="15" t="s">
        <v>169</v>
      </c>
      <c r="D21" s="191">
        <v>3623.8</v>
      </c>
      <c r="E21" s="191">
        <v>2966.6</v>
      </c>
      <c r="F21" s="71">
        <f t="shared" si="0"/>
        <v>657.20000000000027</v>
      </c>
      <c r="G21" s="46">
        <v>1404.43325</v>
      </c>
      <c r="H21" s="68">
        <f t="shared" si="1"/>
        <v>3295.2</v>
      </c>
      <c r="I21" s="72">
        <f t="shared" si="2"/>
        <v>1.346284524380208</v>
      </c>
    </row>
    <row r="22" spans="1:9" ht="16.5" x14ac:dyDescent="0.3">
      <c r="A22" s="37"/>
      <c r="B22" s="34" t="s">
        <v>11</v>
      </c>
      <c r="C22" s="15" t="s">
        <v>170</v>
      </c>
      <c r="D22" s="191">
        <v>519</v>
      </c>
      <c r="E22" s="191">
        <v>650</v>
      </c>
      <c r="F22" s="71">
        <f t="shared" si="0"/>
        <v>-131</v>
      </c>
      <c r="G22" s="46">
        <v>469.09574999999995</v>
      </c>
      <c r="H22" s="68">
        <f t="shared" si="1"/>
        <v>584.5</v>
      </c>
      <c r="I22" s="72">
        <f t="shared" si="2"/>
        <v>0.24601427320541713</v>
      </c>
    </row>
    <row r="23" spans="1:9" ht="16.5" x14ac:dyDescent="0.3">
      <c r="A23" s="37"/>
      <c r="B23" s="34" t="s">
        <v>12</v>
      </c>
      <c r="C23" s="15" t="s">
        <v>171</v>
      </c>
      <c r="D23" s="191">
        <v>804.8</v>
      </c>
      <c r="E23" s="191">
        <v>748.2</v>
      </c>
      <c r="F23" s="71">
        <f t="shared" si="0"/>
        <v>56.599999999999909</v>
      </c>
      <c r="G23" s="46">
        <v>539.59375</v>
      </c>
      <c r="H23" s="68">
        <f t="shared" si="1"/>
        <v>776.5</v>
      </c>
      <c r="I23" s="72">
        <f t="shared" si="2"/>
        <v>0.43904557827068974</v>
      </c>
    </row>
    <row r="24" spans="1:9" ht="16.5" x14ac:dyDescent="0.3">
      <c r="A24" s="37"/>
      <c r="B24" s="34" t="s">
        <v>13</v>
      </c>
      <c r="C24" s="15" t="s">
        <v>172</v>
      </c>
      <c r="D24" s="191">
        <v>805.33333333333337</v>
      </c>
      <c r="E24" s="191">
        <v>698.2</v>
      </c>
      <c r="F24" s="71">
        <f t="shared" si="0"/>
        <v>107.13333333333333</v>
      </c>
      <c r="G24" s="46">
        <v>554.16658333333339</v>
      </c>
      <c r="H24" s="68">
        <f t="shared" si="1"/>
        <v>751.76666666666665</v>
      </c>
      <c r="I24" s="72">
        <f t="shared" si="2"/>
        <v>0.35657163256716262</v>
      </c>
    </row>
    <row r="25" spans="1:9" ht="16.5" x14ac:dyDescent="0.3">
      <c r="A25" s="37"/>
      <c r="B25" s="34" t="s">
        <v>14</v>
      </c>
      <c r="C25" s="15" t="s">
        <v>173</v>
      </c>
      <c r="D25" s="191">
        <v>749.8</v>
      </c>
      <c r="E25" s="191">
        <v>798.2</v>
      </c>
      <c r="F25" s="71">
        <f t="shared" si="0"/>
        <v>-48.400000000000091</v>
      </c>
      <c r="G25" s="46">
        <v>532.97900000000004</v>
      </c>
      <c r="H25" s="68">
        <f t="shared" si="1"/>
        <v>774</v>
      </c>
      <c r="I25" s="72">
        <f t="shared" si="2"/>
        <v>0.45221481521786028</v>
      </c>
    </row>
    <row r="26" spans="1:9" ht="16.5" x14ac:dyDescent="0.3">
      <c r="A26" s="37"/>
      <c r="B26" s="34" t="s">
        <v>15</v>
      </c>
      <c r="C26" s="15" t="s">
        <v>174</v>
      </c>
      <c r="D26" s="191">
        <v>2749</v>
      </c>
      <c r="E26" s="191">
        <v>2333.1999999999998</v>
      </c>
      <c r="F26" s="71">
        <f t="shared" si="0"/>
        <v>415.80000000000018</v>
      </c>
      <c r="G26" s="46">
        <v>1724.4917499999999</v>
      </c>
      <c r="H26" s="68">
        <f t="shared" si="1"/>
        <v>2541.1</v>
      </c>
      <c r="I26" s="72">
        <f t="shared" si="2"/>
        <v>0.47353560839012426</v>
      </c>
    </row>
    <row r="27" spans="1:9" ht="16.5" x14ac:dyDescent="0.3">
      <c r="A27" s="37"/>
      <c r="B27" s="34" t="s">
        <v>16</v>
      </c>
      <c r="C27" s="15" t="s">
        <v>175</v>
      </c>
      <c r="D27" s="191">
        <v>788.66666666666663</v>
      </c>
      <c r="E27" s="191">
        <v>717.2</v>
      </c>
      <c r="F27" s="71">
        <f t="shared" si="0"/>
        <v>71.466666666666583</v>
      </c>
      <c r="G27" s="46">
        <v>523.32483333333334</v>
      </c>
      <c r="H27" s="68">
        <f t="shared" si="1"/>
        <v>752.93333333333339</v>
      </c>
      <c r="I27" s="72">
        <f t="shared" si="2"/>
        <v>0.43874948287376653</v>
      </c>
    </row>
    <row r="28" spans="1:9" ht="16.5" x14ac:dyDescent="0.3">
      <c r="A28" s="37"/>
      <c r="B28" s="34" t="s">
        <v>17</v>
      </c>
      <c r="C28" s="15" t="s">
        <v>176</v>
      </c>
      <c r="D28" s="191">
        <v>3672.2222222222222</v>
      </c>
      <c r="E28" s="191">
        <v>3450</v>
      </c>
      <c r="F28" s="71">
        <f t="shared" si="0"/>
        <v>222.22222222222217</v>
      </c>
      <c r="G28" s="46">
        <v>1930.6021875000001</v>
      </c>
      <c r="H28" s="68">
        <f t="shared" si="1"/>
        <v>3561.1111111111113</v>
      </c>
      <c r="I28" s="72">
        <f t="shared" si="2"/>
        <v>0.84455976180287584</v>
      </c>
    </row>
    <row r="29" spans="1:9" ht="16.5" x14ac:dyDescent="0.3">
      <c r="A29" s="37"/>
      <c r="B29" s="34" t="s">
        <v>18</v>
      </c>
      <c r="C29" s="15" t="s">
        <v>177</v>
      </c>
      <c r="D29" s="191">
        <v>4499.9333333333325</v>
      </c>
      <c r="E29" s="191">
        <v>4516.6000000000004</v>
      </c>
      <c r="F29" s="71">
        <f t="shared" si="0"/>
        <v>-16.666666666667879</v>
      </c>
      <c r="G29" s="46">
        <v>2031.7798611111111</v>
      </c>
      <c r="H29" s="68">
        <f t="shared" si="1"/>
        <v>4508.2666666666664</v>
      </c>
      <c r="I29" s="72">
        <f t="shared" si="2"/>
        <v>1.2188755548552632</v>
      </c>
    </row>
    <row r="30" spans="1:9" ht="17.25" thickBot="1" x14ac:dyDescent="0.35">
      <c r="A30" s="38"/>
      <c r="B30" s="36" t="s">
        <v>19</v>
      </c>
      <c r="C30" s="16" t="s">
        <v>178</v>
      </c>
      <c r="D30" s="195">
        <v>3258.8</v>
      </c>
      <c r="E30" s="195">
        <v>3000</v>
      </c>
      <c r="F30" s="74">
        <f t="shared" si="0"/>
        <v>258.80000000000018</v>
      </c>
      <c r="G30" s="49">
        <v>1463.375</v>
      </c>
      <c r="H30" s="104">
        <f t="shared" si="1"/>
        <v>3129.4</v>
      </c>
      <c r="I30" s="75">
        <f t="shared" si="2"/>
        <v>1.1384812505338686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75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7224.8</v>
      </c>
      <c r="E32" s="191">
        <v>6566.6</v>
      </c>
      <c r="F32" s="67">
        <f>D32-E32</f>
        <v>658.19999999999982</v>
      </c>
      <c r="G32" s="54">
        <v>2622.2062500000002</v>
      </c>
      <c r="H32" s="68">
        <f>AVERAGE(D32:E32)</f>
        <v>6895.7000000000007</v>
      </c>
      <c r="I32" s="78">
        <f t="shared" si="2"/>
        <v>1.6297321196606867</v>
      </c>
    </row>
    <row r="33" spans="1:9" ht="16.5" x14ac:dyDescent="0.3">
      <c r="A33" s="37"/>
      <c r="B33" s="34" t="s">
        <v>27</v>
      </c>
      <c r="C33" s="15" t="s">
        <v>180</v>
      </c>
      <c r="D33" s="47">
        <v>7149.8</v>
      </c>
      <c r="E33" s="191">
        <v>6533.2</v>
      </c>
      <c r="F33" s="79">
        <f>D33-E33</f>
        <v>616.60000000000036</v>
      </c>
      <c r="G33" s="46">
        <v>2605.223611111111</v>
      </c>
      <c r="H33" s="68">
        <f>AVERAGE(D33:E33)</f>
        <v>6841.5</v>
      </c>
      <c r="I33" s="72">
        <f t="shared" si="2"/>
        <v>1.6260701656554328</v>
      </c>
    </row>
    <row r="34" spans="1:9" ht="16.5" x14ac:dyDescent="0.3">
      <c r="A34" s="37"/>
      <c r="B34" s="39" t="s">
        <v>28</v>
      </c>
      <c r="C34" s="15" t="s">
        <v>181</v>
      </c>
      <c r="D34" s="47">
        <v>4603.8</v>
      </c>
      <c r="E34" s="191">
        <v>3733.2</v>
      </c>
      <c r="F34" s="71">
        <f>D34-E34</f>
        <v>870.60000000000036</v>
      </c>
      <c r="G34" s="46">
        <v>1612.0875000000001</v>
      </c>
      <c r="H34" s="68">
        <f>AVERAGE(D34:E34)</f>
        <v>4168.5</v>
      </c>
      <c r="I34" s="72">
        <f t="shared" si="2"/>
        <v>1.5857777571006535</v>
      </c>
    </row>
    <row r="35" spans="1:9" ht="16.5" x14ac:dyDescent="0.3">
      <c r="A35" s="37"/>
      <c r="B35" s="34" t="s">
        <v>29</v>
      </c>
      <c r="C35" s="15" t="s">
        <v>182</v>
      </c>
      <c r="D35" s="47">
        <v>6044.8</v>
      </c>
      <c r="E35" s="191">
        <v>6050</v>
      </c>
      <c r="F35" s="79">
        <f>D35-E35</f>
        <v>-5.1999999999998181</v>
      </c>
      <c r="G35" s="46">
        <v>1624.7750000000001</v>
      </c>
      <c r="H35" s="68">
        <f>AVERAGE(D35:E35)</f>
        <v>6047.4</v>
      </c>
      <c r="I35" s="72">
        <f t="shared" si="2"/>
        <v>2.7219922758535797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3450</v>
      </c>
      <c r="E36" s="191">
        <v>3300</v>
      </c>
      <c r="F36" s="71">
        <f>D36-E36</f>
        <v>150</v>
      </c>
      <c r="G36" s="49">
        <v>1590.6125</v>
      </c>
      <c r="H36" s="68">
        <f>AVERAGE(D36:E36)</f>
        <v>3375</v>
      </c>
      <c r="I36" s="80">
        <f t="shared" si="2"/>
        <v>1.1218241400718278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5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66426.857142857145</v>
      </c>
      <c r="E38" s="192">
        <v>75666.600000000006</v>
      </c>
      <c r="F38" s="67">
        <f>D38-E38</f>
        <v>-9239.7428571428609</v>
      </c>
      <c r="G38" s="46">
        <v>34359.888888888891</v>
      </c>
      <c r="H38" s="67">
        <f>AVERAGE(D38:E38)</f>
        <v>71046.728571428568</v>
      </c>
      <c r="I38" s="78">
        <f t="shared" si="2"/>
        <v>1.0677228847036018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43999.6</v>
      </c>
      <c r="E39" s="193">
        <v>49166.6</v>
      </c>
      <c r="F39" s="74">
        <f>D39-E39</f>
        <v>-5167</v>
      </c>
      <c r="G39" s="46">
        <v>21771.538888888888</v>
      </c>
      <c r="H39" s="81">
        <f>AVERAGE(D39:E39)</f>
        <v>46583.1</v>
      </c>
      <c r="I39" s="75">
        <f t="shared" si="2"/>
        <v>1.1396328591073412</v>
      </c>
    </row>
    <row r="40" spans="1:9" ht="15.75" customHeight="1" thickBot="1" x14ac:dyDescent="0.25">
      <c r="A40" s="228"/>
      <c r="B40" s="229"/>
      <c r="C40" s="230"/>
      <c r="D40" s="86">
        <f>SUM(D15:D39)</f>
        <v>195643.73968253972</v>
      </c>
      <c r="E40" s="86">
        <f>SUM(E15:E39)</f>
        <v>203860.6</v>
      </c>
      <c r="F40" s="86">
        <f>SUM(F15:F39)</f>
        <v>-8216.8603174603213</v>
      </c>
      <c r="G40" s="86">
        <f>SUM(G15:G39)</f>
        <v>95474.084806547617</v>
      </c>
      <c r="H40" s="86">
        <f>AVERAGE(D40:E40)</f>
        <v>199752.16984126985</v>
      </c>
      <c r="I40" s="75">
        <f>(H40-G40)/G40</f>
        <v>1.0922135074246957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0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5" t="s">
        <v>201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16" t="s">
        <v>3</v>
      </c>
      <c r="B13" s="222"/>
      <c r="C13" s="224" t="s">
        <v>0</v>
      </c>
      <c r="D13" s="218" t="s">
        <v>23</v>
      </c>
      <c r="E13" s="218" t="s">
        <v>220</v>
      </c>
      <c r="F13" s="235" t="s">
        <v>224</v>
      </c>
      <c r="G13" s="218" t="s">
        <v>197</v>
      </c>
      <c r="H13" s="235" t="s">
        <v>219</v>
      </c>
      <c r="I13" s="218" t="s">
        <v>187</v>
      </c>
    </row>
    <row r="14" spans="1:9" ht="33.75" customHeight="1" thickBot="1" x14ac:dyDescent="0.25">
      <c r="A14" s="217"/>
      <c r="B14" s="223"/>
      <c r="C14" s="225"/>
      <c r="D14" s="238"/>
      <c r="E14" s="219"/>
      <c r="F14" s="236"/>
      <c r="G14" s="237"/>
      <c r="H14" s="236"/>
      <c r="I14" s="23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6">
        <v>2006.4292499999997</v>
      </c>
      <c r="F16" s="42">
        <v>4298.8999999999996</v>
      </c>
      <c r="G16" s="21">
        <f t="shared" ref="G16:G31" si="0">(F16-E16)/E16</f>
        <v>1.142562465135514</v>
      </c>
      <c r="H16" s="176">
        <v>3991.1</v>
      </c>
      <c r="I16" s="21">
        <f t="shared" ref="I16:I31" si="1">(F16-H16)/H16</f>
        <v>7.7121595550098898E-2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78">
        <v>2558.3972222222219</v>
      </c>
      <c r="F17" s="46">
        <v>4018.7111111111112</v>
      </c>
      <c r="G17" s="21">
        <f t="shared" si="0"/>
        <v>0.5707924774951334</v>
      </c>
      <c r="H17" s="178">
        <v>4477.0777777777785</v>
      </c>
      <c r="I17" s="21">
        <f t="shared" si="1"/>
        <v>-0.10238076920213345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78">
        <v>2619.1587301587301</v>
      </c>
      <c r="F18" s="46">
        <v>5233.3</v>
      </c>
      <c r="G18" s="21">
        <f t="shared" si="0"/>
        <v>0.99808432369535849</v>
      </c>
      <c r="H18" s="178">
        <v>4858.2222222222226</v>
      </c>
      <c r="I18" s="21">
        <f t="shared" si="1"/>
        <v>7.7204738816210719E-2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78">
        <v>974.14175</v>
      </c>
      <c r="F19" s="46">
        <v>1536.5</v>
      </c>
      <c r="G19" s="21">
        <f t="shared" si="0"/>
        <v>0.57728585187935944</v>
      </c>
      <c r="H19" s="178">
        <v>1526.5</v>
      </c>
      <c r="I19" s="21">
        <f t="shared" si="1"/>
        <v>6.550933508024894E-3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78">
        <v>7456.6875</v>
      </c>
      <c r="F20" s="46">
        <v>14137.885714285716</v>
      </c>
      <c r="G20" s="21">
        <f t="shared" si="0"/>
        <v>0.89600083338422265</v>
      </c>
      <c r="H20" s="178">
        <v>14234.6</v>
      </c>
      <c r="I20" s="21">
        <f t="shared" si="1"/>
        <v>-6.7943100413277793E-3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78">
        <v>2499.0957500000004</v>
      </c>
      <c r="F21" s="46">
        <v>4894.1666666666661</v>
      </c>
      <c r="G21" s="21">
        <f t="shared" si="0"/>
        <v>0.95837501090811161</v>
      </c>
      <c r="H21" s="178">
        <v>4709.8</v>
      </c>
      <c r="I21" s="21">
        <f t="shared" si="1"/>
        <v>3.9145328180955855E-2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78">
        <v>1404.43325</v>
      </c>
      <c r="F22" s="46">
        <v>3295.2</v>
      </c>
      <c r="G22" s="21">
        <f t="shared" si="0"/>
        <v>1.346284524380208</v>
      </c>
      <c r="H22" s="178">
        <v>3274.5</v>
      </c>
      <c r="I22" s="21">
        <f t="shared" si="1"/>
        <v>6.3215758131011813E-3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78">
        <v>469.09574999999995</v>
      </c>
      <c r="F23" s="46">
        <v>584.5</v>
      </c>
      <c r="G23" s="21">
        <f t="shared" si="0"/>
        <v>0.24601427320541713</v>
      </c>
      <c r="H23" s="178">
        <v>583.4</v>
      </c>
      <c r="I23" s="21">
        <f t="shared" si="1"/>
        <v>1.8854988001371662E-3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78">
        <v>539.59375</v>
      </c>
      <c r="F24" s="46">
        <v>776.5</v>
      </c>
      <c r="G24" s="21">
        <f t="shared" si="0"/>
        <v>0.43904557827068974</v>
      </c>
      <c r="H24" s="178">
        <v>693.1</v>
      </c>
      <c r="I24" s="21">
        <f t="shared" si="1"/>
        <v>0.12032895686048185</v>
      </c>
    </row>
    <row r="25" spans="1:9" ht="16.5" x14ac:dyDescent="0.3">
      <c r="A25" s="37"/>
      <c r="B25" s="34" t="s">
        <v>13</v>
      </c>
      <c r="C25" s="156" t="s">
        <v>93</v>
      </c>
      <c r="D25" s="13" t="s">
        <v>81</v>
      </c>
      <c r="E25" s="178">
        <v>554.16658333333339</v>
      </c>
      <c r="F25" s="46">
        <v>751.76666666666665</v>
      </c>
      <c r="G25" s="21">
        <f t="shared" si="0"/>
        <v>0.35657163256716262</v>
      </c>
      <c r="H25" s="178">
        <v>795.21111111111111</v>
      </c>
      <c r="I25" s="21">
        <f t="shared" si="1"/>
        <v>-5.4632592323492032E-2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78">
        <v>532.97900000000004</v>
      </c>
      <c r="F26" s="46">
        <v>774</v>
      </c>
      <c r="G26" s="21">
        <f t="shared" si="0"/>
        <v>0.45221481521786028</v>
      </c>
      <c r="H26" s="178">
        <v>768.9</v>
      </c>
      <c r="I26" s="21">
        <f t="shared" si="1"/>
        <v>6.6328521264143884E-3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78">
        <v>1724.4917499999999</v>
      </c>
      <c r="F27" s="46">
        <v>2541.1</v>
      </c>
      <c r="G27" s="21">
        <f t="shared" si="0"/>
        <v>0.47353560839012426</v>
      </c>
      <c r="H27" s="178">
        <v>2316.5</v>
      </c>
      <c r="I27" s="21">
        <f t="shared" si="1"/>
        <v>9.6956615583854919E-2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78">
        <v>523.32483333333334</v>
      </c>
      <c r="F28" s="46">
        <v>752.93333333333339</v>
      </c>
      <c r="G28" s="21">
        <f t="shared" si="0"/>
        <v>0.43874948287376653</v>
      </c>
      <c r="H28" s="178">
        <v>759.13333333333333</v>
      </c>
      <c r="I28" s="21">
        <f t="shared" si="1"/>
        <v>-8.1672082198997967E-3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78">
        <v>1930.6021875000001</v>
      </c>
      <c r="F29" s="46">
        <v>3561.1111111111113</v>
      </c>
      <c r="G29" s="21">
        <f t="shared" si="0"/>
        <v>0.84455976180287584</v>
      </c>
      <c r="H29" s="178">
        <v>3425.9</v>
      </c>
      <c r="I29" s="21">
        <f t="shared" si="1"/>
        <v>3.9467325698680993E-2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78">
        <v>2031.7798611111111</v>
      </c>
      <c r="F30" s="46">
        <v>4508.2666666666664</v>
      </c>
      <c r="G30" s="21">
        <f t="shared" si="0"/>
        <v>1.2188755548552632</v>
      </c>
      <c r="H30" s="178">
        <v>4330.4888888888891</v>
      </c>
      <c r="I30" s="21">
        <f t="shared" si="1"/>
        <v>4.1052588365696363E-2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0">
        <v>1463.375</v>
      </c>
      <c r="F31" s="49">
        <v>3129.4</v>
      </c>
      <c r="G31" s="23">
        <f t="shared" si="0"/>
        <v>1.1384812505338686</v>
      </c>
      <c r="H31" s="180">
        <v>3216.9</v>
      </c>
      <c r="I31" s="23">
        <f t="shared" si="1"/>
        <v>-2.7200099474649506E-2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09"/>
      <c r="F32" s="41"/>
      <c r="G32" s="41"/>
      <c r="H32" s="175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3">
        <v>2622.2062500000002</v>
      </c>
      <c r="F33" s="54">
        <v>6895.7000000000007</v>
      </c>
      <c r="G33" s="21">
        <f>(F33-E33)/E33</f>
        <v>1.6297321196606867</v>
      </c>
      <c r="H33" s="183">
        <v>6474.4</v>
      </c>
      <c r="I33" s="21">
        <f>(F33-H33)/H33</f>
        <v>6.5071666872606126E-2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78">
        <v>2605.223611111111</v>
      </c>
      <c r="F34" s="46">
        <v>6841.5</v>
      </c>
      <c r="G34" s="21">
        <f>(F34-E34)/E34</f>
        <v>1.6260701656554328</v>
      </c>
      <c r="H34" s="178">
        <v>6366</v>
      </c>
      <c r="I34" s="21">
        <f>(F34-H34)/H34</f>
        <v>7.4693685202639026E-2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78">
        <v>1612.0875000000001</v>
      </c>
      <c r="F35" s="46">
        <v>4168.5</v>
      </c>
      <c r="G35" s="21">
        <f>(F35-E35)/E35</f>
        <v>1.5857777571006535</v>
      </c>
      <c r="H35" s="178">
        <v>3286.9</v>
      </c>
      <c r="I35" s="21">
        <f>(F35-H35)/H35</f>
        <v>0.26821625239587449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78">
        <v>1624.7750000000001</v>
      </c>
      <c r="F36" s="46">
        <v>6047.4</v>
      </c>
      <c r="G36" s="21">
        <f>(F36-E36)/E36</f>
        <v>2.7219922758535797</v>
      </c>
      <c r="H36" s="178">
        <v>5157.7000000000007</v>
      </c>
      <c r="I36" s="21">
        <f>(F36-H36)/H36</f>
        <v>0.17249936987416847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0">
        <v>1590.6125</v>
      </c>
      <c r="F37" s="49">
        <v>3375</v>
      </c>
      <c r="G37" s="23">
        <f>(F37-E37)/E37</f>
        <v>1.1218241400718278</v>
      </c>
      <c r="H37" s="180">
        <v>3091.4</v>
      </c>
      <c r="I37" s="23">
        <f>(F37-H37)/H37</f>
        <v>9.1738370964611474E-2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09"/>
      <c r="F38" s="41"/>
      <c r="G38" s="41"/>
      <c r="H38" s="175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7">
        <v>34359.888888888891</v>
      </c>
      <c r="F39" s="46">
        <v>71046.728571428568</v>
      </c>
      <c r="G39" s="21">
        <f t="shared" ref="G39:G44" si="2">(F39-E39)/E39</f>
        <v>1.0677228847036018</v>
      </c>
      <c r="H39" s="178">
        <v>69873.966666666674</v>
      </c>
      <c r="I39" s="21">
        <f t="shared" ref="I39:I44" si="3">(F39-H39)/H39</f>
        <v>1.6783960618073211E-2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79">
        <v>21771.538888888888</v>
      </c>
      <c r="F40" s="46">
        <v>46583.1</v>
      </c>
      <c r="G40" s="21">
        <f t="shared" si="2"/>
        <v>1.1396328591073412</v>
      </c>
      <c r="H40" s="178">
        <v>46083.1</v>
      </c>
      <c r="I40" s="21">
        <f t="shared" si="3"/>
        <v>1.0849964520616017E-2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79">
        <v>17345.6875</v>
      </c>
      <c r="F41" s="57">
        <v>24872.5</v>
      </c>
      <c r="G41" s="21">
        <f t="shared" si="2"/>
        <v>0.43392990332611492</v>
      </c>
      <c r="H41" s="184">
        <v>26496</v>
      </c>
      <c r="I41" s="21">
        <f t="shared" si="3"/>
        <v>-6.1273399758454104E-2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79">
        <v>6116.2</v>
      </c>
      <c r="F42" s="47">
        <v>14498</v>
      </c>
      <c r="G42" s="21">
        <f t="shared" si="2"/>
        <v>1.370426081553906</v>
      </c>
      <c r="H42" s="179">
        <v>12998.333333333334</v>
      </c>
      <c r="I42" s="21">
        <f t="shared" si="3"/>
        <v>0.11537376586741885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79">
        <v>16815.3125</v>
      </c>
      <c r="F43" s="47">
        <v>14750</v>
      </c>
      <c r="G43" s="21">
        <f t="shared" si="2"/>
        <v>-0.12282331951903956</v>
      </c>
      <c r="H43" s="179">
        <v>12666</v>
      </c>
      <c r="I43" s="21">
        <f t="shared" si="3"/>
        <v>0.16453497552502763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1">
        <v>14260</v>
      </c>
      <c r="F44" s="50">
        <v>24222.571428571428</v>
      </c>
      <c r="G44" s="31">
        <f t="shared" si="2"/>
        <v>0.69863754758565411</v>
      </c>
      <c r="H44" s="181">
        <v>22951.666666666668</v>
      </c>
      <c r="I44" s="31">
        <f t="shared" si="3"/>
        <v>5.5373092523626155E-2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09"/>
      <c r="F45" s="126"/>
      <c r="G45" s="41"/>
      <c r="H45" s="19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7">
        <v>8411.4916666666668</v>
      </c>
      <c r="F46" s="43">
        <v>18629.714285714286</v>
      </c>
      <c r="G46" s="21">
        <f t="shared" ref="G46:G51" si="4">(F46-E46)/E46</f>
        <v>1.2147931691522356</v>
      </c>
      <c r="H46" s="177">
        <v>18270.375</v>
      </c>
      <c r="I46" s="21">
        <f t="shared" ref="I46:I51" si="5">(F46-H46)/H46</f>
        <v>1.9667865914864156E-2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79">
        <v>6524.583333333333</v>
      </c>
      <c r="F47" s="47">
        <v>11578.8</v>
      </c>
      <c r="G47" s="21">
        <f t="shared" si="4"/>
        <v>0.77464205887987736</v>
      </c>
      <c r="H47" s="179">
        <v>11054</v>
      </c>
      <c r="I47" s="21">
        <f t="shared" si="5"/>
        <v>4.7476026777636987E-2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79">
        <v>22286.875</v>
      </c>
      <c r="F48" s="47">
        <v>39592.777777777781</v>
      </c>
      <c r="G48" s="21">
        <f t="shared" si="4"/>
        <v>0.77650647647002013</v>
      </c>
      <c r="H48" s="179">
        <v>39095.555555555555</v>
      </c>
      <c r="I48" s="21">
        <f t="shared" si="5"/>
        <v>1.2718126527596307E-2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79">
        <v>23658.263571428572</v>
      </c>
      <c r="F49" s="47">
        <v>77562.5</v>
      </c>
      <c r="G49" s="21">
        <f t="shared" si="4"/>
        <v>2.2784527810261643</v>
      </c>
      <c r="H49" s="179">
        <v>75608.333333333328</v>
      </c>
      <c r="I49" s="21">
        <f t="shared" si="5"/>
        <v>2.5845916455417239E-2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79">
        <v>2548.25</v>
      </c>
      <c r="F50" s="47">
        <v>5665</v>
      </c>
      <c r="G50" s="21">
        <f t="shared" si="4"/>
        <v>1.2230942803885019</v>
      </c>
      <c r="H50" s="179">
        <v>5665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1">
        <v>40116.886111111111</v>
      </c>
      <c r="F51" s="50">
        <v>50447.5</v>
      </c>
      <c r="G51" s="31">
        <f t="shared" si="4"/>
        <v>0.25751285531674489</v>
      </c>
      <c r="H51" s="181">
        <v>49995</v>
      </c>
      <c r="I51" s="31">
        <f t="shared" si="5"/>
        <v>9.0509050905090514E-3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09"/>
      <c r="F52" s="41"/>
      <c r="G52" s="41"/>
      <c r="H52" s="175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7">
        <v>4312</v>
      </c>
      <c r="F53" s="66">
        <v>11228.75</v>
      </c>
      <c r="G53" s="22">
        <f t="shared" ref="G53:G61" si="6">(F53-E53)/E53</f>
        <v>1.6040700371057515</v>
      </c>
      <c r="H53" s="187">
        <v>11540</v>
      </c>
      <c r="I53" s="22">
        <f t="shared" ref="I53:I61" si="7">(F53-H53)/H53</f>
        <v>-2.6971403812824958E-2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79">
        <v>5750.9285714285725</v>
      </c>
      <c r="F54" s="70">
        <v>16159.166666666666</v>
      </c>
      <c r="G54" s="21">
        <f t="shared" si="6"/>
        <v>1.8098360927220856</v>
      </c>
      <c r="H54" s="189">
        <v>16030.833333333334</v>
      </c>
      <c r="I54" s="21">
        <f t="shared" si="7"/>
        <v>8.00540624837545E-3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79">
        <v>4201.6000000000004</v>
      </c>
      <c r="F55" s="70">
        <v>14898.75</v>
      </c>
      <c r="G55" s="21">
        <f t="shared" si="6"/>
        <v>2.5459705826351864</v>
      </c>
      <c r="H55" s="189">
        <v>13261.25</v>
      </c>
      <c r="I55" s="21">
        <f t="shared" si="7"/>
        <v>0.12348006409652182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79">
        <v>7078.25</v>
      </c>
      <c r="F56" s="70">
        <v>11393.75</v>
      </c>
      <c r="G56" s="21">
        <f t="shared" si="6"/>
        <v>0.60968459718150669</v>
      </c>
      <c r="H56" s="189">
        <v>12235</v>
      </c>
      <c r="I56" s="21">
        <f t="shared" si="7"/>
        <v>-6.8757662443808751E-2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79">
        <v>3263.6875</v>
      </c>
      <c r="F57" s="102">
        <v>7000</v>
      </c>
      <c r="G57" s="21">
        <f t="shared" si="6"/>
        <v>1.1448131906011223</v>
      </c>
      <c r="H57" s="196">
        <v>5916.666666666667</v>
      </c>
      <c r="I57" s="21">
        <f t="shared" si="7"/>
        <v>0.18309859154929573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6429.2472222222223</v>
      </c>
      <c r="F58" s="50">
        <v>4456</v>
      </c>
      <c r="G58" s="29">
        <f t="shared" si="6"/>
        <v>-0.30691730369332165</v>
      </c>
      <c r="H58" s="181">
        <v>4463.2857142857147</v>
      </c>
      <c r="I58" s="29">
        <f t="shared" si="7"/>
        <v>-1.6323656499056659E-3</v>
      </c>
    </row>
    <row r="59" spans="1:9" ht="16.5" x14ac:dyDescent="0.3">
      <c r="A59" s="37"/>
      <c r="B59" s="98" t="s">
        <v>54</v>
      </c>
      <c r="C59" s="14" t="s">
        <v>121</v>
      </c>
      <c r="D59" s="11" t="s">
        <v>120</v>
      </c>
      <c r="E59" s="179">
        <v>6266.9196428571431</v>
      </c>
      <c r="F59" s="68">
        <v>19271.111111111109</v>
      </c>
      <c r="G59" s="21">
        <f t="shared" si="6"/>
        <v>2.0750531695544834</v>
      </c>
      <c r="H59" s="188">
        <v>19171.111111111109</v>
      </c>
      <c r="I59" s="21">
        <f t="shared" si="7"/>
        <v>5.2161817549553728E-3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4">
        <v>6372.0758928571431</v>
      </c>
      <c r="F60" s="70">
        <v>21239.375</v>
      </c>
      <c r="G60" s="21">
        <f t="shared" si="6"/>
        <v>2.3331955483782827</v>
      </c>
      <c r="H60" s="189">
        <v>21896.625</v>
      </c>
      <c r="I60" s="21">
        <f t="shared" si="7"/>
        <v>-3.0016041284901211E-2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1">
        <v>27416.897321428572</v>
      </c>
      <c r="F61" s="73">
        <v>79000</v>
      </c>
      <c r="G61" s="29">
        <f t="shared" si="6"/>
        <v>1.8814347252289181</v>
      </c>
      <c r="H61" s="190">
        <v>72830</v>
      </c>
      <c r="I61" s="29">
        <f t="shared" si="7"/>
        <v>8.4717836056570101E-2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09"/>
      <c r="F62" s="52"/>
      <c r="G62" s="41"/>
      <c r="H62" s="18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7">
        <v>10360.875</v>
      </c>
      <c r="F63" s="54">
        <v>25462.555555555555</v>
      </c>
      <c r="G63" s="21">
        <f t="shared" ref="G63:G68" si="8">(F63-E63)/E63</f>
        <v>1.4575680679050327</v>
      </c>
      <c r="H63" s="183">
        <v>25532.875</v>
      </c>
      <c r="I63" s="21">
        <f t="shared" ref="I63:I74" si="9">(F63-H63)/H63</f>
        <v>-2.7540746760576413E-3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79">
        <v>49304.357142857145</v>
      </c>
      <c r="F64" s="46">
        <v>130125.42857142857</v>
      </c>
      <c r="G64" s="21">
        <f t="shared" si="8"/>
        <v>1.6392277703651226</v>
      </c>
      <c r="H64" s="178">
        <v>130089.71428571429</v>
      </c>
      <c r="I64" s="21">
        <f t="shared" si="9"/>
        <v>2.745358148441814E-4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79">
        <v>15541.549107142857</v>
      </c>
      <c r="F65" s="46">
        <v>70792.5</v>
      </c>
      <c r="G65" s="21">
        <f t="shared" si="8"/>
        <v>3.555047859898596</v>
      </c>
      <c r="H65" s="178">
        <v>65532.5</v>
      </c>
      <c r="I65" s="21">
        <f t="shared" si="9"/>
        <v>8.0265517109831E-2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79">
        <v>12072.916666666666</v>
      </c>
      <c r="F66" s="46">
        <v>24511.666666666668</v>
      </c>
      <c r="G66" s="21">
        <f t="shared" si="8"/>
        <v>1.0303019844693704</v>
      </c>
      <c r="H66" s="178">
        <v>24511.666666666668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79">
        <v>6194.6130952380954</v>
      </c>
      <c r="F67" s="46">
        <v>17464.285714285714</v>
      </c>
      <c r="G67" s="21">
        <f t="shared" si="8"/>
        <v>1.8192698148833231</v>
      </c>
      <c r="H67" s="178">
        <v>17850</v>
      </c>
      <c r="I67" s="21">
        <f t="shared" si="9"/>
        <v>-2.1608643457382982E-2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1">
        <v>5184.25</v>
      </c>
      <c r="F68" s="58">
        <v>15779.666666666666</v>
      </c>
      <c r="G68" s="31">
        <f t="shared" si="8"/>
        <v>2.0437703943032584</v>
      </c>
      <c r="H68" s="185">
        <v>14587.5</v>
      </c>
      <c r="I68" s="31">
        <f t="shared" si="9"/>
        <v>8.1725221365324147E-2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09"/>
      <c r="F69" s="52"/>
      <c r="G69" s="52"/>
      <c r="H69" s="18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7">
        <v>5510.9861111111104</v>
      </c>
      <c r="F70" s="43">
        <v>17667.777777777777</v>
      </c>
      <c r="G70" s="21">
        <f>(F70-E70)/E70</f>
        <v>2.2059194891013156</v>
      </c>
      <c r="H70" s="177">
        <v>17223.333333333332</v>
      </c>
      <c r="I70" s="21">
        <f t="shared" si="9"/>
        <v>2.5804786787949213E-2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79">
        <v>3884.9375</v>
      </c>
      <c r="F71" s="47">
        <v>6433</v>
      </c>
      <c r="G71" s="21">
        <f>(F71-E71)/E71</f>
        <v>0.65588249489213146</v>
      </c>
      <c r="H71" s="179">
        <v>7113.6</v>
      </c>
      <c r="I71" s="21">
        <f t="shared" si="9"/>
        <v>-9.5675888439046383E-2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79">
        <v>1590.625</v>
      </c>
      <c r="F72" s="47">
        <v>6020</v>
      </c>
      <c r="G72" s="21">
        <f>(F72-E72)/E72</f>
        <v>2.7846758349705305</v>
      </c>
      <c r="H72" s="179">
        <v>5525.833333333333</v>
      </c>
      <c r="I72" s="21">
        <f t="shared" si="9"/>
        <v>8.9428442165585945E-2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79">
        <v>3197.7638888888891</v>
      </c>
      <c r="F73" s="47">
        <v>8928</v>
      </c>
      <c r="G73" s="21">
        <f>(F73-E73)/E73</f>
        <v>1.7919509726849057</v>
      </c>
      <c r="H73" s="179">
        <v>9302.5</v>
      </c>
      <c r="I73" s="21">
        <f t="shared" si="9"/>
        <v>-4.0257995162590703E-2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1">
        <v>2613.5</v>
      </c>
      <c r="F74" s="50">
        <v>7241.1111111111113</v>
      </c>
      <c r="G74" s="21">
        <f>(F74-E74)/E74</f>
        <v>1.7706566332929448</v>
      </c>
      <c r="H74" s="181">
        <v>7097.7777777777774</v>
      </c>
      <c r="I74" s="21">
        <f t="shared" si="9"/>
        <v>2.0194113963681991E-2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09"/>
      <c r="F75" s="52"/>
      <c r="G75" s="52"/>
      <c r="H75" s="18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79">
        <v>1871.9583333333333</v>
      </c>
      <c r="F76" s="43">
        <v>4421.666666666667</v>
      </c>
      <c r="G76" s="22">
        <f t="shared" ref="G76:G82" si="10">(F76-E76)/E76</f>
        <v>1.3620539987090172</v>
      </c>
      <c r="H76" s="177">
        <v>4446</v>
      </c>
      <c r="I76" s="22">
        <f t="shared" ref="I76:I82" si="11">(F76-H76)/H76</f>
        <v>-5.4730844204527737E-3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79">
        <v>1721.0848214285716</v>
      </c>
      <c r="F77" s="32">
        <v>6497.1875</v>
      </c>
      <c r="G77" s="21">
        <f t="shared" si="10"/>
        <v>2.7750536284475893</v>
      </c>
      <c r="H77" s="167">
        <v>6372.8125</v>
      </c>
      <c r="I77" s="21">
        <f t="shared" si="11"/>
        <v>1.9516500760064729E-2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79">
        <v>1112.2991071428571</v>
      </c>
      <c r="F78" s="47">
        <v>3156.4285714285716</v>
      </c>
      <c r="G78" s="21">
        <f t="shared" si="10"/>
        <v>1.8377516004093839</v>
      </c>
      <c r="H78" s="179">
        <v>2886.6666666666665</v>
      </c>
      <c r="I78" s="21">
        <f t="shared" si="11"/>
        <v>9.3451006268558331E-2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79">
        <v>2090.4083333333333</v>
      </c>
      <c r="F79" s="47">
        <v>6098.8888888888887</v>
      </c>
      <c r="G79" s="21">
        <f t="shared" si="10"/>
        <v>1.9175586375336025</v>
      </c>
      <c r="H79" s="179">
        <v>6121.1111111111113</v>
      </c>
      <c r="I79" s="21">
        <f t="shared" si="11"/>
        <v>-3.6304229442730737E-3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6">
        <v>2696.875</v>
      </c>
      <c r="F80" s="61">
        <v>4921.666666666667</v>
      </c>
      <c r="G80" s="21">
        <f t="shared" si="10"/>
        <v>0.82495171881035156</v>
      </c>
      <c r="H80" s="186">
        <v>4904.5</v>
      </c>
      <c r="I80" s="21">
        <f t="shared" si="11"/>
        <v>3.5001869031842125E-3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6">
        <v>10290.833333333332</v>
      </c>
      <c r="F81" s="61">
        <v>29999</v>
      </c>
      <c r="G81" s="21">
        <f t="shared" si="10"/>
        <v>1.9151186330876997</v>
      </c>
      <c r="H81" s="186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1">
        <v>4092.833333333333</v>
      </c>
      <c r="F82" s="50">
        <v>6993.75</v>
      </c>
      <c r="G82" s="23">
        <f t="shared" si="10"/>
        <v>0.70877957405220515</v>
      </c>
      <c r="H82" s="181">
        <v>6527.2222222222226</v>
      </c>
      <c r="I82" s="23">
        <f t="shared" si="11"/>
        <v>7.1474168014299025E-2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J91" sqref="J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5" t="s">
        <v>201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16" t="s">
        <v>3</v>
      </c>
      <c r="B13" s="222"/>
      <c r="C13" s="239" t="s">
        <v>0</v>
      </c>
      <c r="D13" s="241" t="s">
        <v>23</v>
      </c>
      <c r="E13" s="218" t="s">
        <v>220</v>
      </c>
      <c r="F13" s="235" t="s">
        <v>224</v>
      </c>
      <c r="G13" s="218" t="s">
        <v>197</v>
      </c>
      <c r="H13" s="235" t="s">
        <v>219</v>
      </c>
      <c r="I13" s="218" t="s">
        <v>187</v>
      </c>
    </row>
    <row r="14" spans="1:9" ht="38.25" customHeight="1" thickBot="1" x14ac:dyDescent="0.25">
      <c r="A14" s="217"/>
      <c r="B14" s="223"/>
      <c r="C14" s="240"/>
      <c r="D14" s="242"/>
      <c r="E14" s="219"/>
      <c r="F14" s="236"/>
      <c r="G14" s="237"/>
      <c r="H14" s="236"/>
      <c r="I14" s="237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68"/>
      <c r="B16" s="174" t="s">
        <v>5</v>
      </c>
      <c r="C16" s="155" t="s">
        <v>85</v>
      </c>
      <c r="D16" s="152" t="s">
        <v>161</v>
      </c>
      <c r="E16" s="176">
        <v>2558.3972222222219</v>
      </c>
      <c r="F16" s="176">
        <v>4018.7111111111112</v>
      </c>
      <c r="G16" s="160">
        <f>(F16-E16)/E16</f>
        <v>0.5707924774951334</v>
      </c>
      <c r="H16" s="176">
        <v>4477.0777777777785</v>
      </c>
      <c r="I16" s="160">
        <f>(F16-H16)/H16</f>
        <v>-0.10238076920213345</v>
      </c>
    </row>
    <row r="17" spans="1:9" ht="16.5" x14ac:dyDescent="0.3">
      <c r="A17" s="171"/>
      <c r="B17" s="169" t="s">
        <v>13</v>
      </c>
      <c r="C17" s="156" t="s">
        <v>93</v>
      </c>
      <c r="D17" s="152" t="s">
        <v>81</v>
      </c>
      <c r="E17" s="178">
        <v>554.16658333333339</v>
      </c>
      <c r="F17" s="178">
        <v>751.76666666666665</v>
      </c>
      <c r="G17" s="160">
        <f>(F17-E17)/E17</f>
        <v>0.35657163256716262</v>
      </c>
      <c r="H17" s="178">
        <v>795.21111111111111</v>
      </c>
      <c r="I17" s="160">
        <f>(F17-H17)/H17</f>
        <v>-5.4632592323492032E-2</v>
      </c>
    </row>
    <row r="18" spans="1:9" ht="16.5" x14ac:dyDescent="0.3">
      <c r="A18" s="171"/>
      <c r="B18" s="169" t="s">
        <v>19</v>
      </c>
      <c r="C18" s="156" t="s">
        <v>99</v>
      </c>
      <c r="D18" s="152" t="s">
        <v>161</v>
      </c>
      <c r="E18" s="178">
        <v>1463.375</v>
      </c>
      <c r="F18" s="178">
        <v>3129.4</v>
      </c>
      <c r="G18" s="160">
        <f>(F18-E18)/E18</f>
        <v>1.1384812505338686</v>
      </c>
      <c r="H18" s="178">
        <v>3216.9</v>
      </c>
      <c r="I18" s="160">
        <f>(F18-H18)/H18</f>
        <v>-2.7200099474649506E-2</v>
      </c>
    </row>
    <row r="19" spans="1:9" ht="16.5" x14ac:dyDescent="0.3">
      <c r="A19" s="171"/>
      <c r="B19" s="169" t="s">
        <v>16</v>
      </c>
      <c r="C19" s="156" t="s">
        <v>96</v>
      </c>
      <c r="D19" s="152" t="s">
        <v>81</v>
      </c>
      <c r="E19" s="178">
        <v>523.32483333333334</v>
      </c>
      <c r="F19" s="178">
        <v>752.93333333333339</v>
      </c>
      <c r="G19" s="160">
        <f>(F19-E19)/E19</f>
        <v>0.43874948287376653</v>
      </c>
      <c r="H19" s="178">
        <v>759.13333333333333</v>
      </c>
      <c r="I19" s="160">
        <f>(F19-H19)/H19</f>
        <v>-8.1672082198997967E-3</v>
      </c>
    </row>
    <row r="20" spans="1:9" ht="16.5" x14ac:dyDescent="0.3">
      <c r="A20" s="171"/>
      <c r="B20" s="169" t="s">
        <v>8</v>
      </c>
      <c r="C20" s="156" t="s">
        <v>89</v>
      </c>
      <c r="D20" s="152" t="s">
        <v>161</v>
      </c>
      <c r="E20" s="178">
        <v>7456.6875</v>
      </c>
      <c r="F20" s="178">
        <v>14137.885714285716</v>
      </c>
      <c r="G20" s="160">
        <f>(F20-E20)/E20</f>
        <v>0.89600083338422265</v>
      </c>
      <c r="H20" s="178">
        <v>14234.6</v>
      </c>
      <c r="I20" s="160">
        <f>(F20-H20)/H20</f>
        <v>-6.7943100413277793E-3</v>
      </c>
    </row>
    <row r="21" spans="1:9" ht="16.5" x14ac:dyDescent="0.3">
      <c r="A21" s="171"/>
      <c r="B21" s="169" t="s">
        <v>11</v>
      </c>
      <c r="C21" s="156" t="s">
        <v>91</v>
      </c>
      <c r="D21" s="152" t="s">
        <v>81</v>
      </c>
      <c r="E21" s="178">
        <v>469.09574999999995</v>
      </c>
      <c r="F21" s="178">
        <v>584.5</v>
      </c>
      <c r="G21" s="160">
        <f>(F21-E21)/E21</f>
        <v>0.24601427320541713</v>
      </c>
      <c r="H21" s="178">
        <v>583.4</v>
      </c>
      <c r="I21" s="160">
        <f>(F21-H21)/H21</f>
        <v>1.8854988001371662E-3</v>
      </c>
    </row>
    <row r="22" spans="1:9" ht="16.5" x14ac:dyDescent="0.3">
      <c r="A22" s="171"/>
      <c r="B22" s="169" t="s">
        <v>10</v>
      </c>
      <c r="C22" s="156" t="s">
        <v>90</v>
      </c>
      <c r="D22" s="152" t="s">
        <v>161</v>
      </c>
      <c r="E22" s="178">
        <v>1404.43325</v>
      </c>
      <c r="F22" s="178">
        <v>3295.2</v>
      </c>
      <c r="G22" s="160">
        <f>(F22-E22)/E22</f>
        <v>1.346284524380208</v>
      </c>
      <c r="H22" s="178">
        <v>3274.5</v>
      </c>
      <c r="I22" s="160">
        <f>(F22-H22)/H22</f>
        <v>6.3215758131011813E-3</v>
      </c>
    </row>
    <row r="23" spans="1:9" ht="16.5" x14ac:dyDescent="0.3">
      <c r="A23" s="171"/>
      <c r="B23" s="169" t="s">
        <v>7</v>
      </c>
      <c r="C23" s="156" t="s">
        <v>87</v>
      </c>
      <c r="D23" s="154" t="s">
        <v>161</v>
      </c>
      <c r="E23" s="178">
        <v>974.14175</v>
      </c>
      <c r="F23" s="178">
        <v>1536.5</v>
      </c>
      <c r="G23" s="160">
        <f>(F23-E23)/E23</f>
        <v>0.57728585187935944</v>
      </c>
      <c r="H23" s="178">
        <v>1526.5</v>
      </c>
      <c r="I23" s="160">
        <f>(F23-H23)/H23</f>
        <v>6.550933508024894E-3</v>
      </c>
    </row>
    <row r="24" spans="1:9" ht="16.5" x14ac:dyDescent="0.3">
      <c r="A24" s="171"/>
      <c r="B24" s="169" t="s">
        <v>14</v>
      </c>
      <c r="C24" s="156" t="s">
        <v>94</v>
      </c>
      <c r="D24" s="154" t="s">
        <v>81</v>
      </c>
      <c r="E24" s="178">
        <v>532.97900000000004</v>
      </c>
      <c r="F24" s="178">
        <v>774</v>
      </c>
      <c r="G24" s="160">
        <f>(F24-E24)/E24</f>
        <v>0.45221481521786028</v>
      </c>
      <c r="H24" s="178">
        <v>768.9</v>
      </c>
      <c r="I24" s="160">
        <f>(F24-H24)/H24</f>
        <v>6.6328521264143884E-3</v>
      </c>
    </row>
    <row r="25" spans="1:9" ht="16.5" x14ac:dyDescent="0.3">
      <c r="A25" s="171"/>
      <c r="B25" s="169" t="s">
        <v>9</v>
      </c>
      <c r="C25" s="156" t="s">
        <v>88</v>
      </c>
      <c r="D25" s="154" t="s">
        <v>161</v>
      </c>
      <c r="E25" s="178">
        <v>2499.0957500000004</v>
      </c>
      <c r="F25" s="178">
        <v>4894.1666666666661</v>
      </c>
      <c r="G25" s="160">
        <f>(F25-E25)/E25</f>
        <v>0.95837501090811161</v>
      </c>
      <c r="H25" s="178">
        <v>4709.8</v>
      </c>
      <c r="I25" s="160">
        <f>(F25-H25)/H25</f>
        <v>3.9145328180955855E-2</v>
      </c>
    </row>
    <row r="26" spans="1:9" ht="16.5" x14ac:dyDescent="0.3">
      <c r="A26" s="171"/>
      <c r="B26" s="169" t="s">
        <v>17</v>
      </c>
      <c r="C26" s="156" t="s">
        <v>97</v>
      </c>
      <c r="D26" s="154" t="s">
        <v>161</v>
      </c>
      <c r="E26" s="178">
        <v>1930.6021875000001</v>
      </c>
      <c r="F26" s="178">
        <v>3561.1111111111113</v>
      </c>
      <c r="G26" s="160">
        <f>(F26-E26)/E26</f>
        <v>0.84455976180287584</v>
      </c>
      <c r="H26" s="178">
        <v>3425.9</v>
      </c>
      <c r="I26" s="160">
        <f>(F26-H26)/H26</f>
        <v>3.9467325698680993E-2</v>
      </c>
    </row>
    <row r="27" spans="1:9" ht="16.5" x14ac:dyDescent="0.3">
      <c r="A27" s="171"/>
      <c r="B27" s="169" t="s">
        <v>18</v>
      </c>
      <c r="C27" s="156" t="s">
        <v>98</v>
      </c>
      <c r="D27" s="154" t="s">
        <v>83</v>
      </c>
      <c r="E27" s="178">
        <v>2031.7798611111111</v>
      </c>
      <c r="F27" s="178">
        <v>4508.2666666666664</v>
      </c>
      <c r="G27" s="160">
        <f>(F27-E27)/E27</f>
        <v>1.2188755548552632</v>
      </c>
      <c r="H27" s="178">
        <v>4330.4888888888891</v>
      </c>
      <c r="I27" s="160">
        <f>(F27-H27)/H27</f>
        <v>4.1052588365696363E-2</v>
      </c>
    </row>
    <row r="28" spans="1:9" ht="16.5" x14ac:dyDescent="0.3">
      <c r="A28" s="171"/>
      <c r="B28" s="169" t="s">
        <v>4</v>
      </c>
      <c r="C28" s="156" t="s">
        <v>84</v>
      </c>
      <c r="D28" s="154" t="s">
        <v>161</v>
      </c>
      <c r="E28" s="178">
        <v>2006.4292499999997</v>
      </c>
      <c r="F28" s="178">
        <v>4298.8999999999996</v>
      </c>
      <c r="G28" s="160">
        <f>(F28-E28)/E28</f>
        <v>1.142562465135514</v>
      </c>
      <c r="H28" s="178">
        <v>3991.1</v>
      </c>
      <c r="I28" s="160">
        <f>(F28-H28)/H28</f>
        <v>7.7121595550098898E-2</v>
      </c>
    </row>
    <row r="29" spans="1:9" ht="17.25" thickBot="1" x14ac:dyDescent="0.35">
      <c r="A29" s="172"/>
      <c r="B29" s="169" t="s">
        <v>6</v>
      </c>
      <c r="C29" s="156" t="s">
        <v>86</v>
      </c>
      <c r="D29" s="154" t="s">
        <v>161</v>
      </c>
      <c r="E29" s="178">
        <v>2619.1587301587301</v>
      </c>
      <c r="F29" s="178">
        <v>5233.3</v>
      </c>
      <c r="G29" s="160">
        <f>(F29-E29)/E29</f>
        <v>0.99808432369535849</v>
      </c>
      <c r="H29" s="178">
        <v>4858.2222222222226</v>
      </c>
      <c r="I29" s="160">
        <f>(F29-H29)/H29</f>
        <v>7.7204738816210719E-2</v>
      </c>
    </row>
    <row r="30" spans="1:9" ht="16.5" x14ac:dyDescent="0.3">
      <c r="A30" s="37"/>
      <c r="B30" s="169" t="s">
        <v>15</v>
      </c>
      <c r="C30" s="156" t="s">
        <v>95</v>
      </c>
      <c r="D30" s="154" t="s">
        <v>82</v>
      </c>
      <c r="E30" s="178">
        <v>1724.4917499999999</v>
      </c>
      <c r="F30" s="178">
        <v>2541.1</v>
      </c>
      <c r="G30" s="160">
        <f>(F30-E30)/E30</f>
        <v>0.47353560839012426</v>
      </c>
      <c r="H30" s="178">
        <v>2316.5</v>
      </c>
      <c r="I30" s="160">
        <f>(F30-H30)/H30</f>
        <v>9.6956615583854919E-2</v>
      </c>
    </row>
    <row r="31" spans="1:9" ht="17.25" thickBot="1" x14ac:dyDescent="0.35">
      <c r="A31" s="38"/>
      <c r="B31" s="170" t="s">
        <v>12</v>
      </c>
      <c r="C31" s="157" t="s">
        <v>92</v>
      </c>
      <c r="D31" s="153" t="s">
        <v>81</v>
      </c>
      <c r="E31" s="180">
        <v>539.59375</v>
      </c>
      <c r="F31" s="180">
        <v>776.5</v>
      </c>
      <c r="G31" s="162">
        <f>(F31-E31)/E31</f>
        <v>0.43904557827068974</v>
      </c>
      <c r="H31" s="180">
        <v>693.1</v>
      </c>
      <c r="I31" s="162">
        <f>(F31-H31)/H31</f>
        <v>0.12032895686048185</v>
      </c>
    </row>
    <row r="32" spans="1:9" ht="15.75" customHeight="1" thickBot="1" x14ac:dyDescent="0.25">
      <c r="A32" s="228" t="s">
        <v>188</v>
      </c>
      <c r="B32" s="229"/>
      <c r="C32" s="229"/>
      <c r="D32" s="230"/>
      <c r="E32" s="103">
        <f>SUM(E16:E31)</f>
        <v>29287.752167658735</v>
      </c>
      <c r="F32" s="104">
        <f>SUM(F16:F31)</f>
        <v>54794.241269841266</v>
      </c>
      <c r="G32" s="105">
        <f t="shared" ref="G32" si="0">(F32-E32)/E32</f>
        <v>0.87089268429238831</v>
      </c>
      <c r="H32" s="104">
        <f>SUM(H16:H31)</f>
        <v>53961.333333333336</v>
      </c>
      <c r="I32" s="108">
        <f t="shared" ref="I32" si="1">(F32-H32)/H32</f>
        <v>1.5435273464479453E-2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3" t="s">
        <v>26</v>
      </c>
      <c r="C34" s="158" t="s">
        <v>100</v>
      </c>
      <c r="D34" s="159" t="s">
        <v>161</v>
      </c>
      <c r="E34" s="183">
        <v>2622.2062500000002</v>
      </c>
      <c r="F34" s="183">
        <v>6895.7000000000007</v>
      </c>
      <c r="G34" s="160">
        <f>(F34-E34)/E34</f>
        <v>1.6297321196606867</v>
      </c>
      <c r="H34" s="183">
        <v>6474.4</v>
      </c>
      <c r="I34" s="160">
        <f>(F34-H34)/H34</f>
        <v>6.5071666872606126E-2</v>
      </c>
    </row>
    <row r="35" spans="1:9" ht="16.5" x14ac:dyDescent="0.3">
      <c r="A35" s="37"/>
      <c r="B35" s="169" t="s">
        <v>27</v>
      </c>
      <c r="C35" s="156" t="s">
        <v>101</v>
      </c>
      <c r="D35" s="152" t="s">
        <v>161</v>
      </c>
      <c r="E35" s="178">
        <v>2605.223611111111</v>
      </c>
      <c r="F35" s="178">
        <v>6841.5</v>
      </c>
      <c r="G35" s="160">
        <f>(F35-E35)/E35</f>
        <v>1.6260701656554328</v>
      </c>
      <c r="H35" s="178">
        <v>6366</v>
      </c>
      <c r="I35" s="160">
        <f>(F35-H35)/H35</f>
        <v>7.4693685202639026E-2</v>
      </c>
    </row>
    <row r="36" spans="1:9" ht="16.5" x14ac:dyDescent="0.3">
      <c r="A36" s="37"/>
      <c r="B36" s="173" t="s">
        <v>30</v>
      </c>
      <c r="C36" s="156" t="s">
        <v>104</v>
      </c>
      <c r="D36" s="152" t="s">
        <v>161</v>
      </c>
      <c r="E36" s="178">
        <v>1590.6125</v>
      </c>
      <c r="F36" s="178">
        <v>3375</v>
      </c>
      <c r="G36" s="160">
        <f>(F36-E36)/E36</f>
        <v>1.1218241400718278</v>
      </c>
      <c r="H36" s="178">
        <v>3091.4</v>
      </c>
      <c r="I36" s="160">
        <f>(F36-H36)/H36</f>
        <v>9.1738370964611474E-2</v>
      </c>
    </row>
    <row r="37" spans="1:9" ht="16.5" x14ac:dyDescent="0.3">
      <c r="A37" s="37"/>
      <c r="B37" s="169" t="s">
        <v>29</v>
      </c>
      <c r="C37" s="156" t="s">
        <v>103</v>
      </c>
      <c r="D37" s="152" t="s">
        <v>161</v>
      </c>
      <c r="E37" s="178">
        <v>1624.7750000000001</v>
      </c>
      <c r="F37" s="178">
        <v>6047.4</v>
      </c>
      <c r="G37" s="160">
        <f>(F37-E37)/E37</f>
        <v>2.7219922758535797</v>
      </c>
      <c r="H37" s="178">
        <v>5157.7000000000007</v>
      </c>
      <c r="I37" s="160">
        <f>(F37-H37)/H37</f>
        <v>0.17249936987416847</v>
      </c>
    </row>
    <row r="38" spans="1:9" ht="17.25" thickBot="1" x14ac:dyDescent="0.35">
      <c r="A38" s="38"/>
      <c r="B38" s="173" t="s">
        <v>28</v>
      </c>
      <c r="C38" s="156" t="s">
        <v>102</v>
      </c>
      <c r="D38" s="163" t="s">
        <v>161</v>
      </c>
      <c r="E38" s="180">
        <v>1612.0875000000001</v>
      </c>
      <c r="F38" s="180">
        <v>4168.5</v>
      </c>
      <c r="G38" s="162">
        <f>(F38-E38)/E38</f>
        <v>1.5857777571006535</v>
      </c>
      <c r="H38" s="180">
        <v>3286.9</v>
      </c>
      <c r="I38" s="162">
        <f>(F38-H38)/H38</f>
        <v>0.26821625239587449</v>
      </c>
    </row>
    <row r="39" spans="1:9" ht="15.75" customHeight="1" thickBot="1" x14ac:dyDescent="0.25">
      <c r="A39" s="228" t="s">
        <v>189</v>
      </c>
      <c r="B39" s="229"/>
      <c r="C39" s="229"/>
      <c r="D39" s="230"/>
      <c r="E39" s="86">
        <f>SUM(E34:E38)</f>
        <v>10054.904861111112</v>
      </c>
      <c r="F39" s="106">
        <f>SUM(F34:F38)</f>
        <v>27328.1</v>
      </c>
      <c r="G39" s="107">
        <f t="shared" ref="G39" si="2">(F39-E39)/E39</f>
        <v>1.7178874765583927</v>
      </c>
      <c r="H39" s="106">
        <f>SUM(H34:H38)</f>
        <v>24376.400000000001</v>
      </c>
      <c r="I39" s="108">
        <f t="shared" ref="I39" si="3">(F39-H39)/H39</f>
        <v>0.12108842979275024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4" t="s">
        <v>33</v>
      </c>
      <c r="C41" s="156" t="s">
        <v>107</v>
      </c>
      <c r="D41" s="159" t="s">
        <v>161</v>
      </c>
      <c r="E41" s="177">
        <v>17345.6875</v>
      </c>
      <c r="F41" s="178">
        <v>24872.5</v>
      </c>
      <c r="G41" s="160">
        <f>(F41-E41)/E41</f>
        <v>0.43392990332611492</v>
      </c>
      <c r="H41" s="178">
        <v>26496</v>
      </c>
      <c r="I41" s="160">
        <f>(F41-H41)/H41</f>
        <v>-6.1273399758454104E-2</v>
      </c>
    </row>
    <row r="42" spans="1:9" ht="16.5" x14ac:dyDescent="0.3">
      <c r="A42" s="37"/>
      <c r="B42" s="169" t="s">
        <v>32</v>
      </c>
      <c r="C42" s="156" t="s">
        <v>106</v>
      </c>
      <c r="D42" s="152" t="s">
        <v>161</v>
      </c>
      <c r="E42" s="179">
        <v>21771.538888888888</v>
      </c>
      <c r="F42" s="178">
        <v>46583.1</v>
      </c>
      <c r="G42" s="160">
        <f>(F42-E42)/E42</f>
        <v>1.1396328591073412</v>
      </c>
      <c r="H42" s="178">
        <v>46083.1</v>
      </c>
      <c r="I42" s="160">
        <f>(F42-H42)/H42</f>
        <v>1.0849964520616017E-2</v>
      </c>
    </row>
    <row r="43" spans="1:9" ht="16.5" x14ac:dyDescent="0.3">
      <c r="A43" s="37"/>
      <c r="B43" s="173" t="s">
        <v>31</v>
      </c>
      <c r="C43" s="156" t="s">
        <v>105</v>
      </c>
      <c r="D43" s="152" t="s">
        <v>161</v>
      </c>
      <c r="E43" s="179">
        <v>34359.888888888891</v>
      </c>
      <c r="F43" s="184">
        <v>71046.728571428568</v>
      </c>
      <c r="G43" s="160">
        <f>(F43-E43)/E43</f>
        <v>1.0677228847036018</v>
      </c>
      <c r="H43" s="184">
        <v>69873.966666666674</v>
      </c>
      <c r="I43" s="160">
        <f>(F43-H43)/H43</f>
        <v>1.6783960618073211E-2</v>
      </c>
    </row>
    <row r="44" spans="1:9" ht="16.5" x14ac:dyDescent="0.3">
      <c r="A44" s="37"/>
      <c r="B44" s="169" t="s">
        <v>36</v>
      </c>
      <c r="C44" s="156" t="s">
        <v>153</v>
      </c>
      <c r="D44" s="152" t="s">
        <v>161</v>
      </c>
      <c r="E44" s="179">
        <v>14260</v>
      </c>
      <c r="F44" s="179">
        <v>24222.571428571428</v>
      </c>
      <c r="G44" s="160">
        <f>(F44-E44)/E44</f>
        <v>0.69863754758565411</v>
      </c>
      <c r="H44" s="179">
        <v>22951.666666666668</v>
      </c>
      <c r="I44" s="160">
        <f>(F44-H44)/H44</f>
        <v>5.5373092523626155E-2</v>
      </c>
    </row>
    <row r="45" spans="1:9" ht="16.5" x14ac:dyDescent="0.3">
      <c r="A45" s="37"/>
      <c r="B45" s="169" t="s">
        <v>34</v>
      </c>
      <c r="C45" s="156" t="s">
        <v>154</v>
      </c>
      <c r="D45" s="152" t="s">
        <v>161</v>
      </c>
      <c r="E45" s="179">
        <v>6116.2</v>
      </c>
      <c r="F45" s="179">
        <v>14498</v>
      </c>
      <c r="G45" s="160">
        <f>(F45-E45)/E45</f>
        <v>1.370426081553906</v>
      </c>
      <c r="H45" s="179">
        <v>12998.333333333334</v>
      </c>
      <c r="I45" s="160">
        <f>(F45-H45)/H45</f>
        <v>0.11537376586741885</v>
      </c>
    </row>
    <row r="46" spans="1:9" ht="16.5" customHeight="1" thickBot="1" x14ac:dyDescent="0.35">
      <c r="A46" s="38"/>
      <c r="B46" s="169" t="s">
        <v>35</v>
      </c>
      <c r="C46" s="156" t="s">
        <v>152</v>
      </c>
      <c r="D46" s="152" t="s">
        <v>161</v>
      </c>
      <c r="E46" s="181">
        <v>16815.3125</v>
      </c>
      <c r="F46" s="181">
        <v>14750</v>
      </c>
      <c r="G46" s="166">
        <f>(F46-E46)/E46</f>
        <v>-0.12282331951903956</v>
      </c>
      <c r="H46" s="181">
        <v>12666</v>
      </c>
      <c r="I46" s="166">
        <f>(F46-H46)/H46</f>
        <v>0.16453497552502763</v>
      </c>
    </row>
    <row r="47" spans="1:9" ht="15.75" customHeight="1" thickBot="1" x14ac:dyDescent="0.25">
      <c r="A47" s="228" t="s">
        <v>190</v>
      </c>
      <c r="B47" s="229"/>
      <c r="C47" s="229"/>
      <c r="D47" s="230"/>
      <c r="E47" s="86">
        <f>SUM(E41:E46)</f>
        <v>110668.62777777777</v>
      </c>
      <c r="F47" s="86">
        <f>SUM(F41:F46)</f>
        <v>195972.9</v>
      </c>
      <c r="G47" s="107">
        <f t="shared" ref="G47" si="4">(F47-E47)/E47</f>
        <v>0.77080807754762182</v>
      </c>
      <c r="H47" s="106">
        <f>SUM(H41:H46)</f>
        <v>191069.06666666668</v>
      </c>
      <c r="I47" s="108">
        <f t="shared" ref="I47" si="5">(F47-H47)/H47</f>
        <v>2.5665239375918414E-2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69" t="s">
        <v>49</v>
      </c>
      <c r="C49" s="156" t="s">
        <v>158</v>
      </c>
      <c r="D49" s="159" t="s">
        <v>199</v>
      </c>
      <c r="E49" s="177">
        <v>2548.25</v>
      </c>
      <c r="F49" s="177">
        <v>5665</v>
      </c>
      <c r="G49" s="160">
        <f>(F49-E49)/E49</f>
        <v>1.2230942803885019</v>
      </c>
      <c r="H49" s="177">
        <v>5665</v>
      </c>
      <c r="I49" s="160">
        <f>(F49-H49)/H49</f>
        <v>0</v>
      </c>
    </row>
    <row r="50" spans="1:9" ht="16.5" x14ac:dyDescent="0.3">
      <c r="A50" s="37"/>
      <c r="B50" s="169" t="s">
        <v>50</v>
      </c>
      <c r="C50" s="156" t="s">
        <v>159</v>
      </c>
      <c r="D50" s="154" t="s">
        <v>112</v>
      </c>
      <c r="E50" s="179">
        <v>40116.886111111111</v>
      </c>
      <c r="F50" s="179">
        <v>50447.5</v>
      </c>
      <c r="G50" s="160">
        <f>(F50-E50)/E50</f>
        <v>0.25751285531674489</v>
      </c>
      <c r="H50" s="179">
        <v>49995</v>
      </c>
      <c r="I50" s="160">
        <f>(F50-H50)/H50</f>
        <v>9.0509050905090514E-3</v>
      </c>
    </row>
    <row r="51" spans="1:9" ht="16.5" x14ac:dyDescent="0.3">
      <c r="A51" s="37"/>
      <c r="B51" s="169" t="s">
        <v>47</v>
      </c>
      <c r="C51" s="156" t="s">
        <v>113</v>
      </c>
      <c r="D51" s="152" t="s">
        <v>114</v>
      </c>
      <c r="E51" s="179">
        <v>22286.875</v>
      </c>
      <c r="F51" s="179">
        <v>39592.777777777781</v>
      </c>
      <c r="G51" s="160">
        <f>(F51-E51)/E51</f>
        <v>0.77650647647002013</v>
      </c>
      <c r="H51" s="179">
        <v>39095.555555555555</v>
      </c>
      <c r="I51" s="160">
        <f>(F51-H51)/H51</f>
        <v>1.2718126527596307E-2</v>
      </c>
    </row>
    <row r="52" spans="1:9" ht="16.5" x14ac:dyDescent="0.3">
      <c r="A52" s="37"/>
      <c r="B52" s="169" t="s">
        <v>45</v>
      </c>
      <c r="C52" s="156" t="s">
        <v>109</v>
      </c>
      <c r="D52" s="152" t="s">
        <v>108</v>
      </c>
      <c r="E52" s="179">
        <v>8411.4916666666668</v>
      </c>
      <c r="F52" s="179">
        <v>18629.714285714286</v>
      </c>
      <c r="G52" s="160">
        <f>(F52-E52)/E52</f>
        <v>1.2147931691522356</v>
      </c>
      <c r="H52" s="179">
        <v>18270.375</v>
      </c>
      <c r="I52" s="160">
        <f>(F52-H52)/H52</f>
        <v>1.9667865914864156E-2</v>
      </c>
    </row>
    <row r="53" spans="1:9" ht="16.5" x14ac:dyDescent="0.3">
      <c r="A53" s="37"/>
      <c r="B53" s="169" t="s">
        <v>48</v>
      </c>
      <c r="C53" s="156" t="s">
        <v>157</v>
      </c>
      <c r="D53" s="154" t="s">
        <v>114</v>
      </c>
      <c r="E53" s="179">
        <v>23658.263571428572</v>
      </c>
      <c r="F53" s="179">
        <v>77562.5</v>
      </c>
      <c r="G53" s="160">
        <f>(F53-E53)/E53</f>
        <v>2.2784527810261643</v>
      </c>
      <c r="H53" s="179">
        <v>75608.333333333328</v>
      </c>
      <c r="I53" s="160">
        <f>(F53-H53)/H53</f>
        <v>2.5845916455417239E-2</v>
      </c>
    </row>
    <row r="54" spans="1:9" ht="16.5" customHeight="1" thickBot="1" x14ac:dyDescent="0.35">
      <c r="A54" s="38"/>
      <c r="B54" s="169" t="s">
        <v>46</v>
      </c>
      <c r="C54" s="156" t="s">
        <v>111</v>
      </c>
      <c r="D54" s="153" t="s">
        <v>110</v>
      </c>
      <c r="E54" s="181">
        <v>6524.583333333333</v>
      </c>
      <c r="F54" s="181">
        <v>11578.8</v>
      </c>
      <c r="G54" s="166">
        <f>(F54-E54)/E54</f>
        <v>0.77464205887987736</v>
      </c>
      <c r="H54" s="181">
        <v>11054</v>
      </c>
      <c r="I54" s="166">
        <f>(F54-H54)/H54</f>
        <v>4.7476026777636987E-2</v>
      </c>
    </row>
    <row r="55" spans="1:9" ht="15.75" customHeight="1" thickBot="1" x14ac:dyDescent="0.25">
      <c r="A55" s="228" t="s">
        <v>191</v>
      </c>
      <c r="B55" s="229"/>
      <c r="C55" s="229"/>
      <c r="D55" s="230"/>
      <c r="E55" s="86">
        <f>SUM(E49:E54)</f>
        <v>103546.34968253967</v>
      </c>
      <c r="F55" s="86">
        <f>SUM(F49:F54)</f>
        <v>203476.29206349206</v>
      </c>
      <c r="G55" s="107">
        <f t="shared" ref="G55" si="6">(F55-E55)/E55</f>
        <v>0.96507450709102982</v>
      </c>
      <c r="H55" s="86">
        <f>SUM(H49:H54)</f>
        <v>199688.26388888888</v>
      </c>
      <c r="I55" s="108">
        <f t="shared" ref="I55" si="7">(F55-H55)/H55</f>
        <v>1.8969708588938049E-2</v>
      </c>
    </row>
    <row r="56" spans="1:9" ht="17.25" customHeight="1" thickBot="1" x14ac:dyDescent="0.3">
      <c r="A56" s="113" t="s">
        <v>44</v>
      </c>
      <c r="B56" s="10" t="s">
        <v>57</v>
      </c>
      <c r="C56" s="210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41</v>
      </c>
      <c r="C57" s="19" t="s">
        <v>118</v>
      </c>
      <c r="D57" s="159" t="s">
        <v>114</v>
      </c>
      <c r="E57" s="177">
        <v>7078.25</v>
      </c>
      <c r="F57" s="187">
        <v>11393.75</v>
      </c>
      <c r="G57" s="161">
        <f>(F57-E57)/E57</f>
        <v>0.60968459718150669</v>
      </c>
      <c r="H57" s="187">
        <v>12235</v>
      </c>
      <c r="I57" s="161">
        <f>(F57-H57)/H57</f>
        <v>-6.8757662443808751E-2</v>
      </c>
    </row>
    <row r="58" spans="1:9" ht="16.5" x14ac:dyDescent="0.3">
      <c r="A58" s="114"/>
      <c r="B58" s="96" t="s">
        <v>55</v>
      </c>
      <c r="C58" s="156" t="s">
        <v>122</v>
      </c>
      <c r="D58" s="152" t="s">
        <v>120</v>
      </c>
      <c r="E58" s="179">
        <v>6372.0758928571431</v>
      </c>
      <c r="F58" s="189">
        <v>21239.375</v>
      </c>
      <c r="G58" s="160">
        <f>(F58-E58)/E58</f>
        <v>2.3331955483782827</v>
      </c>
      <c r="H58" s="189">
        <v>21896.625</v>
      </c>
      <c r="I58" s="160">
        <f>(F58-H58)/H58</f>
        <v>-3.0016041284901211E-2</v>
      </c>
    </row>
    <row r="59" spans="1:9" ht="16.5" x14ac:dyDescent="0.3">
      <c r="A59" s="114"/>
      <c r="B59" s="96" t="s">
        <v>38</v>
      </c>
      <c r="C59" s="156" t="s">
        <v>115</v>
      </c>
      <c r="D59" s="152" t="s">
        <v>114</v>
      </c>
      <c r="E59" s="179">
        <v>4312</v>
      </c>
      <c r="F59" s="189">
        <v>11228.75</v>
      </c>
      <c r="G59" s="160">
        <f>(F59-E59)/E59</f>
        <v>1.6040700371057515</v>
      </c>
      <c r="H59" s="189">
        <v>11540</v>
      </c>
      <c r="I59" s="160">
        <f>(F59-H59)/H59</f>
        <v>-2.6971403812824958E-2</v>
      </c>
    </row>
    <row r="60" spans="1:9" ht="16.5" x14ac:dyDescent="0.3">
      <c r="A60" s="114"/>
      <c r="B60" s="96" t="s">
        <v>43</v>
      </c>
      <c r="C60" s="156" t="s">
        <v>119</v>
      </c>
      <c r="D60" s="152" t="s">
        <v>114</v>
      </c>
      <c r="E60" s="179">
        <v>6429.2472222222223</v>
      </c>
      <c r="F60" s="179">
        <v>4456</v>
      </c>
      <c r="G60" s="160">
        <f>(F60-E60)/E60</f>
        <v>-0.30691730369332165</v>
      </c>
      <c r="H60" s="179">
        <v>4463.2857142857147</v>
      </c>
      <c r="I60" s="160">
        <f>(F60-H60)/H60</f>
        <v>-1.6323656499056659E-3</v>
      </c>
    </row>
    <row r="61" spans="1:9" ht="16.5" x14ac:dyDescent="0.3">
      <c r="A61" s="114"/>
      <c r="B61" s="96" t="s">
        <v>54</v>
      </c>
      <c r="C61" s="156" t="s">
        <v>121</v>
      </c>
      <c r="D61" s="152" t="s">
        <v>120</v>
      </c>
      <c r="E61" s="179">
        <v>6266.9196428571431</v>
      </c>
      <c r="F61" s="196">
        <v>19271.111111111109</v>
      </c>
      <c r="G61" s="160">
        <f>(F61-E61)/E61</f>
        <v>2.0750531695544834</v>
      </c>
      <c r="H61" s="196">
        <v>19171.111111111109</v>
      </c>
      <c r="I61" s="160">
        <f>(F61-H61)/H61</f>
        <v>5.2161817549553728E-3</v>
      </c>
    </row>
    <row r="62" spans="1:9" s="150" customFormat="1" ht="17.25" thickBot="1" x14ac:dyDescent="0.35">
      <c r="A62" s="197"/>
      <c r="B62" s="97" t="s">
        <v>39</v>
      </c>
      <c r="C62" s="157" t="s">
        <v>116</v>
      </c>
      <c r="D62" s="153" t="s">
        <v>114</v>
      </c>
      <c r="E62" s="181">
        <v>5750.9285714285725</v>
      </c>
      <c r="F62" s="190">
        <v>16159.166666666666</v>
      </c>
      <c r="G62" s="165">
        <f>(F62-E62)/E62</f>
        <v>1.8098360927220856</v>
      </c>
      <c r="H62" s="190">
        <v>16030.833333333334</v>
      </c>
      <c r="I62" s="165">
        <f>(F62-H62)/H62</f>
        <v>8.00540624837545E-3</v>
      </c>
    </row>
    <row r="63" spans="1:9" s="150" customFormat="1" ht="16.5" x14ac:dyDescent="0.3">
      <c r="A63" s="197"/>
      <c r="B63" s="98" t="s">
        <v>56</v>
      </c>
      <c r="C63" s="155" t="s">
        <v>123</v>
      </c>
      <c r="D63" s="152" t="s">
        <v>120</v>
      </c>
      <c r="E63" s="179">
        <v>27416.897321428572</v>
      </c>
      <c r="F63" s="188">
        <v>79000</v>
      </c>
      <c r="G63" s="160">
        <f>(F63-E63)/E63</f>
        <v>1.8814347252289181</v>
      </c>
      <c r="H63" s="188">
        <v>72830</v>
      </c>
      <c r="I63" s="160">
        <f>(F63-H63)/H63</f>
        <v>8.4717836056570101E-2</v>
      </c>
    </row>
    <row r="64" spans="1:9" ht="16.5" x14ac:dyDescent="0.3">
      <c r="A64" s="114"/>
      <c r="B64" s="96" t="s">
        <v>40</v>
      </c>
      <c r="C64" s="156" t="s">
        <v>117</v>
      </c>
      <c r="D64" s="154" t="s">
        <v>114</v>
      </c>
      <c r="E64" s="184">
        <v>4201.6000000000004</v>
      </c>
      <c r="F64" s="189">
        <v>14898.75</v>
      </c>
      <c r="G64" s="160">
        <f>(F64-E64)/E64</f>
        <v>2.5459705826351864</v>
      </c>
      <c r="H64" s="189">
        <v>13261.25</v>
      </c>
      <c r="I64" s="160">
        <f>(F64-H64)/H64</f>
        <v>0.12348006409652182</v>
      </c>
    </row>
    <row r="65" spans="1:9" ht="16.5" customHeight="1" thickBot="1" x14ac:dyDescent="0.35">
      <c r="A65" s="115"/>
      <c r="B65" s="97" t="s">
        <v>42</v>
      </c>
      <c r="C65" s="157" t="s">
        <v>198</v>
      </c>
      <c r="D65" s="153" t="s">
        <v>114</v>
      </c>
      <c r="E65" s="181">
        <v>3263.6875</v>
      </c>
      <c r="F65" s="190">
        <v>7000</v>
      </c>
      <c r="G65" s="165">
        <f>(F65-E65)/E65</f>
        <v>1.1448131906011223</v>
      </c>
      <c r="H65" s="190">
        <v>5916.666666666667</v>
      </c>
      <c r="I65" s="165">
        <f>(F65-H65)/H65</f>
        <v>0.18309859154929573</v>
      </c>
    </row>
    <row r="66" spans="1:9" ht="15.75" customHeight="1" thickBot="1" x14ac:dyDescent="0.25">
      <c r="A66" s="228" t="s">
        <v>192</v>
      </c>
      <c r="B66" s="243"/>
      <c r="C66" s="243"/>
      <c r="D66" s="244"/>
      <c r="E66" s="103">
        <f>SUM(E57:E65)</f>
        <v>71091.606150793654</v>
      </c>
      <c r="F66" s="103">
        <f>SUM(F57:F65)</f>
        <v>184646.90277777778</v>
      </c>
      <c r="G66" s="105">
        <f t="shared" ref="G66" si="8">(F66-E66)/E66</f>
        <v>1.597309482446071</v>
      </c>
      <c r="H66" s="103">
        <f>SUM(H57:H65)</f>
        <v>177344.77182539683</v>
      </c>
      <c r="I66" s="211">
        <f t="shared" ref="I66" si="9">(F66-H66)/H66</f>
        <v>4.1174774295405746E-2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69" t="s">
        <v>63</v>
      </c>
      <c r="C68" s="156" t="s">
        <v>132</v>
      </c>
      <c r="D68" s="159" t="s">
        <v>126</v>
      </c>
      <c r="E68" s="177">
        <v>6194.6130952380954</v>
      </c>
      <c r="F68" s="183">
        <v>17464.285714285714</v>
      </c>
      <c r="G68" s="160">
        <f>(F68-E68)/E68</f>
        <v>1.8192698148833231</v>
      </c>
      <c r="H68" s="183">
        <v>17850</v>
      </c>
      <c r="I68" s="160">
        <f>(F68-H68)/H68</f>
        <v>-2.1608643457382982E-2</v>
      </c>
    </row>
    <row r="69" spans="1:9" ht="16.5" x14ac:dyDescent="0.3">
      <c r="A69" s="37"/>
      <c r="B69" s="169" t="s">
        <v>59</v>
      </c>
      <c r="C69" s="156" t="s">
        <v>128</v>
      </c>
      <c r="D69" s="154" t="s">
        <v>124</v>
      </c>
      <c r="E69" s="179">
        <v>10360.875</v>
      </c>
      <c r="F69" s="178">
        <v>25462.555555555555</v>
      </c>
      <c r="G69" s="160">
        <f>(F69-E69)/E69</f>
        <v>1.4575680679050327</v>
      </c>
      <c r="H69" s="178">
        <v>25532.875</v>
      </c>
      <c r="I69" s="160">
        <f>(F69-H69)/H69</f>
        <v>-2.7540746760576413E-3</v>
      </c>
    </row>
    <row r="70" spans="1:9" ht="16.5" x14ac:dyDescent="0.3">
      <c r="A70" s="37"/>
      <c r="B70" s="169" t="s">
        <v>62</v>
      </c>
      <c r="C70" s="156" t="s">
        <v>131</v>
      </c>
      <c r="D70" s="154" t="s">
        <v>125</v>
      </c>
      <c r="E70" s="179">
        <v>12072.916666666666</v>
      </c>
      <c r="F70" s="178">
        <v>24511.666666666668</v>
      </c>
      <c r="G70" s="160">
        <f>(F70-E70)/E70</f>
        <v>1.0303019844693704</v>
      </c>
      <c r="H70" s="178">
        <v>24511.666666666668</v>
      </c>
      <c r="I70" s="160">
        <f>(F70-H70)/H70</f>
        <v>0</v>
      </c>
    </row>
    <row r="71" spans="1:9" ht="16.5" x14ac:dyDescent="0.3">
      <c r="A71" s="37"/>
      <c r="B71" s="169" t="s">
        <v>60</v>
      </c>
      <c r="C71" s="156" t="s">
        <v>129</v>
      </c>
      <c r="D71" s="154" t="s">
        <v>215</v>
      </c>
      <c r="E71" s="179">
        <v>49304.357142857145</v>
      </c>
      <c r="F71" s="178">
        <v>130125.42857142857</v>
      </c>
      <c r="G71" s="160">
        <f>(F71-E71)/E71</f>
        <v>1.6392277703651226</v>
      </c>
      <c r="H71" s="178">
        <v>130089.71428571429</v>
      </c>
      <c r="I71" s="160">
        <f>(F71-H71)/H71</f>
        <v>2.745358148441814E-4</v>
      </c>
    </row>
    <row r="72" spans="1:9" ht="16.5" x14ac:dyDescent="0.3">
      <c r="A72" s="37"/>
      <c r="B72" s="169" t="s">
        <v>61</v>
      </c>
      <c r="C72" s="156" t="s">
        <v>130</v>
      </c>
      <c r="D72" s="154" t="s">
        <v>216</v>
      </c>
      <c r="E72" s="179">
        <v>15541.549107142857</v>
      </c>
      <c r="F72" s="178">
        <v>70792.5</v>
      </c>
      <c r="G72" s="160">
        <f>(F72-E72)/E72</f>
        <v>3.555047859898596</v>
      </c>
      <c r="H72" s="178">
        <v>65532.5</v>
      </c>
      <c r="I72" s="160">
        <f>(F72-H72)/H72</f>
        <v>8.0265517109831E-2</v>
      </c>
    </row>
    <row r="73" spans="1:9" ht="16.5" customHeight="1" thickBot="1" x14ac:dyDescent="0.35">
      <c r="A73" s="37"/>
      <c r="B73" s="169" t="s">
        <v>64</v>
      </c>
      <c r="C73" s="156" t="s">
        <v>133</v>
      </c>
      <c r="D73" s="153" t="s">
        <v>127</v>
      </c>
      <c r="E73" s="181">
        <v>5184.25</v>
      </c>
      <c r="F73" s="185">
        <v>15779.666666666666</v>
      </c>
      <c r="G73" s="166">
        <f>(F73-E73)/E73</f>
        <v>2.0437703943032584</v>
      </c>
      <c r="H73" s="185">
        <v>14587.5</v>
      </c>
      <c r="I73" s="166">
        <f>(F73-H73)/H73</f>
        <v>8.1725221365324147E-2</v>
      </c>
    </row>
    <row r="74" spans="1:9" ht="15.75" customHeight="1" thickBot="1" x14ac:dyDescent="0.25">
      <c r="A74" s="228" t="s">
        <v>214</v>
      </c>
      <c r="B74" s="229"/>
      <c r="C74" s="229"/>
      <c r="D74" s="230"/>
      <c r="E74" s="86">
        <f>SUM(E68:E73)</f>
        <v>98658.561011904763</v>
      </c>
      <c r="F74" s="86">
        <f>SUM(F68:F73)</f>
        <v>284136.10317460319</v>
      </c>
      <c r="G74" s="107">
        <f t="shared" ref="G74" si="10">(F74-E74)/E74</f>
        <v>1.8799943994755564</v>
      </c>
      <c r="H74" s="86">
        <f>SUM(H68:H73)</f>
        <v>278104.25595238095</v>
      </c>
      <c r="I74" s="108">
        <f t="shared" ref="I74" si="11">(F74-H74)/H74</f>
        <v>2.1689158267520599E-2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69" t="s">
        <v>67</v>
      </c>
      <c r="C76" s="158" t="s">
        <v>139</v>
      </c>
      <c r="D76" s="159" t="s">
        <v>135</v>
      </c>
      <c r="E76" s="177">
        <v>3884.9375</v>
      </c>
      <c r="F76" s="177">
        <v>6433</v>
      </c>
      <c r="G76" s="160">
        <f>(F76-E76)/E76</f>
        <v>0.65588249489213146</v>
      </c>
      <c r="H76" s="177">
        <v>7113.6</v>
      </c>
      <c r="I76" s="160">
        <f>(F76-H76)/H76</f>
        <v>-9.5675888439046383E-2</v>
      </c>
    </row>
    <row r="77" spans="1:9" ht="16.5" x14ac:dyDescent="0.3">
      <c r="A77" s="37"/>
      <c r="B77" s="169" t="s">
        <v>70</v>
      </c>
      <c r="C77" s="156" t="s">
        <v>141</v>
      </c>
      <c r="D77" s="154" t="s">
        <v>137</v>
      </c>
      <c r="E77" s="179">
        <v>3197.7638888888891</v>
      </c>
      <c r="F77" s="179">
        <v>8928</v>
      </c>
      <c r="G77" s="160">
        <f>(F77-E77)/E77</f>
        <v>1.7919509726849057</v>
      </c>
      <c r="H77" s="179">
        <v>9302.5</v>
      </c>
      <c r="I77" s="160">
        <f>(F77-H77)/H77</f>
        <v>-4.0257995162590703E-2</v>
      </c>
    </row>
    <row r="78" spans="1:9" ht="16.5" x14ac:dyDescent="0.3">
      <c r="A78" s="37"/>
      <c r="B78" s="169" t="s">
        <v>71</v>
      </c>
      <c r="C78" s="156" t="s">
        <v>200</v>
      </c>
      <c r="D78" s="154" t="s">
        <v>134</v>
      </c>
      <c r="E78" s="179">
        <v>2613.5</v>
      </c>
      <c r="F78" s="179">
        <v>7241.1111111111113</v>
      </c>
      <c r="G78" s="160">
        <f>(F78-E78)/E78</f>
        <v>1.7706566332929448</v>
      </c>
      <c r="H78" s="179">
        <v>7097.7777777777774</v>
      </c>
      <c r="I78" s="160">
        <f>(F78-H78)/H78</f>
        <v>2.0194113963681991E-2</v>
      </c>
    </row>
    <row r="79" spans="1:9" ht="16.5" x14ac:dyDescent="0.3">
      <c r="A79" s="37"/>
      <c r="B79" s="169" t="s">
        <v>68</v>
      </c>
      <c r="C79" s="156" t="s">
        <v>138</v>
      </c>
      <c r="D79" s="154" t="s">
        <v>134</v>
      </c>
      <c r="E79" s="179">
        <v>5510.9861111111104</v>
      </c>
      <c r="F79" s="179">
        <v>17667.777777777777</v>
      </c>
      <c r="G79" s="160">
        <f>(F79-E79)/E79</f>
        <v>2.2059194891013156</v>
      </c>
      <c r="H79" s="179">
        <v>17223.333333333332</v>
      </c>
      <c r="I79" s="160">
        <f>(F79-H79)/H79</f>
        <v>2.5804786787949213E-2</v>
      </c>
    </row>
    <row r="80" spans="1:9" ht="16.5" customHeight="1" thickBot="1" x14ac:dyDescent="0.35">
      <c r="A80" s="38"/>
      <c r="B80" s="169" t="s">
        <v>69</v>
      </c>
      <c r="C80" s="156" t="s">
        <v>140</v>
      </c>
      <c r="D80" s="153" t="s">
        <v>136</v>
      </c>
      <c r="E80" s="181">
        <v>1590.625</v>
      </c>
      <c r="F80" s="181">
        <v>6020</v>
      </c>
      <c r="G80" s="160">
        <f>(F80-E80)/E80</f>
        <v>2.7846758349705305</v>
      </c>
      <c r="H80" s="181">
        <v>5525.833333333333</v>
      </c>
      <c r="I80" s="160">
        <f>(F80-H80)/H80</f>
        <v>8.9428442165585945E-2</v>
      </c>
    </row>
    <row r="81" spans="1:11" ht="15.75" customHeight="1" thickBot="1" x14ac:dyDescent="0.25">
      <c r="A81" s="228" t="s">
        <v>193</v>
      </c>
      <c r="B81" s="229"/>
      <c r="C81" s="229"/>
      <c r="D81" s="230"/>
      <c r="E81" s="86">
        <f>SUM(E76:E80)</f>
        <v>16797.8125</v>
      </c>
      <c r="F81" s="86">
        <f>SUM(F76:F80)</f>
        <v>46289.888888888891</v>
      </c>
      <c r="G81" s="107">
        <f t="shared" ref="G81" si="12">(F81-E81)/E81</f>
        <v>1.7557093454215476</v>
      </c>
      <c r="H81" s="86">
        <f>SUM(H76:H80)</f>
        <v>46263.044444444444</v>
      </c>
      <c r="I81" s="108">
        <f t="shared" ref="I81" si="13">(F81-H81)/H81</f>
        <v>5.8025676361794982E-4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69" t="s">
        <v>74</v>
      </c>
      <c r="C83" s="156" t="s">
        <v>144</v>
      </c>
      <c r="D83" s="159" t="s">
        <v>142</v>
      </c>
      <c r="E83" s="179">
        <v>1871.9583333333333</v>
      </c>
      <c r="F83" s="177">
        <v>4421.666666666667</v>
      </c>
      <c r="G83" s="161">
        <f>(F83-E83)/E83</f>
        <v>1.3620539987090172</v>
      </c>
      <c r="H83" s="177">
        <v>4446</v>
      </c>
      <c r="I83" s="161">
        <f>(F83-H83)/H83</f>
        <v>-5.4730844204527737E-3</v>
      </c>
    </row>
    <row r="84" spans="1:11" ht="16.5" x14ac:dyDescent="0.3">
      <c r="A84" s="37"/>
      <c r="B84" s="169" t="s">
        <v>77</v>
      </c>
      <c r="C84" s="156" t="s">
        <v>146</v>
      </c>
      <c r="D84" s="152" t="s">
        <v>162</v>
      </c>
      <c r="E84" s="179">
        <v>2090.4083333333333</v>
      </c>
      <c r="F84" s="179">
        <v>6098.8888888888887</v>
      </c>
      <c r="G84" s="160">
        <f>(F84-E84)/E84</f>
        <v>1.9175586375336025</v>
      </c>
      <c r="H84" s="179">
        <v>6121.1111111111113</v>
      </c>
      <c r="I84" s="160">
        <f>(F84-H84)/H84</f>
        <v>-3.6304229442730737E-3</v>
      </c>
    </row>
    <row r="85" spans="1:11" ht="16.5" x14ac:dyDescent="0.3">
      <c r="A85" s="37"/>
      <c r="B85" s="169" t="s">
        <v>79</v>
      </c>
      <c r="C85" s="156" t="s">
        <v>155</v>
      </c>
      <c r="D85" s="154" t="s">
        <v>156</v>
      </c>
      <c r="E85" s="179">
        <v>10290.833333333332</v>
      </c>
      <c r="F85" s="179">
        <v>29999</v>
      </c>
      <c r="G85" s="160">
        <f>(F85-E85)/E85</f>
        <v>1.9151186330876997</v>
      </c>
      <c r="H85" s="179">
        <v>29999</v>
      </c>
      <c r="I85" s="160">
        <f>(F85-H85)/H85</f>
        <v>0</v>
      </c>
    </row>
    <row r="86" spans="1:11" ht="16.5" x14ac:dyDescent="0.3">
      <c r="A86" s="37"/>
      <c r="B86" s="169" t="s">
        <v>78</v>
      </c>
      <c r="C86" s="156" t="s">
        <v>149</v>
      </c>
      <c r="D86" s="154" t="s">
        <v>147</v>
      </c>
      <c r="E86" s="179">
        <v>2696.875</v>
      </c>
      <c r="F86" s="179">
        <v>4921.666666666667</v>
      </c>
      <c r="G86" s="160">
        <f>(F86-E86)/E86</f>
        <v>0.82495171881035156</v>
      </c>
      <c r="H86" s="179">
        <v>4904.5</v>
      </c>
      <c r="I86" s="160">
        <f>(F86-H86)/H86</f>
        <v>3.5001869031842125E-3</v>
      </c>
    </row>
    <row r="87" spans="1:11" ht="16.5" x14ac:dyDescent="0.3">
      <c r="A87" s="37"/>
      <c r="B87" s="169" t="s">
        <v>76</v>
      </c>
      <c r="C87" s="156" t="s">
        <v>143</v>
      </c>
      <c r="D87" s="164" t="s">
        <v>161</v>
      </c>
      <c r="E87" s="186">
        <v>1721.0848214285716</v>
      </c>
      <c r="F87" s="212">
        <v>6497.1875</v>
      </c>
      <c r="G87" s="160">
        <f>(F87-E87)/E87</f>
        <v>2.7750536284475893</v>
      </c>
      <c r="H87" s="212">
        <v>6372.8125</v>
      </c>
      <c r="I87" s="160">
        <f>(F87-H87)/H87</f>
        <v>1.9516500760064729E-2</v>
      </c>
    </row>
    <row r="88" spans="1:11" ht="16.5" x14ac:dyDescent="0.3">
      <c r="A88" s="37"/>
      <c r="B88" s="169" t="s">
        <v>80</v>
      </c>
      <c r="C88" s="156" t="s">
        <v>151</v>
      </c>
      <c r="D88" s="164" t="s">
        <v>150</v>
      </c>
      <c r="E88" s="186">
        <v>4092.833333333333</v>
      </c>
      <c r="F88" s="186">
        <v>6993.75</v>
      </c>
      <c r="G88" s="160">
        <f>(F88-E88)/E88</f>
        <v>0.70877957405220515</v>
      </c>
      <c r="H88" s="186">
        <v>6527.2222222222226</v>
      </c>
      <c r="I88" s="160">
        <f>(F88-H88)/H88</f>
        <v>7.1474168014299025E-2</v>
      </c>
    </row>
    <row r="89" spans="1:11" ht="16.5" customHeight="1" thickBot="1" x14ac:dyDescent="0.35">
      <c r="A89" s="35"/>
      <c r="B89" s="170" t="s">
        <v>75</v>
      </c>
      <c r="C89" s="157" t="s">
        <v>148</v>
      </c>
      <c r="D89" s="153" t="s">
        <v>145</v>
      </c>
      <c r="E89" s="181">
        <v>1112.2991071428571</v>
      </c>
      <c r="F89" s="181">
        <v>3156.4285714285716</v>
      </c>
      <c r="G89" s="162">
        <f>(F89-E89)/E89</f>
        <v>1.8377516004093839</v>
      </c>
      <c r="H89" s="181">
        <v>2886.6666666666665</v>
      </c>
      <c r="I89" s="162">
        <f>(F89-H89)/H89</f>
        <v>9.3451006268558331E-2</v>
      </c>
    </row>
    <row r="90" spans="1:11" ht="15.75" customHeight="1" thickBot="1" x14ac:dyDescent="0.25">
      <c r="A90" s="228" t="s">
        <v>194</v>
      </c>
      <c r="B90" s="229"/>
      <c r="C90" s="229"/>
      <c r="D90" s="230"/>
      <c r="E90" s="86">
        <f>SUM(E83:E89)</f>
        <v>23876.29226190476</v>
      </c>
      <c r="F90" s="86">
        <f>SUM(F83:F89)</f>
        <v>62088.588293650791</v>
      </c>
      <c r="G90" s="116">
        <f t="shared" ref="G90:G91" si="14">(F90-E90)/E90</f>
        <v>1.6004283920043454</v>
      </c>
      <c r="H90" s="86">
        <f>SUM(H83:H89)</f>
        <v>61257.312499999993</v>
      </c>
      <c r="I90" s="108">
        <f t="shared" ref="I90:I91" si="15">(F90-H90)/H90</f>
        <v>1.3570229573013E-2</v>
      </c>
    </row>
    <row r="91" spans="1:11" ht="15.75" customHeight="1" thickBot="1" x14ac:dyDescent="0.25">
      <c r="A91" s="228" t="s">
        <v>195</v>
      </c>
      <c r="B91" s="229"/>
      <c r="C91" s="229"/>
      <c r="D91" s="230"/>
      <c r="E91" s="103">
        <f>SUM(E90+E81+E74+E66+E55+E47+E39+E32)</f>
        <v>463981.90641369054</v>
      </c>
      <c r="F91" s="103">
        <f>SUM(F32,F39,F47,F55,F66,F74,F81,F90)</f>
        <v>1058733.0164682539</v>
      </c>
      <c r="G91" s="105">
        <f t="shared" si="14"/>
        <v>1.2818411706000401</v>
      </c>
      <c r="H91" s="103">
        <f>SUM(H32,H39,H47,H55,H66,H74,H81,H90)</f>
        <v>1032064.4486111111</v>
      </c>
      <c r="I91" s="117">
        <f t="shared" si="15"/>
        <v>2.5840021805839442E-2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7" zoomScaleNormal="100" workbookViewId="0">
      <selection activeCell="D41" sqref="D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22" t="s">
        <v>3</v>
      </c>
      <c r="B13" s="222"/>
      <c r="C13" s="224" t="s">
        <v>0</v>
      </c>
      <c r="D13" s="218" t="s">
        <v>207</v>
      </c>
      <c r="E13" s="218" t="s">
        <v>208</v>
      </c>
      <c r="F13" s="218" t="s">
        <v>209</v>
      </c>
      <c r="G13" s="218" t="s">
        <v>210</v>
      </c>
      <c r="H13" s="218" t="s">
        <v>211</v>
      </c>
      <c r="I13" s="218" t="s">
        <v>212</v>
      </c>
    </row>
    <row r="14" spans="1:9" ht="24.75" customHeight="1" thickBot="1" x14ac:dyDescent="0.25">
      <c r="A14" s="223"/>
      <c r="B14" s="223"/>
      <c r="C14" s="225"/>
      <c r="D14" s="238"/>
      <c r="E14" s="238"/>
      <c r="F14" s="238"/>
      <c r="G14" s="219"/>
      <c r="H14" s="238"/>
      <c r="I14" s="238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39"/>
    </row>
    <row r="16" spans="1:9" ht="16.5" x14ac:dyDescent="0.3">
      <c r="A16" s="90"/>
      <c r="B16" s="140" t="s">
        <v>4</v>
      </c>
      <c r="C16" s="145" t="s">
        <v>163</v>
      </c>
      <c r="D16" s="199">
        <v>4000</v>
      </c>
      <c r="E16" s="176">
        <v>4000</v>
      </c>
      <c r="F16" s="199">
        <v>5000</v>
      </c>
      <c r="G16" s="176">
        <v>5000</v>
      </c>
      <c r="H16" s="199">
        <v>3500</v>
      </c>
      <c r="I16" s="202">
        <v>4300</v>
      </c>
    </row>
    <row r="17" spans="1:9" ht="16.5" x14ac:dyDescent="0.3">
      <c r="A17" s="91"/>
      <c r="B17" s="141" t="s">
        <v>5</v>
      </c>
      <c r="C17" s="146" t="s">
        <v>164</v>
      </c>
      <c r="D17" s="194">
        <v>3500</v>
      </c>
      <c r="E17" s="178">
        <v>3000</v>
      </c>
      <c r="F17" s="194">
        <v>5000</v>
      </c>
      <c r="G17" s="178">
        <v>3500</v>
      </c>
      <c r="H17" s="194">
        <v>3666</v>
      </c>
      <c r="I17" s="134">
        <v>3733.2</v>
      </c>
    </row>
    <row r="18" spans="1:9" ht="16.5" x14ac:dyDescent="0.3">
      <c r="A18" s="91"/>
      <c r="B18" s="141" t="s">
        <v>6</v>
      </c>
      <c r="C18" s="146" t="s">
        <v>165</v>
      </c>
      <c r="D18" s="194">
        <v>4000</v>
      </c>
      <c r="E18" s="178">
        <v>7000</v>
      </c>
      <c r="F18" s="194">
        <v>4500</v>
      </c>
      <c r="G18" s="178">
        <v>4500</v>
      </c>
      <c r="H18" s="194">
        <v>7333</v>
      </c>
      <c r="I18" s="134">
        <v>5466.6</v>
      </c>
    </row>
    <row r="19" spans="1:9" ht="16.5" x14ac:dyDescent="0.3">
      <c r="A19" s="91"/>
      <c r="B19" s="141" t="s">
        <v>7</v>
      </c>
      <c r="C19" s="146" t="s">
        <v>166</v>
      </c>
      <c r="D19" s="194">
        <v>1500</v>
      </c>
      <c r="E19" s="178">
        <v>3000</v>
      </c>
      <c r="F19" s="194">
        <v>1750</v>
      </c>
      <c r="G19" s="178">
        <v>1250</v>
      </c>
      <c r="H19" s="194">
        <v>1166</v>
      </c>
      <c r="I19" s="134">
        <v>1733.2</v>
      </c>
    </row>
    <row r="20" spans="1:9" ht="16.5" x14ac:dyDescent="0.3">
      <c r="A20" s="91"/>
      <c r="B20" s="141" t="s">
        <v>8</v>
      </c>
      <c r="C20" s="146" t="s">
        <v>167</v>
      </c>
      <c r="D20" s="194">
        <v>15000</v>
      </c>
      <c r="E20" s="178">
        <v>15000</v>
      </c>
      <c r="F20" s="194">
        <v>9000</v>
      </c>
      <c r="G20" s="178">
        <v>17500</v>
      </c>
      <c r="H20" s="194">
        <v>11666</v>
      </c>
      <c r="I20" s="134">
        <v>13633.2</v>
      </c>
    </row>
    <row r="21" spans="1:9" ht="16.5" x14ac:dyDescent="0.3">
      <c r="A21" s="91"/>
      <c r="B21" s="141" t="s">
        <v>9</v>
      </c>
      <c r="C21" s="146" t="s">
        <v>168</v>
      </c>
      <c r="D21" s="194">
        <v>5000</v>
      </c>
      <c r="E21" s="178">
        <v>3000</v>
      </c>
      <c r="F21" s="194">
        <v>4000</v>
      </c>
      <c r="G21" s="178">
        <v>4500</v>
      </c>
      <c r="H21" s="194">
        <v>4000</v>
      </c>
      <c r="I21" s="134">
        <v>4100</v>
      </c>
    </row>
    <row r="22" spans="1:9" ht="16.5" x14ac:dyDescent="0.3">
      <c r="A22" s="91"/>
      <c r="B22" s="141" t="s">
        <v>10</v>
      </c>
      <c r="C22" s="146" t="s">
        <v>169</v>
      </c>
      <c r="D22" s="194">
        <v>3000</v>
      </c>
      <c r="E22" s="178">
        <v>2750</v>
      </c>
      <c r="F22" s="194">
        <v>3000</v>
      </c>
      <c r="G22" s="178">
        <v>2750</v>
      </c>
      <c r="H22" s="194">
        <v>3333</v>
      </c>
      <c r="I22" s="134">
        <v>2966.6</v>
      </c>
    </row>
    <row r="23" spans="1:9" ht="16.5" x14ac:dyDescent="0.3">
      <c r="A23" s="91"/>
      <c r="B23" s="141" t="s">
        <v>11</v>
      </c>
      <c r="C23" s="146" t="s">
        <v>170</v>
      </c>
      <c r="D23" s="194">
        <v>500</v>
      </c>
      <c r="E23" s="178">
        <v>500</v>
      </c>
      <c r="F23" s="194">
        <v>1000</v>
      </c>
      <c r="G23" s="178">
        <v>750</v>
      </c>
      <c r="H23" s="194">
        <v>500</v>
      </c>
      <c r="I23" s="134">
        <v>650</v>
      </c>
    </row>
    <row r="24" spans="1:9" ht="16.5" x14ac:dyDescent="0.3">
      <c r="A24" s="91"/>
      <c r="B24" s="141" t="s">
        <v>12</v>
      </c>
      <c r="C24" s="146" t="s">
        <v>171</v>
      </c>
      <c r="D24" s="194">
        <v>750</v>
      </c>
      <c r="E24" s="178">
        <v>500</v>
      </c>
      <c r="F24" s="194">
        <v>1000</v>
      </c>
      <c r="G24" s="178">
        <v>825</v>
      </c>
      <c r="H24" s="194">
        <v>666</v>
      </c>
      <c r="I24" s="134">
        <v>748.2</v>
      </c>
    </row>
    <row r="25" spans="1:9" ht="16.5" x14ac:dyDescent="0.3">
      <c r="A25" s="91"/>
      <c r="B25" s="141" t="s">
        <v>13</v>
      </c>
      <c r="C25" s="146" t="s">
        <v>172</v>
      </c>
      <c r="D25" s="194">
        <v>750</v>
      </c>
      <c r="E25" s="178">
        <v>500</v>
      </c>
      <c r="F25" s="194">
        <v>750</v>
      </c>
      <c r="G25" s="178">
        <v>825</v>
      </c>
      <c r="H25" s="194">
        <v>666</v>
      </c>
      <c r="I25" s="134">
        <v>698.2</v>
      </c>
    </row>
    <row r="26" spans="1:9" ht="16.5" x14ac:dyDescent="0.3">
      <c r="A26" s="91"/>
      <c r="B26" s="141" t="s">
        <v>14</v>
      </c>
      <c r="C26" s="146" t="s">
        <v>173</v>
      </c>
      <c r="D26" s="194">
        <v>1000</v>
      </c>
      <c r="E26" s="178">
        <v>500</v>
      </c>
      <c r="F26" s="194">
        <v>1000</v>
      </c>
      <c r="G26" s="178">
        <v>825</v>
      </c>
      <c r="H26" s="194">
        <v>666</v>
      </c>
      <c r="I26" s="134">
        <v>798.2</v>
      </c>
    </row>
    <row r="27" spans="1:9" ht="16.5" x14ac:dyDescent="0.3">
      <c r="A27" s="91"/>
      <c r="B27" s="141" t="s">
        <v>15</v>
      </c>
      <c r="C27" s="146" t="s">
        <v>174</v>
      </c>
      <c r="D27" s="194">
        <v>3000</v>
      </c>
      <c r="E27" s="178">
        <v>2000</v>
      </c>
      <c r="F27" s="194">
        <v>2750</v>
      </c>
      <c r="G27" s="178">
        <v>2250</v>
      </c>
      <c r="H27" s="194">
        <v>1666</v>
      </c>
      <c r="I27" s="134">
        <v>2333.1999999999998</v>
      </c>
    </row>
    <row r="28" spans="1:9" ht="16.5" x14ac:dyDescent="0.3">
      <c r="A28" s="91"/>
      <c r="B28" s="141" t="s">
        <v>16</v>
      </c>
      <c r="C28" s="146" t="s">
        <v>175</v>
      </c>
      <c r="D28" s="194">
        <v>750</v>
      </c>
      <c r="E28" s="178">
        <v>500</v>
      </c>
      <c r="F28" s="194">
        <v>1000</v>
      </c>
      <c r="G28" s="178">
        <v>750</v>
      </c>
      <c r="H28" s="194">
        <v>586</v>
      </c>
      <c r="I28" s="134">
        <v>717.2</v>
      </c>
    </row>
    <row r="29" spans="1:9" ht="16.5" x14ac:dyDescent="0.3">
      <c r="A29" s="91"/>
      <c r="B29" s="143" t="s">
        <v>17</v>
      </c>
      <c r="C29" s="146" t="s">
        <v>176</v>
      </c>
      <c r="D29" s="194">
        <v>3500</v>
      </c>
      <c r="E29" s="178">
        <v>3500</v>
      </c>
      <c r="F29" s="194">
        <v>3750</v>
      </c>
      <c r="G29" s="178">
        <v>3500</v>
      </c>
      <c r="H29" s="194">
        <v>3000</v>
      </c>
      <c r="I29" s="134">
        <v>3450</v>
      </c>
    </row>
    <row r="30" spans="1:9" ht="16.5" x14ac:dyDescent="0.3">
      <c r="A30" s="91"/>
      <c r="B30" s="141" t="s">
        <v>18</v>
      </c>
      <c r="C30" s="146" t="s">
        <v>177</v>
      </c>
      <c r="D30" s="194">
        <v>4500</v>
      </c>
      <c r="E30" s="178">
        <v>7000</v>
      </c>
      <c r="F30" s="194">
        <v>4250</v>
      </c>
      <c r="G30" s="178">
        <v>3500</v>
      </c>
      <c r="H30" s="194">
        <v>3333</v>
      </c>
      <c r="I30" s="134">
        <v>4516.6000000000004</v>
      </c>
    </row>
    <row r="31" spans="1:9" ht="17.25" thickBot="1" x14ac:dyDescent="0.35">
      <c r="A31" s="92"/>
      <c r="B31" s="142" t="s">
        <v>19</v>
      </c>
      <c r="C31" s="147" t="s">
        <v>178</v>
      </c>
      <c r="D31" s="200">
        <v>3500</v>
      </c>
      <c r="E31" s="180">
        <v>3000</v>
      </c>
      <c r="F31" s="200">
        <v>3000</v>
      </c>
      <c r="G31" s="180">
        <v>3000</v>
      </c>
      <c r="H31" s="200">
        <v>2500</v>
      </c>
      <c r="I31" s="195">
        <v>3000</v>
      </c>
    </row>
    <row r="32" spans="1:9" ht="17.25" customHeight="1" thickBot="1" x14ac:dyDescent="0.3">
      <c r="A32" s="89" t="s">
        <v>20</v>
      </c>
      <c r="B32" s="136" t="s">
        <v>21</v>
      </c>
      <c r="C32" s="144"/>
      <c r="D32" s="208"/>
      <c r="E32" s="205"/>
      <c r="F32" s="208"/>
      <c r="G32" s="205"/>
      <c r="H32" s="208"/>
      <c r="I32" s="208"/>
    </row>
    <row r="33" spans="1:9" ht="16.5" x14ac:dyDescent="0.3">
      <c r="A33" s="90"/>
      <c r="B33" s="132" t="s">
        <v>26</v>
      </c>
      <c r="C33" s="138" t="s">
        <v>179</v>
      </c>
      <c r="D33" s="199">
        <v>6000</v>
      </c>
      <c r="E33" s="176">
        <v>7000</v>
      </c>
      <c r="F33" s="199">
        <v>7500</v>
      </c>
      <c r="G33" s="176">
        <v>6500</v>
      </c>
      <c r="H33" s="199">
        <v>5833</v>
      </c>
      <c r="I33" s="202">
        <v>6566.6</v>
      </c>
    </row>
    <row r="34" spans="1:9" ht="16.5" x14ac:dyDescent="0.3">
      <c r="A34" s="91"/>
      <c r="B34" s="133" t="s">
        <v>27</v>
      </c>
      <c r="C34" s="15" t="s">
        <v>180</v>
      </c>
      <c r="D34" s="194">
        <v>6000</v>
      </c>
      <c r="E34" s="178">
        <v>7000</v>
      </c>
      <c r="F34" s="194">
        <v>7000</v>
      </c>
      <c r="G34" s="178">
        <v>6500</v>
      </c>
      <c r="H34" s="194">
        <v>6166</v>
      </c>
      <c r="I34" s="134">
        <v>6533.2</v>
      </c>
    </row>
    <row r="35" spans="1:9" ht="16.5" x14ac:dyDescent="0.3">
      <c r="A35" s="91"/>
      <c r="B35" s="135" t="s">
        <v>28</v>
      </c>
      <c r="C35" s="15" t="s">
        <v>181</v>
      </c>
      <c r="D35" s="194">
        <v>5000</v>
      </c>
      <c r="E35" s="178">
        <v>3000</v>
      </c>
      <c r="F35" s="194">
        <v>3750</v>
      </c>
      <c r="G35" s="178">
        <v>3750</v>
      </c>
      <c r="H35" s="194">
        <v>3166</v>
      </c>
      <c r="I35" s="134">
        <v>3733.2</v>
      </c>
    </row>
    <row r="36" spans="1:9" ht="16.5" x14ac:dyDescent="0.3">
      <c r="A36" s="91"/>
      <c r="B36" s="133" t="s">
        <v>29</v>
      </c>
      <c r="C36" s="15" t="s">
        <v>182</v>
      </c>
      <c r="D36" s="194">
        <v>7000</v>
      </c>
      <c r="E36" s="178">
        <v>7000</v>
      </c>
      <c r="F36" s="194">
        <v>5000</v>
      </c>
      <c r="G36" s="178">
        <v>6000</v>
      </c>
      <c r="H36" s="194">
        <v>5250</v>
      </c>
      <c r="I36" s="134">
        <v>6050</v>
      </c>
    </row>
    <row r="37" spans="1:9" ht="16.5" customHeight="1" thickBot="1" x14ac:dyDescent="0.35">
      <c r="A37" s="92"/>
      <c r="B37" s="148" t="s">
        <v>30</v>
      </c>
      <c r="C37" s="16" t="s">
        <v>183</v>
      </c>
      <c r="D37" s="200">
        <v>3500</v>
      </c>
      <c r="E37" s="180">
        <v>4000</v>
      </c>
      <c r="F37" s="200">
        <v>3500</v>
      </c>
      <c r="G37" s="180">
        <v>3000</v>
      </c>
      <c r="H37" s="200">
        <v>2500</v>
      </c>
      <c r="I37" s="195">
        <v>3300</v>
      </c>
    </row>
    <row r="38" spans="1:9" ht="17.25" customHeight="1" thickBot="1" x14ac:dyDescent="0.3">
      <c r="A38" s="89" t="s">
        <v>25</v>
      </c>
      <c r="B38" s="136" t="s">
        <v>51</v>
      </c>
      <c r="C38" s="137"/>
      <c r="D38" s="204"/>
      <c r="E38" s="207"/>
      <c r="F38" s="204"/>
      <c r="G38" s="207"/>
      <c r="H38" s="204"/>
      <c r="I38" s="195"/>
    </row>
    <row r="39" spans="1:9" ht="16.5" x14ac:dyDescent="0.3">
      <c r="A39" s="90"/>
      <c r="B39" s="201" t="s">
        <v>31</v>
      </c>
      <c r="C39" s="206" t="s">
        <v>213</v>
      </c>
      <c r="D39" s="176">
        <v>75000</v>
      </c>
      <c r="E39" s="176">
        <v>75000</v>
      </c>
      <c r="F39" s="176">
        <v>75000</v>
      </c>
      <c r="G39" s="176">
        <v>65000</v>
      </c>
      <c r="H39" s="176">
        <v>88333</v>
      </c>
      <c r="I39" s="202">
        <v>75666.600000000006</v>
      </c>
    </row>
    <row r="40" spans="1:9" ht="17.25" thickBot="1" x14ac:dyDescent="0.35">
      <c r="A40" s="92"/>
      <c r="B40" s="203" t="s">
        <v>32</v>
      </c>
      <c r="C40" s="157" t="s">
        <v>185</v>
      </c>
      <c r="D40" s="180">
        <v>55000</v>
      </c>
      <c r="E40" s="180">
        <v>50000</v>
      </c>
      <c r="F40" s="180">
        <v>50000</v>
      </c>
      <c r="G40" s="180">
        <v>42500</v>
      </c>
      <c r="H40" s="180">
        <v>48333</v>
      </c>
      <c r="I40" s="195">
        <v>49166.6</v>
      </c>
    </row>
    <row r="41" spans="1:9" ht="15.75" thickBot="1" x14ac:dyDescent="0.3">
      <c r="D41" s="213">
        <v>211750</v>
      </c>
      <c r="E41" s="214">
        <v>208750</v>
      </c>
      <c r="F41" s="214">
        <v>202500</v>
      </c>
      <c r="G41" s="214">
        <v>188475</v>
      </c>
      <c r="H41" s="214">
        <v>207828</v>
      </c>
      <c r="I41" s="214">
        <v>203860.6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08-03-2021</vt:lpstr>
      <vt:lpstr>By Order</vt:lpstr>
      <vt:lpstr>All Stores</vt:lpstr>
      <vt:lpstr>'08-03-2021'!Print_Titles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2021-03-11T12:01:27Z</cp:lastPrinted>
  <dcterms:created xsi:type="dcterms:W3CDTF">2010-10-20T06:23:14Z</dcterms:created>
  <dcterms:modified xsi:type="dcterms:W3CDTF">2021-03-11T12:01:42Z</dcterms:modified>
</cp:coreProperties>
</file>