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5"/>
  </bookViews>
  <sheets>
    <sheet name="Supermarkets" sheetId="5" r:id="rId1"/>
    <sheet name="stores" sheetId="7" r:id="rId2"/>
    <sheet name="Comp" sheetId="8" r:id="rId3"/>
    <sheet name="06-04-2021" sheetId="9" r:id="rId4"/>
    <sheet name="By Order" sheetId="11" r:id="rId5"/>
    <sheet name="All Stores" sheetId="12" r:id="rId6"/>
  </sheets>
  <definedNames>
    <definedName name="_xlnm.Print_Titles" localSheetId="3">'06-04-2021'!$12:$14</definedName>
    <definedName name="_xlnm.Print_Titles" localSheetId="5">'All Stores'!$13:$14</definedName>
    <definedName name="_xlnm.Print_Titles" localSheetId="4">'By Order'!$13:$14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11" l="1"/>
  <c r="G85" i="11"/>
  <c r="I89" i="11"/>
  <c r="G89" i="11"/>
  <c r="I87" i="11"/>
  <c r="G87" i="11"/>
  <c r="I86" i="11"/>
  <c r="G86" i="11"/>
  <c r="I84" i="11"/>
  <c r="G84" i="11"/>
  <c r="I83" i="11"/>
  <c r="G83" i="11"/>
  <c r="I88" i="11"/>
  <c r="G88" i="11"/>
  <c r="I78" i="11"/>
  <c r="G78" i="11"/>
  <c r="I77" i="11"/>
  <c r="G77" i="11"/>
  <c r="I80" i="11"/>
  <c r="G80" i="11"/>
  <c r="I76" i="11"/>
  <c r="G76" i="11"/>
  <c r="I79" i="11"/>
  <c r="G79" i="11"/>
  <c r="I68" i="11"/>
  <c r="G68" i="11"/>
  <c r="I70" i="11"/>
  <c r="G70" i="11"/>
  <c r="I72" i="11"/>
  <c r="G72" i="11"/>
  <c r="I71" i="11"/>
  <c r="G71" i="11"/>
  <c r="I69" i="11"/>
  <c r="G69" i="11"/>
  <c r="I73" i="11"/>
  <c r="G73" i="11"/>
  <c r="I60" i="11"/>
  <c r="G60" i="11"/>
  <c r="I59" i="11"/>
  <c r="G59" i="11"/>
  <c r="I64" i="11"/>
  <c r="G64" i="11"/>
  <c r="I57" i="11"/>
  <c r="G57" i="11"/>
  <c r="I62" i="11"/>
  <c r="G62" i="11"/>
  <c r="I58" i="11"/>
  <c r="G58" i="11"/>
  <c r="I61" i="11"/>
  <c r="G61" i="11"/>
  <c r="I65" i="11"/>
  <c r="G65" i="11"/>
  <c r="I63" i="11"/>
  <c r="G63" i="11"/>
  <c r="I54" i="11"/>
  <c r="G54" i="11"/>
  <c r="I50" i="11"/>
  <c r="G50" i="11"/>
  <c r="I51" i="11"/>
  <c r="G51" i="11"/>
  <c r="I53" i="11"/>
  <c r="G53" i="11"/>
  <c r="I49" i="11"/>
  <c r="G49" i="11"/>
  <c r="I52" i="11"/>
  <c r="G52" i="11"/>
  <c r="I41" i="11"/>
  <c r="G41" i="11"/>
  <c r="I46" i="11"/>
  <c r="G46" i="11"/>
  <c r="I42" i="11"/>
  <c r="G42" i="11"/>
  <c r="I43" i="11"/>
  <c r="G43" i="11"/>
  <c r="I44" i="11"/>
  <c r="G44" i="11"/>
  <c r="I45" i="11"/>
  <c r="G45" i="11"/>
  <c r="I38" i="11"/>
  <c r="G38" i="11"/>
  <c r="I34" i="11"/>
  <c r="G34" i="11"/>
  <c r="I37" i="11"/>
  <c r="G37" i="11"/>
  <c r="I36" i="11"/>
  <c r="G36" i="11"/>
  <c r="I35" i="11"/>
  <c r="G35" i="11"/>
  <c r="I22" i="11"/>
  <c r="G22" i="11"/>
  <c r="I25" i="11"/>
  <c r="G25" i="11"/>
  <c r="I26" i="11"/>
  <c r="G26" i="11"/>
  <c r="I29" i="11"/>
  <c r="G29" i="11"/>
  <c r="I16" i="11"/>
  <c r="G16" i="11"/>
  <c r="I19" i="11"/>
  <c r="G19" i="11"/>
  <c r="I27" i="11"/>
  <c r="G27" i="11"/>
  <c r="I20" i="11"/>
  <c r="G20" i="11"/>
  <c r="I23" i="11"/>
  <c r="G23" i="11"/>
  <c r="I31" i="11"/>
  <c r="G31" i="11"/>
  <c r="I30" i="11"/>
  <c r="G30" i="11"/>
  <c r="I21" i="11"/>
  <c r="G21" i="11"/>
  <c r="I28" i="11"/>
  <c r="G28" i="11"/>
  <c r="I17" i="11"/>
  <c r="G17" i="11"/>
  <c r="I18" i="11"/>
  <c r="G18" i="11"/>
  <c r="I24" i="11"/>
  <c r="G24" i="11"/>
  <c r="D40" i="8" l="1"/>
  <c r="I31" i="9" l="1"/>
  <c r="G31" i="9"/>
  <c r="I30" i="9"/>
  <c r="G30" i="9"/>
  <c r="I29" i="9"/>
  <c r="G29" i="9"/>
  <c r="I28" i="9"/>
  <c r="G28" i="9"/>
  <c r="I27" i="9"/>
  <c r="G27" i="9"/>
  <c r="I26" i="9"/>
  <c r="G26" i="9"/>
  <c r="I25" i="9"/>
  <c r="G25" i="9"/>
  <c r="I24" i="9"/>
  <c r="G24" i="9"/>
  <c r="I23" i="9"/>
  <c r="G23" i="9"/>
  <c r="I22" i="9"/>
  <c r="G22" i="9"/>
  <c r="I21" i="9"/>
  <c r="G21" i="9"/>
  <c r="I20" i="9"/>
  <c r="G20" i="9"/>
  <c r="I19" i="9"/>
  <c r="G19" i="9"/>
  <c r="I18" i="9"/>
  <c r="G18" i="9"/>
  <c r="I17" i="9"/>
  <c r="G17" i="9"/>
  <c r="I16" i="9"/>
  <c r="G16" i="9"/>
  <c r="H81" i="11" l="1"/>
  <c r="F81" i="11"/>
  <c r="H15" i="8" l="1"/>
  <c r="H16" i="8" l="1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4" i="11" l="1"/>
  <c r="G33" i="9" l="1"/>
  <c r="G34" i="9"/>
  <c r="G35" i="9"/>
  <c r="G36" i="9"/>
  <c r="G37" i="9"/>
  <c r="G39" i="9"/>
  <c r="G40" i="9"/>
  <c r="I15" i="5"/>
  <c r="E32" i="11" l="1"/>
  <c r="F32" i="11"/>
  <c r="H32" i="11"/>
  <c r="E39" i="11"/>
  <c r="F39" i="11"/>
  <c r="H39" i="11"/>
  <c r="G39" i="11" l="1"/>
  <c r="G32" i="11"/>
  <c r="E40" i="8"/>
  <c r="G70" i="9" l="1"/>
  <c r="I70" i="9"/>
  <c r="G71" i="9"/>
  <c r="I71" i="9"/>
  <c r="G72" i="9"/>
  <c r="I72" i="9"/>
  <c r="G73" i="9"/>
  <c r="I73" i="9"/>
  <c r="G74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4" i="11" l="1"/>
  <c r="I74" i="11" l="1"/>
  <c r="G16" i="5" l="1"/>
  <c r="G18" i="5" l="1"/>
  <c r="G40" i="8" l="1"/>
  <c r="E47" i="11"/>
  <c r="E55" i="11"/>
  <c r="E66" i="11"/>
  <c r="E74" i="11"/>
  <c r="E81" i="11"/>
  <c r="E90" i="11" l="1"/>
  <c r="E91" i="11" l="1"/>
  <c r="G52" i="5" l="1"/>
  <c r="I50" i="5"/>
  <c r="I45" i="5" l="1"/>
  <c r="F66" i="11" l="1"/>
  <c r="G41" i="9" l="1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6" i="9"/>
  <c r="G77" i="9"/>
  <c r="G78" i="9"/>
  <c r="G79" i="9"/>
  <c r="G80" i="9"/>
  <c r="G81" i="9"/>
  <c r="G82" i="9"/>
  <c r="H90" i="11" l="1"/>
  <c r="F90" i="11"/>
  <c r="H66" i="11"/>
  <c r="I66" i="11" s="1"/>
  <c r="H55" i="11"/>
  <c r="F55" i="11"/>
  <c r="H47" i="11"/>
  <c r="F47" i="11"/>
  <c r="H91" i="11" l="1"/>
  <c r="I47" i="11"/>
  <c r="I90" i="11"/>
  <c r="G74" i="11"/>
  <c r="I55" i="11"/>
  <c r="G47" i="11"/>
  <c r="G81" i="11"/>
  <c r="G55" i="11"/>
  <c r="I39" i="11"/>
  <c r="G90" i="11"/>
  <c r="G66" i="11"/>
  <c r="F91" i="11"/>
  <c r="I32" i="11"/>
  <c r="I81" i="11"/>
  <c r="I91" i="11" l="1"/>
  <c r="G91" i="11"/>
  <c r="F15" i="8" l="1"/>
  <c r="I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5" i="5" l="1"/>
  <c r="G17" i="5"/>
  <c r="G20" i="5"/>
  <c r="G21" i="5"/>
  <c r="G22" i="5"/>
  <c r="G23" i="5"/>
  <c r="G24" i="5"/>
  <c r="G25" i="5"/>
  <c r="G26" i="5"/>
  <c r="G27" i="5"/>
  <c r="G28" i="5"/>
  <c r="G29" i="5"/>
  <c r="G30" i="5"/>
  <c r="G32" i="5"/>
  <c r="G33" i="5"/>
  <c r="G34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</calcChain>
</file>

<file path=xl/sharedStrings.xml><?xml version="1.0" encoding="utf-8"?>
<sst xmlns="http://schemas.openxmlformats.org/spreadsheetml/2006/main" count="848" uniqueCount="226">
  <si>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</si>
  <si>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</si>
  <si>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</si>
  <si>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</si>
  <si>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</si>
  <si>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</si>
  <si>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</si>
  <si>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</si>
  <si>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</si>
  <si>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</si>
  <si>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</si>
  <si>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</si>
  <si>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</si>
  <si>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</si>
  <si>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</si>
  <si>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</si>
  <si>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</si>
  <si>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</si>
  <si>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</si>
  <si>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</si>
  <si>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</si>
  <si>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</si>
  <si>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</si>
  <si>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</si>
  <si>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</si>
  <si>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</si>
  <si>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</si>
  <si>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</si>
  <si>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</si>
  <si>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</si>
  <si>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</si>
  <si>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</si>
  <si>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</si>
  <si>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</si>
  <si>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</si>
  <si>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</si>
  <si>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</si>
  <si>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</si>
  <si>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</si>
  <si>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</si>
  <si>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</si>
  <si>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</si>
  <si>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</si>
  <si>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</si>
  <si>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</si>
  <si>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</si>
  <si>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</si>
  <si>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</si>
  <si>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</si>
  <si>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</si>
  <si>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</si>
  <si>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</si>
  <si>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</si>
  <si>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</si>
  <si>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</si>
  <si>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</si>
  <si>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</si>
  <si>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</si>
  <si>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</si>
  <si>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</si>
  <si>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</si>
  <si>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</si>
  <si>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</si>
  <si>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</si>
  <si>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</si>
  <si>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</si>
  <si>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</si>
  <si>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</si>
  <si>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</si>
  <si>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</si>
  <si>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</si>
  <si>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</si>
  <si>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</si>
  <si>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</si>
  <si>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</si>
  <si>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</si>
  <si>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</si>
  <si>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</si>
  <si>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</si>
  <si>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</si>
  <si>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</si>
  <si>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</si>
  <si>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</si>
  <si>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</si>
  <si>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</si>
  <si>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</si>
  <si>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</si>
  <si>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</si>
  <si>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</si>
  <si>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</si>
  <si>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</si>
  <si>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</si>
  <si>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</si>
  <si>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</si>
  <si>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</si>
  <si>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</si>
  <si>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</si>
  <si>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</si>
  <si>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</si>
  <si>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</si>
  <si>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</si>
  <si>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</si>
  <si>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</si>
  <si>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</si>
  <si>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</si>
  <si>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</si>
  <si>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</si>
  <si>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</si>
  <si>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</si>
  <si>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</si>
  <si>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</si>
  <si>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</si>
  <si>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</si>
  <si>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</si>
  <si>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</si>
  <si>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</si>
  <si>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</si>
  <si>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</si>
  <si>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</si>
  <si>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</si>
  <si>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</si>
  <si>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</si>
  <si>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</si>
  <si>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</si>
  <si>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</si>
  <si>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</si>
  <si>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</si>
  <si>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</si>
  <si>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</si>
  <si>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</si>
  <si>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</si>
  <si>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</si>
  <si>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</si>
  <si>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</si>
  <si>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</si>
  <si>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</si>
  <si>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</si>
  <si>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</si>
  <si>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</si>
  <si>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</si>
  <si>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</si>
  <si>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</si>
  <si>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</si>
  <si>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</si>
  <si>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</si>
  <si>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</si>
  <si>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</si>
  <si>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</si>
  <si>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</si>
  <si>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</si>
  <si>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</si>
  <si>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</si>
  <si>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</si>
  <si>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</si>
  <si>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</si>
  <si>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</si>
  <si>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</si>
  <si>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</si>
  <si>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</si>
  <si>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</si>
  <si>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</si>
  <si>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</si>
  <si>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</si>
  <si>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</si>
  <si>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</si>
  <si>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</si>
  <si>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</si>
  <si>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</si>
  <si>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</si>
  <si>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</si>
  <si>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</si>
  <si>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</si>
  <si>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</si>
  <si>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</si>
  <si>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</si>
  <si>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</si>
  <si>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</si>
  <si>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</si>
  <si>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</si>
  <si>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</si>
  <si>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</si>
  <si>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</si>
  <si>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</si>
  <si>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</si>
  <si>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</si>
  <si>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</si>
  <si>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</si>
  <si>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</si>
  <si>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</si>
  <si>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</si>
  <si>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</si>
  <si>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</si>
  <si>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</si>
  <si>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</si>
  <si>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</si>
  <si>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</si>
  <si>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</si>
  <si>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</si>
  <si>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</si>
  <si>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</si>
  <si>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</si>
  <si>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</si>
  <si>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</si>
  <si>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</si>
  <si>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</si>
  <si>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</si>
  <si>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</si>
  <si>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</si>
  <si>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</si>
  <si>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</si>
  <si>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</si>
  <si>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</si>
  <si>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</si>
  <si>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</si>
  <si>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مجمــوع المنتجات الدهنية والزيتية</t>
  </si>
  <si>
    <t>غالون 3,6 ليتر</t>
  </si>
  <si>
    <t>غالون 3,5 ليتر</t>
  </si>
  <si>
    <t>معدل أسعار المحلات والملاحم في 29-03-2021 (ل.ل.)</t>
  </si>
  <si>
    <t>معدل أسعار  السوبرماركات في 29-03-2021 (ل.ل.)</t>
  </si>
  <si>
    <t>المعدل العام للأسعار في 29-03-2021  (ل.ل.)</t>
  </si>
  <si>
    <t xml:space="preserve"> التاريخ 6 نيسان 2021</t>
  </si>
  <si>
    <t>معدل الأسعار في نيسان 2020 (ل.ل.)</t>
  </si>
  <si>
    <t>المعدل العام للأسعار في 06-04-2021  (ل.ل.)</t>
  </si>
  <si>
    <t>معدل أسعار  السوبرماركات في 06-04-2021 (ل.ل.)</t>
  </si>
  <si>
    <t>معدل أسعار المحلات والملاحم في 06-04-2021 (ل.ل.)</t>
  </si>
  <si>
    <t>معدل أسعار المحلات والملاحم في 6-04-2021 (ل.ل.)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</si>
</sst>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Arial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Arial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2" borderId="4" xfId="0" applyNumberFormat="1" applyFont="1" applyFill="1" applyBorder="1" applyAlignment="1">
      <alignment horizontal="center" vertic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28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 indent="1"/>
    </xf>
    <xf numFmtId="0" fontId="17" fillId="0" borderId="17" xfId="0" applyFont="1" applyBorder="1" applyAlignment="1">
      <alignment horizontal="right" indent="1"/>
    </xf>
    <xf numFmtId="0" fontId="17" fillId="0" borderId="3" xfId="0" applyFont="1" applyBorder="1" applyAlignment="1">
      <alignment horizontal="right" indent="1"/>
    </xf>
    <xf numFmtId="1" fontId="1" fillId="2" borderId="3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right" indent="1"/>
    </xf>
    <xf numFmtId="0" fontId="17" fillId="0" borderId="11" xfId="0" applyFont="1" applyBorder="1" applyAlignment="1">
      <alignment horizontal="right" indent="1"/>
    </xf>
    <xf numFmtId="0" fontId="10" fillId="0" borderId="16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right" indent="1"/>
    </xf>
    <xf numFmtId="0" fontId="4" fillId="0" borderId="1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right" indent="1"/>
    </xf>
    <xf numFmtId="0" fontId="17" fillId="0" borderId="24" xfId="0" applyFont="1" applyBorder="1" applyAlignment="1">
      <alignment horizontal="right" indent="1"/>
    </xf>
    <xf numFmtId="0" fontId="17" fillId="0" borderId="23" xfId="0" applyFont="1" applyBorder="1" applyAlignment="1">
      <alignment horizontal="right" indent="1"/>
    </xf>
    <xf numFmtId="0" fontId="17" fillId="0" borderId="22" xfId="0" applyFont="1" applyBorder="1" applyAlignment="1">
      <alignment horizontal="right" indent="1"/>
    </xf>
    <xf numFmtId="0" fontId="10" fillId="0" borderId="32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right" indent="1"/>
    </xf>
    <xf numFmtId="0" fontId="5" fillId="2" borderId="3" xfId="0" applyFont="1" applyFill="1" applyBorder="1" applyAlignment="1">
      <alignment horizontal="right" indent="1"/>
    </xf>
    <xf numFmtId="0" fontId="5" fillId="2" borderId="4" xfId="0" applyFont="1" applyFill="1" applyBorder="1" applyAlignment="1">
      <alignment horizontal="right" indent="1"/>
    </xf>
    <xf numFmtId="0" fontId="17" fillId="0" borderId="9" xfId="0" applyFont="1" applyBorder="1" applyAlignment="1">
      <alignment horizontal="right" indent="1"/>
    </xf>
    <xf numFmtId="1" fontId="14" fillId="2" borderId="16" xfId="0" applyNumberFormat="1" applyFont="1" applyFill="1" applyBorder="1" applyAlignment="1">
      <alignment horizont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17" fillId="0" borderId="17" xfId="0" applyFont="1" applyBorder="1" applyAlignment="1">
      <alignment horizontal="right" indent="1"/>
    </xf>
    <xf numFmtId="1" fontId="1" fillId="2" borderId="17" xfId="0" applyNumberFormat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right" indent="1"/>
    </xf>
    <xf numFmtId="0" fontId="5" fillId="2" borderId="7" xfId="0" applyFont="1" applyFill="1" applyBorder="1" applyAlignment="1">
      <alignment horizontal="right" indent="1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1" fontId="14" fillId="2" borderId="35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 wrapText="1"/>
    </xf>
    <xf numFmtId="1" fontId="1" fillId="2" borderId="21" xfId="0" applyNumberFormat="1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35" xfId="0" applyBorder="1"/>
    <xf numFmtId="0" fontId="4" fillId="0" borderId="1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1.375" customWidth="1"/>
    <col min="4" max="4" width="16.125" bestFit="1" customWidth="1"/>
    <col min="5" max="5" width="15.625" customWidth="1"/>
    <col min="6" max="6" width="14.625" customWidth="1"/>
    <col min="7" max="7" width="13.25" customWidth="1"/>
    <col min="8" max="8" width="14.375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  <c r="E7" s="3"/>
    </row>
    <row r="8" spans="1:9" ht="14.25" x14ac:dyDescent="0.2">
      <c r="A8" s="4" t="s">
        <v>2</v>
      </c>
      <c r="B8" s="4"/>
      <c r="C8" s="4"/>
      <c r="D8" s="4"/>
      <c r="E8" s="4"/>
    </row>
    <row r="9" spans="1:9" ht="19.5" x14ac:dyDescent="0.35">
      <c r="A9" s="248" t="s">
        <v>202</v>
      </c>
      <c r="B9" s="248"/>
      <c r="C9" s="248"/>
      <c r="D9" s="248"/>
      <c r="E9" s="248"/>
      <c r="F9" s="248"/>
      <c r="G9" s="248"/>
      <c r="H9" s="248"/>
      <c r="I9" s="248"/>
    </row>
    <row r="10" spans="1:9" ht="18" x14ac:dyDescent="0.2">
      <c r="A10" s="2" t="s">
        <v>220</v>
      </c>
      <c r="B10" s="2"/>
      <c r="C10" s="2"/>
      <c r="D10" s="2"/>
      <c r="E10" s="2"/>
    </row>
    <row r="11" spans="1:9" ht="18.75" thickBot="1" x14ac:dyDescent="0.25">
      <c r="A11" s="2"/>
      <c r="B11" s="2"/>
      <c r="C11" s="2"/>
      <c r="D11" s="2"/>
      <c r="E11" s="2"/>
    </row>
    <row r="12" spans="1:9" ht="24.75" customHeight="1" x14ac:dyDescent="0.2">
      <c r="A12" s="249" t="s">
        <v>3</v>
      </c>
      <c r="B12" s="255"/>
      <c r="C12" s="253" t="s">
        <v>0</v>
      </c>
      <c r="D12" s="251" t="s">
        <v>23</v>
      </c>
      <c r="E12" s="251" t="s">
        <v>221</v>
      </c>
      <c r="F12" s="251" t="s">
        <v>223</v>
      </c>
      <c r="G12" s="251" t="s">
        <v>197</v>
      </c>
      <c r="H12" s="251" t="s">
        <v>218</v>
      </c>
      <c r="I12" s="251" t="s">
        <v>187</v>
      </c>
    </row>
    <row r="13" spans="1:9" ht="38.25" customHeight="1" thickBot="1" x14ac:dyDescent="0.25">
      <c r="A13" s="250"/>
      <c r="B13" s="256"/>
      <c r="C13" s="254"/>
      <c r="D13" s="252"/>
      <c r="E13" s="252"/>
      <c r="F13" s="252"/>
      <c r="G13" s="252"/>
      <c r="H13" s="252"/>
      <c r="I13" s="2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 x14ac:dyDescent="0.3">
      <c r="A15" s="33"/>
      <c r="B15" s="92" t="s">
        <v>4</v>
      </c>
      <c r="C15" s="19" t="s">
        <v>84</v>
      </c>
      <c r="D15" s="20" t="s">
        <v>161</v>
      </c>
      <c r="E15" s="42">
        <v>2674.3249999999998</v>
      </c>
      <c r="F15" s="187">
        <v>4869.8</v>
      </c>
      <c r="G15" s="45">
        <f t="shared" ref="G15:G30" si="0">(F15-E15)/E15</f>
        <v>0.82094547222196279</v>
      </c>
      <c r="H15" s="162">
        <v>4474</v>
      </c>
      <c r="I15" s="45">
        <f>(F15-H15)/H15</f>
        <v>8.8466696468484624E-2</v>
      </c>
    </row>
    <row r="16" spans="1:9" ht="16.5" x14ac:dyDescent="0.3">
      <c r="A16" s="37"/>
      <c r="B16" s="93" t="s">
        <v>5</v>
      </c>
      <c r="C16" s="15" t="s">
        <v>85</v>
      </c>
      <c r="D16" s="11" t="s">
        <v>161</v>
      </c>
      <c r="E16" s="46">
        <v>2460.4986111111111</v>
      </c>
      <c r="F16" s="185">
        <v>4666.4444444444443</v>
      </c>
      <c r="G16" s="48">
        <f t="shared" si="0"/>
        <v>0.89654423025143382</v>
      </c>
      <c r="H16" s="157">
        <v>4498</v>
      </c>
      <c r="I16" s="44">
        <f t="shared" ref="I16:I30" si="1">(F16-H16)/H16</f>
        <v>3.7448742651054766E-2</v>
      </c>
    </row>
    <row r="17" spans="1:9" ht="16.5" x14ac:dyDescent="0.3">
      <c r="A17" s="37"/>
      <c r="B17" s="93" t="s">
        <v>6</v>
      </c>
      <c r="C17" s="15" t="s">
        <v>86</v>
      </c>
      <c r="D17" s="11" t="s">
        <v>161</v>
      </c>
      <c r="E17" s="46">
        <v>2339.7472222222223</v>
      </c>
      <c r="F17" s="185">
        <v>5165.333333333333</v>
      </c>
      <c r="G17" s="48">
        <f t="shared" si="0"/>
        <v>1.2076458876730509</v>
      </c>
      <c r="H17" s="157">
        <v>5025</v>
      </c>
      <c r="I17" s="44">
        <f>(F17-H17)/H17</f>
        <v>2.7927031509121E-2</v>
      </c>
    </row>
    <row r="18" spans="1:9" ht="16.5" x14ac:dyDescent="0.3">
      <c r="A18" s="37"/>
      <c r="B18" s="93" t="s">
        <v>7</v>
      </c>
      <c r="C18" s="15" t="s">
        <v>87</v>
      </c>
      <c r="D18" s="11" t="s">
        <v>161</v>
      </c>
      <c r="E18" s="46">
        <v>1044.6312499999999</v>
      </c>
      <c r="F18" s="185">
        <v>1247.3</v>
      </c>
      <c r="G18" s="48">
        <f t="shared" si="0"/>
        <v>0.19400984797266985</v>
      </c>
      <c r="H18" s="157">
        <v>1310</v>
      </c>
      <c r="I18" s="44">
        <f t="shared" si="1"/>
        <v>-4.7862595419847366E-2</v>
      </c>
    </row>
    <row r="19" spans="1:9" ht="16.5" x14ac:dyDescent="0.3">
      <c r="A19" s="37"/>
      <c r="B19" s="93" t="s">
        <v>8</v>
      </c>
      <c r="C19" s="15" t="s">
        <v>89</v>
      </c>
      <c r="D19" s="11" t="s">
        <v>161</v>
      </c>
      <c r="E19" s="46">
        <v>5203.1000000000004</v>
      </c>
      <c r="F19" s="185">
        <v>16355.428571428571</v>
      </c>
      <c r="G19" s="48">
        <f>(F19-E19)/E19</f>
        <v>2.1434007748128172</v>
      </c>
      <c r="H19" s="157">
        <v>16841</v>
      </c>
      <c r="I19" s="44">
        <f>(F19-H19)/H19</f>
        <v>-2.8832695717085053E-2</v>
      </c>
    </row>
    <row r="20" spans="1:9" ht="16.5" x14ac:dyDescent="0.3">
      <c r="A20" s="37"/>
      <c r="B20" s="93" t="s">
        <v>9</v>
      </c>
      <c r="C20" s="15" t="s">
        <v>88</v>
      </c>
      <c r="D20" s="11" t="s">
        <v>161</v>
      </c>
      <c r="E20" s="46">
        <v>1867.9499999999998</v>
      </c>
      <c r="F20" s="185">
        <v>5818.8</v>
      </c>
      <c r="G20" s="48">
        <f t="shared" si="0"/>
        <v>2.1150726732514258</v>
      </c>
      <c r="H20" s="157">
        <v>4559</v>
      </c>
      <c r="I20" s="44">
        <f t="shared" si="1"/>
        <v>0.27633252906339112</v>
      </c>
    </row>
    <row r="21" spans="1:9" ht="16.5" x14ac:dyDescent="0.3">
      <c r="A21" s="37"/>
      <c r="B21" s="93" t="s">
        <v>10</v>
      </c>
      <c r="C21" s="15" t="s">
        <v>90</v>
      </c>
      <c r="D21" s="11" t="s">
        <v>161</v>
      </c>
      <c r="E21" s="46">
        <v>1562.9</v>
      </c>
      <c r="F21" s="185">
        <v>4777.3</v>
      </c>
      <c r="G21" s="48">
        <f t="shared" si="0"/>
        <v>2.0566894874912021</v>
      </c>
      <c r="H21" s="157">
        <v>3998</v>
      </c>
      <c r="I21" s="44">
        <f t="shared" si="1"/>
        <v>0.19492246123061535</v>
      </c>
    </row>
    <row r="22" spans="1:9" ht="16.5" x14ac:dyDescent="0.3">
      <c r="A22" s="37"/>
      <c r="B22" s="93" t="s">
        <v>11</v>
      </c>
      <c r="C22" s="15" t="s">
        <v>91</v>
      </c>
      <c r="D22" s="13" t="s">
        <v>81</v>
      </c>
      <c r="E22" s="46">
        <v>472.74374999999998</v>
      </c>
      <c r="F22" s="185">
        <v>748.8</v>
      </c>
      <c r="G22" s="48">
        <f t="shared" si="0"/>
        <v>0.58394479038591196</v>
      </c>
      <c r="H22" s="157">
        <v>724</v>
      </c>
      <c r="I22" s="44">
        <f t="shared" si="1"/>
        <v>3.4254143646408775E-2</v>
      </c>
    </row>
    <row r="23" spans="1:9" ht="16.5" x14ac:dyDescent="0.3">
      <c r="A23" s="37"/>
      <c r="B23" s="93" t="s">
        <v>12</v>
      </c>
      <c r="C23" s="15" t="s">
        <v>92</v>
      </c>
      <c r="D23" s="13" t="s">
        <v>81</v>
      </c>
      <c r="E23" s="46">
        <v>531.30624999999998</v>
      </c>
      <c r="F23" s="185">
        <v>929</v>
      </c>
      <c r="G23" s="48">
        <f t="shared" si="0"/>
        <v>0.7485207448623088</v>
      </c>
      <c r="H23" s="157">
        <v>950</v>
      </c>
      <c r="I23" s="44">
        <f t="shared" si="1"/>
        <v>-2.2105263157894735E-2</v>
      </c>
    </row>
    <row r="24" spans="1:9" ht="16.5" x14ac:dyDescent="0.3">
      <c r="A24" s="37"/>
      <c r="B24" s="93" t="s">
        <v>13</v>
      </c>
      <c r="C24" s="15" t="s">
        <v>93</v>
      </c>
      <c r="D24" s="13" t="s">
        <v>81</v>
      </c>
      <c r="E24" s="46">
        <v>524.74374999999998</v>
      </c>
      <c r="F24" s="185">
        <v>921.11111111111109</v>
      </c>
      <c r="G24" s="48">
        <f t="shared" si="0"/>
        <v>0.75535413449157063</v>
      </c>
      <c r="H24" s="157">
        <v>949</v>
      </c>
      <c r="I24" s="44">
        <f t="shared" si="1"/>
        <v>-2.9387659524645851E-2</v>
      </c>
    </row>
    <row r="25" spans="1:9" ht="16.5" x14ac:dyDescent="0.3">
      <c r="A25" s="37"/>
      <c r="B25" s="93" t="s">
        <v>14</v>
      </c>
      <c r="C25" s="15" t="s">
        <v>94</v>
      </c>
      <c r="D25" s="13" t="s">
        <v>81</v>
      </c>
      <c r="E25" s="46">
        <v>517.25625000000002</v>
      </c>
      <c r="F25" s="185">
        <v>904</v>
      </c>
      <c r="G25" s="48">
        <f t="shared" si="0"/>
        <v>0.74768308744456924</v>
      </c>
      <c r="H25" s="157">
        <v>929</v>
      </c>
      <c r="I25" s="44">
        <f t="shared" si="1"/>
        <v>-2.6910656620021529E-2</v>
      </c>
    </row>
    <row r="26" spans="1:9" ht="16.5" x14ac:dyDescent="0.3">
      <c r="A26" s="37"/>
      <c r="B26" s="93" t="s">
        <v>15</v>
      </c>
      <c r="C26" s="15" t="s">
        <v>95</v>
      </c>
      <c r="D26" s="13" t="s">
        <v>82</v>
      </c>
      <c r="E26" s="46">
        <v>1584.5375000000001</v>
      </c>
      <c r="F26" s="185">
        <v>3048.8</v>
      </c>
      <c r="G26" s="48">
        <f t="shared" si="0"/>
        <v>0.92409457018215091</v>
      </c>
      <c r="H26" s="157">
        <v>3349</v>
      </c>
      <c r="I26" s="44">
        <f t="shared" si="1"/>
        <v>-8.9638698118841398E-2</v>
      </c>
    </row>
    <row r="27" spans="1:9" ht="16.5" x14ac:dyDescent="0.3">
      <c r="A27" s="37"/>
      <c r="B27" s="93" t="s">
        <v>16</v>
      </c>
      <c r="C27" s="15" t="s">
        <v>96</v>
      </c>
      <c r="D27" s="13" t="s">
        <v>81</v>
      </c>
      <c r="E27" s="46">
        <v>534.91909722222226</v>
      </c>
      <c r="F27" s="185">
        <v>1137.7777777777778</v>
      </c>
      <c r="G27" s="48">
        <f t="shared" si="0"/>
        <v>1.1270090817212104</v>
      </c>
      <c r="H27" s="157">
        <v>1027</v>
      </c>
      <c r="I27" s="44">
        <f t="shared" si="1"/>
        <v>0.10786541166288006</v>
      </c>
    </row>
    <row r="28" spans="1:9" ht="16.5" x14ac:dyDescent="0.3">
      <c r="A28" s="37"/>
      <c r="B28" s="93" t="s">
        <v>17</v>
      </c>
      <c r="C28" s="15" t="s">
        <v>97</v>
      </c>
      <c r="D28" s="11" t="s">
        <v>161</v>
      </c>
      <c r="E28" s="46">
        <v>2019.3687500000001</v>
      </c>
      <c r="F28" s="185">
        <v>5073.8</v>
      </c>
      <c r="G28" s="48">
        <f t="shared" si="0"/>
        <v>1.5125673555164207</v>
      </c>
      <c r="H28" s="157">
        <v>4973</v>
      </c>
      <c r="I28" s="44">
        <f t="shared" si="1"/>
        <v>2.0269455057309507E-2</v>
      </c>
    </row>
    <row r="29" spans="1:9" ht="16.5" x14ac:dyDescent="0.3">
      <c r="A29" s="37"/>
      <c r="B29" s="93" t="s">
        <v>18</v>
      </c>
      <c r="C29" s="15" t="s">
        <v>98</v>
      </c>
      <c r="D29" s="13" t="s">
        <v>83</v>
      </c>
      <c r="E29" s="46">
        <v>2465.2553323412699</v>
      </c>
      <c r="F29" s="185">
        <v>5831.1749999999993</v>
      </c>
      <c r="G29" s="48">
        <f t="shared" si="0"/>
        <v>1.3653432257104552</v>
      </c>
      <c r="H29" s="157">
        <v>5461</v>
      </c>
      <c r="I29" s="44">
        <f t="shared" si="1"/>
        <v>6.7785204175059385E-2</v>
      </c>
    </row>
    <row r="30" spans="1:9" ht="17.25" thickBot="1" x14ac:dyDescent="0.35">
      <c r="A30" s="38"/>
      <c r="B30" s="94" t="s">
        <v>19</v>
      </c>
      <c r="C30" s="16" t="s">
        <v>99</v>
      </c>
      <c r="D30" s="12" t="s">
        <v>161</v>
      </c>
      <c r="E30" s="49">
        <v>1630.0374999999999</v>
      </c>
      <c r="F30" s="186">
        <v>4583.8</v>
      </c>
      <c r="G30" s="51">
        <f t="shared" si="0"/>
        <v>1.8120825441132491</v>
      </c>
      <c r="H30" s="159">
        <v>4459</v>
      </c>
      <c r="I30" s="56">
        <f t="shared" si="1"/>
        <v>2.7988338192419866E-2</v>
      </c>
    </row>
    <row r="31" spans="1:9" ht="17.25" customHeight="1" thickBot="1" x14ac:dyDescent="0.3">
      <c r="A31" s="33" t="s">
        <v>20</v>
      </c>
      <c r="B31" s="10" t="s">
        <v>21</v>
      </c>
      <c r="C31" s="5"/>
      <c r="D31" s="6"/>
      <c r="E31" s="41"/>
      <c r="F31" s="194"/>
      <c r="G31" s="52"/>
      <c r="H31" s="177"/>
      <c r="I31" s="53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7">
        <v>7273.8</v>
      </c>
      <c r="G32" s="45">
        <f>(F32-E32)/E32</f>
        <v>1.5821544578356026</v>
      </c>
      <c r="H32" s="162">
        <v>7299</v>
      </c>
      <c r="I32" s="44">
        <f>(F32-H32)/H32</f>
        <v>-3.4525277435264855E-3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5">
        <v>8213.7999999999993</v>
      </c>
      <c r="G33" s="48">
        <f>(F33-E33)/E33</f>
        <v>1.8079647542956767</v>
      </c>
      <c r="H33" s="157">
        <v>8049</v>
      </c>
      <c r="I33" s="44">
        <f>(F33-H33)/H33</f>
        <v>2.0474593117157321E-2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5">
        <v>6423</v>
      </c>
      <c r="G34" s="48">
        <f>(F34-E34)/E34</f>
        <v>2.194072342779708</v>
      </c>
      <c r="H34" s="157">
        <v>6173</v>
      </c>
      <c r="I34" s="44">
        <f>(F34-H34)/H34</f>
        <v>4.0498947027377288E-2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5">
        <v>7374.8</v>
      </c>
      <c r="G35" s="48">
        <f>(F35-E35)/E35</f>
        <v>2.2469083977050888</v>
      </c>
      <c r="H35" s="157">
        <v>7775</v>
      </c>
      <c r="I35" s="44">
        <f>(F35-H35)/H35</f>
        <v>-5.1472668810289363E-2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5">
        <v>4649</v>
      </c>
      <c r="G36" s="51">
        <f>(F36-E36)/E36</f>
        <v>0.68737778624672774</v>
      </c>
      <c r="H36" s="157">
        <v>4374</v>
      </c>
      <c r="I36" s="56">
        <f>(F36-H36)/H36</f>
        <v>6.2871513488797437E-2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41"/>
      <c r="F37" s="194"/>
      <c r="G37" s="52"/>
      <c r="H37" s="177"/>
      <c r="I37" s="53"/>
    </row>
    <row r="38" spans="1:9" ht="16.5" x14ac:dyDescent="0.3">
      <c r="A38" s="33"/>
      <c r="B38" s="34" t="s">
        <v>31</v>
      </c>
      <c r="C38" s="15" t="s">
        <v>105</v>
      </c>
      <c r="D38" s="20" t="s">
        <v>161</v>
      </c>
      <c r="E38" s="46">
        <v>38547.125</v>
      </c>
      <c r="F38" s="185">
        <v>87000</v>
      </c>
      <c r="G38" s="45">
        <f t="shared" ref="G38:G43" si="2">(F38-E38)/E38</f>
        <v>1.256977660461059</v>
      </c>
      <c r="H38" s="157">
        <v>73665</v>
      </c>
      <c r="I38" s="44">
        <f t="shared" ref="I38:I43" si="3">(F38-H38)/H38</f>
        <v>0.1810221950722867</v>
      </c>
    </row>
    <row r="39" spans="1:9" ht="16.5" x14ac:dyDescent="0.3">
      <c r="A39" s="37"/>
      <c r="B39" s="34" t="s">
        <v>32</v>
      </c>
      <c r="C39" s="15" t="s">
        <v>106</v>
      </c>
      <c r="D39" s="11" t="s">
        <v>161</v>
      </c>
      <c r="E39" s="46">
        <v>24432.908333333333</v>
      </c>
      <c r="F39" s="185">
        <v>50179.6</v>
      </c>
      <c r="G39" s="48">
        <f t="shared" si="2"/>
        <v>1.0537710580913924</v>
      </c>
      <c r="H39" s="157">
        <v>50180</v>
      </c>
      <c r="I39" s="44">
        <f>(F39-H39)/H39</f>
        <v>-7.9713033081198721E-6</v>
      </c>
    </row>
    <row r="40" spans="1:9" ht="16.5" x14ac:dyDescent="0.3">
      <c r="A40" s="37"/>
      <c r="B40" s="34" t="s">
        <v>33</v>
      </c>
      <c r="C40" s="15" t="s">
        <v>107</v>
      </c>
      <c r="D40" s="11" t="s">
        <v>161</v>
      </c>
      <c r="E40" s="57">
        <v>20064.6875</v>
      </c>
      <c r="F40" s="185">
        <v>29122</v>
      </c>
      <c r="G40" s="48">
        <f t="shared" si="2"/>
        <v>0.45140560998022022</v>
      </c>
      <c r="H40" s="157">
        <v>28498</v>
      </c>
      <c r="I40" s="44">
        <f t="shared" si="3"/>
        <v>2.189627342269633E-2</v>
      </c>
    </row>
    <row r="41" spans="1:9" ht="16.5" x14ac:dyDescent="0.3">
      <c r="A41" s="37"/>
      <c r="B41" s="34" t="s">
        <v>34</v>
      </c>
      <c r="C41" s="15" t="s">
        <v>154</v>
      </c>
      <c r="D41" s="11" t="s">
        <v>161</v>
      </c>
      <c r="E41" s="47">
        <v>6146.55</v>
      </c>
      <c r="F41" s="185">
        <v>18325.599999999999</v>
      </c>
      <c r="G41" s="48">
        <f t="shared" si="2"/>
        <v>1.98144487558061</v>
      </c>
      <c r="H41" s="157">
        <v>18099</v>
      </c>
      <c r="I41" s="44">
        <f t="shared" si="3"/>
        <v>1.2520028730869029E-2</v>
      </c>
    </row>
    <row r="42" spans="1:9" ht="16.5" x14ac:dyDescent="0.3">
      <c r="A42" s="37"/>
      <c r="B42" s="34" t="s">
        <v>35</v>
      </c>
      <c r="C42" s="15" t="s">
        <v>152</v>
      </c>
      <c r="D42" s="11" t="s">
        <v>161</v>
      </c>
      <c r="E42" s="47">
        <v>17320.25</v>
      </c>
      <c r="F42" s="185">
        <v>18583.333333333332</v>
      </c>
      <c r="G42" s="48">
        <f t="shared" si="2"/>
        <v>7.2925236837420485E-2</v>
      </c>
      <c r="H42" s="157">
        <v>15998</v>
      </c>
      <c r="I42" s="44">
        <f t="shared" si="3"/>
        <v>0.16160353377505515</v>
      </c>
    </row>
    <row r="43" spans="1:9" ht="16.5" customHeight="1" thickBot="1" x14ac:dyDescent="0.35">
      <c r="A43" s="38"/>
      <c r="B43" s="34" t="s">
        <v>36</v>
      </c>
      <c r="C43" s="15" t="s">
        <v>153</v>
      </c>
      <c r="D43" s="11" t="s">
        <v>161</v>
      </c>
      <c r="E43" s="50">
        <v>15269.0625</v>
      </c>
      <c r="F43" s="185">
        <v>29971.142857142859</v>
      </c>
      <c r="G43" s="51">
        <f t="shared" si="2"/>
        <v>0.96286725901756309</v>
      </c>
      <c r="H43" s="157">
        <v>30275</v>
      </c>
      <c r="I43" s="59">
        <f t="shared" si="3"/>
        <v>-1.0036569541111191E-2</v>
      </c>
    </row>
    <row r="44" spans="1:9" ht="17.25" customHeight="1" thickBot="1" x14ac:dyDescent="0.3">
      <c r="A44" s="37" t="s">
        <v>37</v>
      </c>
      <c r="B44" s="10" t="s">
        <v>52</v>
      </c>
      <c r="C44" s="5"/>
      <c r="D44" s="6"/>
      <c r="E44" s="41"/>
      <c r="F44" s="194"/>
      <c r="G44" s="6"/>
      <c r="H44" s="177"/>
      <c r="I44" s="53"/>
    </row>
    <row r="45" spans="1:9" ht="16.5" x14ac:dyDescent="0.3">
      <c r="A45" s="33"/>
      <c r="B45" s="34" t="s">
        <v>45</v>
      </c>
      <c r="C45" s="15" t="s">
        <v>109</v>
      </c>
      <c r="D45" s="20" t="s">
        <v>108</v>
      </c>
      <c r="E45" s="43">
        <v>10199.65</v>
      </c>
      <c r="F45" s="185">
        <v>26522.5</v>
      </c>
      <c r="G45" s="45">
        <f t="shared" ref="G45:G50" si="4">(F45-E45)/E45</f>
        <v>1.6003343251974333</v>
      </c>
      <c r="H45" s="157">
        <v>25232</v>
      </c>
      <c r="I45" s="44">
        <f t="shared" ref="I45:I50" si="5">(F45-H45)/H45</f>
        <v>5.1145370957514265E-2</v>
      </c>
    </row>
    <row r="46" spans="1:9" ht="16.5" x14ac:dyDescent="0.3">
      <c r="A46" s="37"/>
      <c r="B46" s="34" t="s">
        <v>46</v>
      </c>
      <c r="C46" s="15" t="s">
        <v>111</v>
      </c>
      <c r="D46" s="13" t="s">
        <v>110</v>
      </c>
      <c r="E46" s="47">
        <v>6757.6388888888887</v>
      </c>
      <c r="F46" s="185">
        <v>13709.5</v>
      </c>
      <c r="G46" s="48">
        <f t="shared" si="4"/>
        <v>1.0287411365738361</v>
      </c>
      <c r="H46" s="157">
        <v>13770</v>
      </c>
      <c r="I46" s="85">
        <f t="shared" si="5"/>
        <v>-4.3936092955700803E-3</v>
      </c>
    </row>
    <row r="47" spans="1:9" ht="16.5" x14ac:dyDescent="0.3">
      <c r="A47" s="37"/>
      <c r="B47" s="34" t="s">
        <v>47</v>
      </c>
      <c r="C47" s="15" t="s">
        <v>113</v>
      </c>
      <c r="D47" s="11" t="s">
        <v>114</v>
      </c>
      <c r="E47" s="47">
        <v>24432</v>
      </c>
      <c r="F47" s="185">
        <v>46492</v>
      </c>
      <c r="G47" s="48">
        <f t="shared" si="4"/>
        <v>0.90291421087098889</v>
      </c>
      <c r="H47" s="157">
        <v>43062</v>
      </c>
      <c r="I47" s="85">
        <f t="shared" si="5"/>
        <v>7.9652593934327248E-2</v>
      </c>
    </row>
    <row r="48" spans="1:9" ht="16.5" x14ac:dyDescent="0.3">
      <c r="A48" s="37"/>
      <c r="B48" s="34" t="s">
        <v>48</v>
      </c>
      <c r="C48" s="149" t="s">
        <v>157</v>
      </c>
      <c r="D48" s="11" t="s">
        <v>114</v>
      </c>
      <c r="E48" s="47">
        <v>25648.825071428568</v>
      </c>
      <c r="F48" s="185">
        <v>104495.83333333333</v>
      </c>
      <c r="G48" s="48">
        <f t="shared" si="4"/>
        <v>3.0740982498155889</v>
      </c>
      <c r="H48" s="157">
        <v>103996</v>
      </c>
      <c r="I48" s="85">
        <f t="shared" si="5"/>
        <v>4.8062746003050931E-3</v>
      </c>
    </row>
    <row r="49" spans="1:9" ht="16.5" x14ac:dyDescent="0.3">
      <c r="A49" s="37"/>
      <c r="B49" s="34" t="s">
        <v>49</v>
      </c>
      <c r="C49" s="15" t="s">
        <v>158</v>
      </c>
      <c r="D49" s="13" t="s">
        <v>199</v>
      </c>
      <c r="E49" s="47">
        <v>2901.5</v>
      </c>
      <c r="F49" s="185">
        <v>4998.333333333333</v>
      </c>
      <c r="G49" s="48">
        <f t="shared" si="4"/>
        <v>0.72267218105577569</v>
      </c>
      <c r="H49" s="157">
        <v>4998</v>
      </c>
      <c r="I49" s="44">
        <f t="shared" si="5"/>
        <v>6.6693344004207722E-5</v>
      </c>
    </row>
    <row r="50" spans="1:9" ht="16.5" customHeight="1" thickBot="1" x14ac:dyDescent="0.35">
      <c r="A50" s="38"/>
      <c r="B50" s="34" t="s">
        <v>50</v>
      </c>
      <c r="C50" s="15" t="s">
        <v>159</v>
      </c>
      <c r="D50" s="12" t="s">
        <v>112</v>
      </c>
      <c r="E50" s="50">
        <v>45309.638888888891</v>
      </c>
      <c r="F50" s="185">
        <v>57497.5</v>
      </c>
      <c r="G50" s="56">
        <f t="shared" si="4"/>
        <v>0.26899047112246777</v>
      </c>
      <c r="H50" s="157">
        <v>49995</v>
      </c>
      <c r="I50" s="59">
        <f t="shared" si="5"/>
        <v>0.15006500650065008</v>
      </c>
    </row>
    <row r="51" spans="1:9" ht="17.25" customHeight="1" thickBot="1" x14ac:dyDescent="0.3">
      <c r="A51" s="37" t="s">
        <v>44</v>
      </c>
      <c r="B51" s="10" t="s">
        <v>57</v>
      </c>
      <c r="C51" s="5"/>
      <c r="D51" s="6"/>
      <c r="E51" s="41"/>
      <c r="F51" s="194"/>
      <c r="G51" s="52"/>
      <c r="H51" s="177"/>
      <c r="I51" s="53"/>
    </row>
    <row r="52" spans="1:9" ht="16.5" x14ac:dyDescent="0.3">
      <c r="A52" s="33"/>
      <c r="B52" s="40" t="s">
        <v>38</v>
      </c>
      <c r="C52" s="19" t="s">
        <v>115</v>
      </c>
      <c r="D52" s="20" t="s">
        <v>114</v>
      </c>
      <c r="E52" s="217">
        <v>4496.666666666667</v>
      </c>
      <c r="F52" s="216">
        <v>14878.75</v>
      </c>
      <c r="G52" s="218">
        <f t="shared" ref="G52:G60" si="6">(F52-E52)/E52</f>
        <v>2.3088398813936246</v>
      </c>
      <c r="H52" s="216">
        <v>14658</v>
      </c>
      <c r="I52" s="118">
        <f t="shared" ref="I52:I60" si="7">(F52-H52)/H52</f>
        <v>1.5060035475508255E-2</v>
      </c>
    </row>
    <row r="53" spans="1:9" ht="16.5" x14ac:dyDescent="0.3">
      <c r="A53" s="37"/>
      <c r="B53" s="34" t="s">
        <v>39</v>
      </c>
      <c r="C53" s="15" t="s">
        <v>116</v>
      </c>
      <c r="D53" s="11" t="s">
        <v>114</v>
      </c>
      <c r="E53" s="220">
        <v>6940.7857142857138</v>
      </c>
      <c r="F53" s="219">
        <v>27902.5</v>
      </c>
      <c r="G53" s="221">
        <f t="shared" si="6"/>
        <v>3.0200780068127324</v>
      </c>
      <c r="H53" s="219">
        <v>24993</v>
      </c>
      <c r="I53" s="85">
        <f t="shared" si="7"/>
        <v>0.11641259552674749</v>
      </c>
    </row>
    <row r="54" spans="1:9" ht="16.5" x14ac:dyDescent="0.3">
      <c r="A54" s="37"/>
      <c r="B54" s="34" t="s">
        <v>40</v>
      </c>
      <c r="C54" s="15" t="s">
        <v>117</v>
      </c>
      <c r="D54" s="11" t="s">
        <v>114</v>
      </c>
      <c r="E54" s="220">
        <v>4770.3</v>
      </c>
      <c r="F54" s="219">
        <v>20763.25</v>
      </c>
      <c r="G54" s="221">
        <f t="shared" si="6"/>
        <v>3.3526088505963987</v>
      </c>
      <c r="H54" s="219">
        <v>20763</v>
      </c>
      <c r="I54" s="85">
        <f t="shared" si="7"/>
        <v>1.2040649231806579E-5</v>
      </c>
    </row>
    <row r="55" spans="1:9" ht="16.5" x14ac:dyDescent="0.3">
      <c r="A55" s="37"/>
      <c r="B55" s="34" t="s">
        <v>41</v>
      </c>
      <c r="C55" s="15" t="s">
        <v>118</v>
      </c>
      <c r="D55" s="11" t="s">
        <v>114</v>
      </c>
      <c r="E55" s="220">
        <v>7999</v>
      </c>
      <c r="F55" s="219">
        <v>21776.6</v>
      </c>
      <c r="G55" s="221">
        <f t="shared" si="6"/>
        <v>1.7224153019127388</v>
      </c>
      <c r="H55" s="219">
        <v>21777</v>
      </c>
      <c r="I55" s="85">
        <f t="shared" si="7"/>
        <v>-1.8368002938947294E-5</v>
      </c>
    </row>
    <row r="56" spans="1:9" ht="16.5" x14ac:dyDescent="0.3">
      <c r="A56" s="37"/>
      <c r="B56" s="96" t="s">
        <v>42</v>
      </c>
      <c r="C56" s="97" t="s">
        <v>198</v>
      </c>
      <c r="D56" s="98" t="s">
        <v>114</v>
      </c>
      <c r="E56" s="229">
        <v>3682.1726190476193</v>
      </c>
      <c r="F56" s="219">
        <v>7686.5</v>
      </c>
      <c r="G56" s="226">
        <f t="shared" si="6"/>
        <v>1.0874904017911267</v>
      </c>
      <c r="H56" s="219">
        <v>7610</v>
      </c>
      <c r="I56" s="86">
        <f t="shared" si="7"/>
        <v>1.0052562417871221E-2</v>
      </c>
    </row>
    <row r="57" spans="1:9" ht="17.25" thickBot="1" x14ac:dyDescent="0.35">
      <c r="A57" s="38"/>
      <c r="B57" s="36" t="s">
        <v>43</v>
      </c>
      <c r="C57" s="16" t="s">
        <v>119</v>
      </c>
      <c r="D57" s="12" t="s">
        <v>114</v>
      </c>
      <c r="E57" s="223">
        <v>7387.7152777777774</v>
      </c>
      <c r="F57" s="222">
        <v>4133</v>
      </c>
      <c r="G57" s="224">
        <f t="shared" si="6"/>
        <v>-0.44055775776415612</v>
      </c>
      <c r="H57" s="222">
        <v>4191</v>
      </c>
      <c r="I57" s="119">
        <f t="shared" si="7"/>
        <v>-1.3839179193509903E-2</v>
      </c>
    </row>
    <row r="58" spans="1:9" ht="16.5" x14ac:dyDescent="0.3">
      <c r="A58" s="37"/>
      <c r="B58" s="39" t="s">
        <v>54</v>
      </c>
      <c r="C58" s="14" t="s">
        <v>121</v>
      </c>
      <c r="D58" s="11" t="s">
        <v>120</v>
      </c>
      <c r="E58" s="57">
        <v>7190.4930555555557</v>
      </c>
      <c r="F58" s="225">
        <v>26625</v>
      </c>
      <c r="G58" s="44">
        <f t="shared" si="6"/>
        <v>2.702805884699222</v>
      </c>
      <c r="H58" s="225">
        <v>26047</v>
      </c>
      <c r="I58" s="44">
        <f t="shared" si="7"/>
        <v>2.2190655353783544E-2</v>
      </c>
    </row>
    <row r="59" spans="1:9" ht="16.5" x14ac:dyDescent="0.3">
      <c r="A59" s="37"/>
      <c r="B59" s="34" t="s">
        <v>55</v>
      </c>
      <c r="C59" s="15" t="s">
        <v>122</v>
      </c>
      <c r="D59" s="13" t="s">
        <v>120</v>
      </c>
      <c r="E59" s="47">
        <v>7033.4375</v>
      </c>
      <c r="F59" s="185">
        <v>26320</v>
      </c>
      <c r="G59" s="48">
        <f t="shared" si="6"/>
        <v>2.7421246723241657</v>
      </c>
      <c r="H59" s="157">
        <v>26320</v>
      </c>
      <c r="I59" s="44">
        <f t="shared" si="7"/>
        <v>0</v>
      </c>
    </row>
    <row r="60" spans="1:9" ht="16.5" customHeight="1" thickBot="1" x14ac:dyDescent="0.35">
      <c r="A60" s="38"/>
      <c r="B60" s="34" t="s">
        <v>56</v>
      </c>
      <c r="C60" s="15" t="s">
        <v>123</v>
      </c>
      <c r="D60" s="12" t="s">
        <v>120</v>
      </c>
      <c r="E60" s="50">
        <v>33112.5</v>
      </c>
      <c r="F60" s="185">
        <v>108000</v>
      </c>
      <c r="G60" s="51">
        <f t="shared" si="6"/>
        <v>2.2616081540203852</v>
      </c>
      <c r="H60" s="157">
        <v>108000</v>
      </c>
      <c r="I60" s="51">
        <f t="shared" si="7"/>
        <v>0</v>
      </c>
    </row>
    <row r="61" spans="1:9" ht="17.25" customHeight="1" thickBot="1" x14ac:dyDescent="0.3">
      <c r="A61" s="37" t="s">
        <v>53</v>
      </c>
      <c r="B61" s="10" t="s">
        <v>58</v>
      </c>
      <c r="C61" s="5"/>
      <c r="D61" s="6"/>
      <c r="E61" s="41"/>
      <c r="F61" s="194"/>
      <c r="G61" s="52"/>
      <c r="H61" s="177"/>
      <c r="I61" s="53"/>
    </row>
    <row r="62" spans="1:9" ht="16.5" x14ac:dyDescent="0.3">
      <c r="A62" s="33"/>
      <c r="B62" s="34" t="s">
        <v>59</v>
      </c>
      <c r="C62" s="15" t="s">
        <v>128</v>
      </c>
      <c r="D62" s="20" t="s">
        <v>124</v>
      </c>
      <c r="E62" s="43">
        <v>11832.1875</v>
      </c>
      <c r="F62" s="185">
        <v>33046</v>
      </c>
      <c r="G62" s="45">
        <f t="shared" ref="G62:G67" si="8">(F62-E62)/E62</f>
        <v>1.7928901566172781</v>
      </c>
      <c r="H62" s="157">
        <v>28753</v>
      </c>
      <c r="I62" s="44">
        <f t="shared" ref="I62:I67" si="9">(F62-H62)/H62</f>
        <v>0.14930615935728445</v>
      </c>
    </row>
    <row r="63" spans="1:9" ht="16.5" x14ac:dyDescent="0.3">
      <c r="A63" s="37"/>
      <c r="B63" s="34" t="s">
        <v>60</v>
      </c>
      <c r="C63" s="15" t="s">
        <v>129</v>
      </c>
      <c r="D63" s="13" t="s">
        <v>215</v>
      </c>
      <c r="E63" s="47">
        <v>50034.178571428565</v>
      </c>
      <c r="F63" s="185">
        <v>171796.33333333334</v>
      </c>
      <c r="G63" s="48">
        <f t="shared" si="8"/>
        <v>2.4335795697750426</v>
      </c>
      <c r="H63" s="157">
        <v>168516</v>
      </c>
      <c r="I63" s="44">
        <f t="shared" si="9"/>
        <v>1.946600520623171E-2</v>
      </c>
    </row>
    <row r="64" spans="1:9" ht="16.5" x14ac:dyDescent="0.3">
      <c r="A64" s="37"/>
      <c r="B64" s="34" t="s">
        <v>61</v>
      </c>
      <c r="C64" s="15" t="s">
        <v>130</v>
      </c>
      <c r="D64" s="13" t="s">
        <v>216</v>
      </c>
      <c r="E64" s="47">
        <v>17753.65625</v>
      </c>
      <c r="F64" s="185">
        <v>106788</v>
      </c>
      <c r="G64" s="48">
        <f t="shared" si="8"/>
        <v>5.0149863496427676</v>
      </c>
      <c r="H64" s="157">
        <v>95015</v>
      </c>
      <c r="I64" s="85">
        <f t="shared" si="9"/>
        <v>0.12390675156554229</v>
      </c>
    </row>
    <row r="65" spans="1:9" ht="16.5" x14ac:dyDescent="0.3">
      <c r="A65" s="37"/>
      <c r="B65" s="34" t="s">
        <v>62</v>
      </c>
      <c r="C65" s="15" t="s">
        <v>131</v>
      </c>
      <c r="D65" s="13" t="s">
        <v>125</v>
      </c>
      <c r="E65" s="47">
        <v>13114.527777777779</v>
      </c>
      <c r="F65" s="185">
        <v>27183</v>
      </c>
      <c r="G65" s="48">
        <f t="shared" si="8"/>
        <v>1.0727395191507296</v>
      </c>
      <c r="H65" s="157">
        <v>23979</v>
      </c>
      <c r="I65" s="85">
        <f t="shared" si="9"/>
        <v>0.1336169148004504</v>
      </c>
    </row>
    <row r="66" spans="1:9" ht="16.5" x14ac:dyDescent="0.3">
      <c r="A66" s="37"/>
      <c r="B66" s="34" t="s">
        <v>63</v>
      </c>
      <c r="C66" s="15" t="s">
        <v>132</v>
      </c>
      <c r="D66" s="13" t="s">
        <v>126</v>
      </c>
      <c r="E66" s="47">
        <v>6790.833333333333</v>
      </c>
      <c r="F66" s="185">
        <v>24196</v>
      </c>
      <c r="G66" s="48">
        <f t="shared" si="8"/>
        <v>2.5630384096208125</v>
      </c>
      <c r="H66" s="157">
        <v>23156</v>
      </c>
      <c r="I66" s="85">
        <f t="shared" si="9"/>
        <v>4.4912765589911904E-2</v>
      </c>
    </row>
    <row r="67" spans="1:9" ht="16.5" customHeight="1" thickBot="1" x14ac:dyDescent="0.35">
      <c r="A67" s="38"/>
      <c r="B67" s="34" t="s">
        <v>64</v>
      </c>
      <c r="C67" s="15" t="s">
        <v>133</v>
      </c>
      <c r="D67" s="12" t="s">
        <v>127</v>
      </c>
      <c r="E67" s="50">
        <v>5842.0833333333339</v>
      </c>
      <c r="F67" s="185">
        <v>20825.428571428572</v>
      </c>
      <c r="G67" s="51">
        <f t="shared" si="8"/>
        <v>2.564726379818028</v>
      </c>
      <c r="H67" s="157">
        <v>20798</v>
      </c>
      <c r="I67" s="86">
        <f t="shared" si="9"/>
        <v>1.3188081271551335E-3</v>
      </c>
    </row>
    <row r="68" spans="1:9" ht="17.25" customHeight="1" thickBot="1" x14ac:dyDescent="0.3">
      <c r="A68" s="37" t="s">
        <v>65</v>
      </c>
      <c r="B68" s="10" t="s">
        <v>66</v>
      </c>
      <c r="C68" s="5"/>
      <c r="D68" s="6"/>
      <c r="E68" s="41"/>
      <c r="F68" s="194"/>
      <c r="G68" s="60"/>
      <c r="H68" s="177"/>
      <c r="I68" s="53"/>
    </row>
    <row r="69" spans="1:9" ht="16.5" x14ac:dyDescent="0.3">
      <c r="A69" s="33"/>
      <c r="B69" s="34" t="s">
        <v>68</v>
      </c>
      <c r="C69" s="18" t="s">
        <v>138</v>
      </c>
      <c r="D69" s="20" t="s">
        <v>134</v>
      </c>
      <c r="E69" s="43">
        <v>5816.697916666667</v>
      </c>
      <c r="F69" s="187">
        <v>24358.888888888891</v>
      </c>
      <c r="G69" s="45">
        <f>(F69-E69)/E69</f>
        <v>3.1877520954101843</v>
      </c>
      <c r="H69" s="162">
        <v>22618</v>
      </c>
      <c r="I69" s="44">
        <f>(F69-H69)/H69</f>
        <v>7.6969178923374765E-2</v>
      </c>
    </row>
    <row r="70" spans="1:9" ht="16.5" x14ac:dyDescent="0.3">
      <c r="A70" s="37"/>
      <c r="B70" s="34" t="s">
        <v>67</v>
      </c>
      <c r="C70" s="15" t="s">
        <v>139</v>
      </c>
      <c r="D70" s="13" t="s">
        <v>135</v>
      </c>
      <c r="E70" s="47">
        <v>4325.0982142857138</v>
      </c>
      <c r="F70" s="185">
        <v>7938.75</v>
      </c>
      <c r="G70" s="48">
        <f>(F70-E70)/E70</f>
        <v>0.83550745131716686</v>
      </c>
      <c r="H70" s="157">
        <v>8919</v>
      </c>
      <c r="I70" s="44">
        <f>(F70-H70)/H70</f>
        <v>-0.10990581903800875</v>
      </c>
    </row>
    <row r="71" spans="1:9" ht="16.5" x14ac:dyDescent="0.3">
      <c r="A71" s="37"/>
      <c r="B71" s="34" t="s">
        <v>69</v>
      </c>
      <c r="C71" s="15" t="s">
        <v>140</v>
      </c>
      <c r="D71" s="13" t="s">
        <v>136</v>
      </c>
      <c r="E71" s="47">
        <v>1828.6607142857142</v>
      </c>
      <c r="F71" s="185">
        <v>9242</v>
      </c>
      <c r="G71" s="48">
        <f>(F71-E71)/E71</f>
        <v>4.053971974024706</v>
      </c>
      <c r="H71" s="157">
        <v>7440</v>
      </c>
      <c r="I71" s="44">
        <f>(F71-H71)/H71</f>
        <v>0.24220430107526883</v>
      </c>
    </row>
    <row r="72" spans="1:9" ht="16.5" x14ac:dyDescent="0.3">
      <c r="A72" s="37"/>
      <c r="B72" s="34" t="s">
        <v>70</v>
      </c>
      <c r="C72" s="15" t="s">
        <v>141</v>
      </c>
      <c r="D72" s="13" t="s">
        <v>137</v>
      </c>
      <c r="E72" s="47">
        <v>3706.3</v>
      </c>
      <c r="F72" s="185">
        <v>8928</v>
      </c>
      <c r="G72" s="48">
        <f>(F72-E72)/E72</f>
        <v>1.4088713811618054</v>
      </c>
      <c r="H72" s="157">
        <v>8928</v>
      </c>
      <c r="I72" s="44">
        <f>(F72-H72)/H72</f>
        <v>0</v>
      </c>
    </row>
    <row r="73" spans="1:9" ht="16.5" customHeight="1" thickBot="1" x14ac:dyDescent="0.35">
      <c r="A73" s="38"/>
      <c r="B73" s="34" t="s">
        <v>71</v>
      </c>
      <c r="C73" s="15" t="s">
        <v>160</v>
      </c>
      <c r="D73" s="12" t="s">
        <v>134</v>
      </c>
      <c r="E73" s="50">
        <v>2932.9548611111113</v>
      </c>
      <c r="F73" s="188">
        <v>9391.25</v>
      </c>
      <c r="G73" s="48">
        <f>(F73-E73)/E73</f>
        <v>2.2019756336932677</v>
      </c>
      <c r="H73" s="164">
        <v>9391</v>
      </c>
      <c r="I73" s="59">
        <f>(F73-H73)/H73</f>
        <v>2.6621233095516984E-5</v>
      </c>
    </row>
    <row r="74" spans="1:9" ht="17.25" customHeight="1" thickBot="1" x14ac:dyDescent="0.3">
      <c r="A74" s="37" t="s">
        <v>72</v>
      </c>
      <c r="B74" s="10" t="s">
        <v>73</v>
      </c>
      <c r="C74" s="5"/>
      <c r="D74" s="6"/>
      <c r="E74" s="41"/>
      <c r="F74" s="193"/>
      <c r="G74" s="52"/>
      <c r="H74" s="146"/>
      <c r="I74" s="53"/>
    </row>
    <row r="75" spans="1:9" ht="16.5" x14ac:dyDescent="0.3">
      <c r="A75" s="33"/>
      <c r="B75" s="34" t="s">
        <v>74</v>
      </c>
      <c r="C75" s="15" t="s">
        <v>144</v>
      </c>
      <c r="D75" s="20" t="s">
        <v>142</v>
      </c>
      <c r="E75" s="43">
        <v>1875.5</v>
      </c>
      <c r="F75" s="184">
        <v>7475</v>
      </c>
      <c r="G75" s="44">
        <f t="shared" ref="G75:G81" si="10">(F75-E75)/E75</f>
        <v>2.9856038389762731</v>
      </c>
      <c r="H75" s="155">
        <v>6611</v>
      </c>
      <c r="I75" s="45">
        <f t="shared" ref="I75:I81" si="11">(F75-H75)/H75</f>
        <v>0.13069127212222054</v>
      </c>
    </row>
    <row r="76" spans="1:9" ht="16.5" x14ac:dyDescent="0.3">
      <c r="A76" s="37"/>
      <c r="B76" s="34" t="s">
        <v>76</v>
      </c>
      <c r="C76" s="15" t="s">
        <v>143</v>
      </c>
      <c r="D76" s="11" t="s">
        <v>161</v>
      </c>
      <c r="E76" s="47">
        <v>1993.5044642857142</v>
      </c>
      <c r="F76" s="185">
        <v>9163.3333333333339</v>
      </c>
      <c r="G76" s="48">
        <f t="shared" si="10"/>
        <v>3.5965953412683311</v>
      </c>
      <c r="H76" s="157">
        <v>9247</v>
      </c>
      <c r="I76" s="44">
        <f t="shared" si="11"/>
        <v>-9.0479795248908906E-3</v>
      </c>
    </row>
    <row r="77" spans="1:9" ht="16.5" x14ac:dyDescent="0.3">
      <c r="A77" s="37"/>
      <c r="B77" s="34" t="s">
        <v>75</v>
      </c>
      <c r="C77" s="15" t="s">
        <v>148</v>
      </c>
      <c r="D77" s="13" t="s">
        <v>145</v>
      </c>
      <c r="E77" s="47">
        <v>1285.7142857142858</v>
      </c>
      <c r="F77" s="185">
        <v>3905.8333333333335</v>
      </c>
      <c r="G77" s="48">
        <f t="shared" si="10"/>
        <v>2.0378703703703702</v>
      </c>
      <c r="H77" s="157">
        <v>3906</v>
      </c>
      <c r="I77" s="44">
        <f t="shared" si="11"/>
        <v>-4.266939750806838E-5</v>
      </c>
    </row>
    <row r="78" spans="1:9" ht="16.5" x14ac:dyDescent="0.3">
      <c r="A78" s="37"/>
      <c r="B78" s="34" t="s">
        <v>77</v>
      </c>
      <c r="C78" s="15" t="s">
        <v>146</v>
      </c>
      <c r="D78" s="13" t="s">
        <v>162</v>
      </c>
      <c r="E78" s="47">
        <v>2137.9722222222222</v>
      </c>
      <c r="F78" s="185">
        <v>7515</v>
      </c>
      <c r="G78" s="48">
        <f t="shared" si="10"/>
        <v>2.5150129276183297</v>
      </c>
      <c r="H78" s="157">
        <v>7448</v>
      </c>
      <c r="I78" s="44">
        <f t="shared" si="11"/>
        <v>8.9957035445757255E-3</v>
      </c>
    </row>
    <row r="79" spans="1:9" ht="16.5" x14ac:dyDescent="0.3">
      <c r="A79" s="37"/>
      <c r="B79" s="34" t="s">
        <v>78</v>
      </c>
      <c r="C79" s="15" t="s">
        <v>149</v>
      </c>
      <c r="D79" s="25" t="s">
        <v>147</v>
      </c>
      <c r="E79" s="61">
        <v>2727.5</v>
      </c>
      <c r="F79" s="185">
        <v>5590.7142857142853</v>
      </c>
      <c r="G79" s="48">
        <f t="shared" si="10"/>
        <v>1.0497577582820479</v>
      </c>
      <c r="H79" s="157">
        <v>5334</v>
      </c>
      <c r="I79" s="44">
        <f t="shared" si="11"/>
        <v>4.8127912582355707E-2</v>
      </c>
    </row>
    <row r="80" spans="1:9" ht="16.5" x14ac:dyDescent="0.3">
      <c r="A80" s="37"/>
      <c r="B80" s="34" t="s">
        <v>79</v>
      </c>
      <c r="C80" s="15" t="s">
        <v>155</v>
      </c>
      <c r="D80" s="25" t="s">
        <v>156</v>
      </c>
      <c r="E80" s="61">
        <v>9999</v>
      </c>
      <c r="F80" s="185">
        <v>38666</v>
      </c>
      <c r="G80" s="48">
        <f t="shared" si="10"/>
        <v>2.8669866986698671</v>
      </c>
      <c r="H80" s="157">
        <v>29999</v>
      </c>
      <c r="I80" s="44">
        <f t="shared" si="11"/>
        <v>0.28890963032101069</v>
      </c>
    </row>
    <row r="81" spans="1:9" ht="16.5" customHeight="1" thickBot="1" x14ac:dyDescent="0.35">
      <c r="A81" s="35"/>
      <c r="B81" s="36" t="s">
        <v>80</v>
      </c>
      <c r="C81" s="16" t="s">
        <v>151</v>
      </c>
      <c r="D81" s="12" t="s">
        <v>150</v>
      </c>
      <c r="E81" s="50">
        <v>4390.166666666667</v>
      </c>
      <c r="F81" s="186">
        <v>8387.7777777777774</v>
      </c>
      <c r="G81" s="51">
        <f t="shared" si="10"/>
        <v>0.91058299482429139</v>
      </c>
      <c r="H81" s="159">
        <v>8375</v>
      </c>
      <c r="I81" s="56">
        <f t="shared" si="11"/>
        <v>1.5257048092868505E-3</v>
      </c>
    </row>
    <row r="82" spans="1:9" x14ac:dyDescent="0.25">
      <c r="F82" s="91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 x14ac:dyDescent="0.25"/>
  <cols>
    <col min="1" max="1" width="24.25" style="9" bestFit="1" customWidth="1"/>
    <col min="2" max="2" width="5.125" style="9" bestFit="1" customWidth="1"/>
    <col min="3" max="3" width="20.875" bestFit="1" customWidth="1"/>
    <col min="4" max="4" width="15.625" customWidth="1"/>
    <col min="5" max="5" width="13.25" customWidth="1"/>
    <col min="6" max="6" width="15.25" customWidth="1"/>
    <col min="7" max="7" width="11.625" customWidth="1"/>
    <col min="8" max="8" width="15.25" customWidth="1"/>
    <col min="9" max="9" width="13.625" customWidth="1"/>
    <col min="10" max="10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8" t="s">
        <v>203</v>
      </c>
      <c r="B9" s="248"/>
      <c r="C9" s="248"/>
      <c r="D9" s="248"/>
      <c r="E9" s="248"/>
      <c r="F9" s="248"/>
      <c r="G9" s="248"/>
      <c r="H9" s="248"/>
      <c r="I9" s="24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30.75" customHeight="1" x14ac:dyDescent="0.2">
      <c r="A12" s="249" t="s">
        <v>3</v>
      </c>
      <c r="B12" s="255"/>
      <c r="C12" s="257" t="s">
        <v>0</v>
      </c>
      <c r="D12" s="251" t="s">
        <v>23</v>
      </c>
      <c r="E12" s="251" t="s">
        <v>221</v>
      </c>
      <c r="F12" s="259" t="s">
        <v>225</v>
      </c>
      <c r="G12" s="251" t="s">
        <v>197</v>
      </c>
      <c r="H12" s="259" t="s">
        <v>217</v>
      </c>
      <c r="I12" s="251" t="s">
        <v>187</v>
      </c>
    </row>
    <row r="13" spans="1:9" ht="30.75" customHeight="1" thickBot="1" x14ac:dyDescent="0.25">
      <c r="A13" s="250"/>
      <c r="B13" s="256"/>
      <c r="C13" s="258"/>
      <c r="D13" s="252"/>
      <c r="E13" s="252"/>
      <c r="F13" s="260"/>
      <c r="G13" s="252"/>
      <c r="H13" s="260"/>
      <c r="I13" s="252"/>
    </row>
    <row r="14" spans="1:9" ht="17.25" customHeight="1" thickBot="1" x14ac:dyDescent="0.3">
      <c r="A14" s="33" t="s">
        <v>24</v>
      </c>
      <c r="B14" s="10" t="s">
        <v>22</v>
      </c>
      <c r="C14" s="5"/>
      <c r="D14" s="6"/>
      <c r="E14" s="7"/>
      <c r="F14" s="7"/>
      <c r="G14" s="7"/>
      <c r="H14" s="7"/>
      <c r="I14" s="109"/>
    </row>
    <row r="15" spans="1:9" ht="16.5" x14ac:dyDescent="0.3">
      <c r="A15" s="33"/>
      <c r="B15" s="40" t="s">
        <v>4</v>
      </c>
      <c r="C15" s="19" t="s">
        <v>84</v>
      </c>
      <c r="D15" s="11" t="s">
        <v>161</v>
      </c>
      <c r="E15" s="42">
        <v>2674.3249999999998</v>
      </c>
      <c r="F15" s="189">
        <v>4250</v>
      </c>
      <c r="G15" s="44">
        <f>(F15-E15)/E15</f>
        <v>0.5891860562945791</v>
      </c>
      <c r="H15" s="189">
        <v>4700</v>
      </c>
      <c r="I15" s="120">
        <f>(F15-H15)/H15</f>
        <v>-9.5744680851063829E-2</v>
      </c>
    </row>
    <row r="16" spans="1:9" ht="16.5" x14ac:dyDescent="0.3">
      <c r="A16" s="37"/>
      <c r="B16" s="34" t="s">
        <v>5</v>
      </c>
      <c r="C16" s="15" t="s">
        <v>85</v>
      </c>
      <c r="D16" s="11" t="s">
        <v>161</v>
      </c>
      <c r="E16" s="46">
        <v>2460.4986111111111</v>
      </c>
      <c r="F16" s="189">
        <v>3941.6</v>
      </c>
      <c r="G16" s="48">
        <f t="shared" ref="G16:G39" si="0">(F16-E16)/E16</f>
        <v>0.60195172726395219</v>
      </c>
      <c r="H16" s="189">
        <v>4817</v>
      </c>
      <c r="I16" s="48">
        <f>(F16-H16)/H16</f>
        <v>-0.18173136807141377</v>
      </c>
    </row>
    <row r="17" spans="1:9" ht="16.5" x14ac:dyDescent="0.3">
      <c r="A17" s="37"/>
      <c r="B17" s="34" t="s">
        <v>6</v>
      </c>
      <c r="C17" s="15" t="s">
        <v>86</v>
      </c>
      <c r="D17" s="11" t="s">
        <v>161</v>
      </c>
      <c r="E17" s="46">
        <v>2339.7472222222223</v>
      </c>
      <c r="F17" s="189">
        <v>4575</v>
      </c>
      <c r="G17" s="48">
        <f t="shared" si="0"/>
        <v>0.95533943006663824</v>
      </c>
      <c r="H17" s="189">
        <v>5825</v>
      </c>
      <c r="I17" s="48">
        <f t="shared" ref="I17:I29" si="1">(F17-H17)/H17</f>
        <v>-0.21459227467811159</v>
      </c>
    </row>
    <row r="18" spans="1:9" ht="16.5" x14ac:dyDescent="0.3">
      <c r="A18" s="37"/>
      <c r="B18" s="34" t="s">
        <v>7</v>
      </c>
      <c r="C18" s="15" t="s">
        <v>87</v>
      </c>
      <c r="D18" s="11" t="s">
        <v>161</v>
      </c>
      <c r="E18" s="46">
        <v>1044.6312499999999</v>
      </c>
      <c r="F18" s="189">
        <v>1966.6</v>
      </c>
      <c r="G18" s="48">
        <f t="shared" si="0"/>
        <v>0.8825781824926261</v>
      </c>
      <c r="H18" s="189">
        <v>1742</v>
      </c>
      <c r="I18" s="48">
        <f t="shared" si="1"/>
        <v>0.12893226176808262</v>
      </c>
    </row>
    <row r="19" spans="1:9" ht="16.5" x14ac:dyDescent="0.3">
      <c r="A19" s="37"/>
      <c r="B19" s="34" t="s">
        <v>8</v>
      </c>
      <c r="C19" s="15" t="s">
        <v>89</v>
      </c>
      <c r="D19" s="11" t="s">
        <v>161</v>
      </c>
      <c r="E19" s="46">
        <v>5203.1000000000004</v>
      </c>
      <c r="F19" s="189">
        <v>13133.2</v>
      </c>
      <c r="G19" s="48">
        <f t="shared" si="0"/>
        <v>1.5241106263573638</v>
      </c>
      <c r="H19" s="189">
        <v>13667</v>
      </c>
      <c r="I19" s="48">
        <f t="shared" si="1"/>
        <v>-3.9057583961366743E-2</v>
      </c>
    </row>
    <row r="20" spans="1:9" ht="16.5" x14ac:dyDescent="0.3">
      <c r="A20" s="37"/>
      <c r="B20" s="34" t="s">
        <v>9</v>
      </c>
      <c r="C20" s="15" t="s">
        <v>88</v>
      </c>
      <c r="D20" s="11" t="s">
        <v>161</v>
      </c>
      <c r="E20" s="46">
        <v>1867.9499999999998</v>
      </c>
      <c r="F20" s="189">
        <v>5533.2</v>
      </c>
      <c r="G20" s="48">
        <f t="shared" si="0"/>
        <v>1.9621777884847027</v>
      </c>
      <c r="H20" s="189">
        <v>5517</v>
      </c>
      <c r="I20" s="48">
        <f t="shared" si="1"/>
        <v>2.936378466557879E-3</v>
      </c>
    </row>
    <row r="21" spans="1:9" ht="16.5" x14ac:dyDescent="0.3">
      <c r="A21" s="37"/>
      <c r="B21" s="34" t="s">
        <v>10</v>
      </c>
      <c r="C21" s="15" t="s">
        <v>90</v>
      </c>
      <c r="D21" s="11" t="s">
        <v>161</v>
      </c>
      <c r="E21" s="46">
        <v>1562.9</v>
      </c>
      <c r="F21" s="189">
        <v>3150</v>
      </c>
      <c r="G21" s="48">
        <f t="shared" si="0"/>
        <v>1.0154840360867616</v>
      </c>
      <c r="H21" s="189">
        <v>3017</v>
      </c>
      <c r="I21" s="48">
        <f t="shared" si="1"/>
        <v>4.4083526682134569E-2</v>
      </c>
    </row>
    <row r="22" spans="1:9" ht="16.5" x14ac:dyDescent="0.3">
      <c r="A22" s="37"/>
      <c r="B22" s="34" t="s">
        <v>11</v>
      </c>
      <c r="C22" s="15" t="s">
        <v>91</v>
      </c>
      <c r="D22" s="13" t="s">
        <v>81</v>
      </c>
      <c r="E22" s="46">
        <v>472.74374999999998</v>
      </c>
      <c r="F22" s="189">
        <v>611.6</v>
      </c>
      <c r="G22" s="48">
        <f t="shared" si="0"/>
        <v>0.29372413701926264</v>
      </c>
      <c r="H22" s="189">
        <v>650</v>
      </c>
      <c r="I22" s="48">
        <f t="shared" si="1"/>
        <v>-5.9076923076923041E-2</v>
      </c>
    </row>
    <row r="23" spans="1:9" ht="16.5" x14ac:dyDescent="0.3">
      <c r="A23" s="37"/>
      <c r="B23" s="34" t="s">
        <v>12</v>
      </c>
      <c r="C23" s="15" t="s">
        <v>92</v>
      </c>
      <c r="D23" s="13" t="s">
        <v>81</v>
      </c>
      <c r="E23" s="46">
        <v>531.30624999999998</v>
      </c>
      <c r="F23" s="189">
        <v>916.6</v>
      </c>
      <c r="G23" s="48">
        <f t="shared" si="0"/>
        <v>0.72518203954875382</v>
      </c>
      <c r="H23" s="189">
        <v>998</v>
      </c>
      <c r="I23" s="48">
        <f t="shared" si="1"/>
        <v>-8.1563126252504989E-2</v>
      </c>
    </row>
    <row r="24" spans="1:9" ht="16.5" x14ac:dyDescent="0.3">
      <c r="A24" s="37"/>
      <c r="B24" s="34" t="s">
        <v>13</v>
      </c>
      <c r="C24" s="15" t="s">
        <v>93</v>
      </c>
      <c r="D24" s="13" t="s">
        <v>81</v>
      </c>
      <c r="E24" s="46">
        <v>524.74374999999998</v>
      </c>
      <c r="F24" s="189">
        <v>1016.6</v>
      </c>
      <c r="G24" s="48">
        <f t="shared" si="0"/>
        <v>0.93732655224573913</v>
      </c>
      <c r="H24" s="189">
        <v>965</v>
      </c>
      <c r="I24" s="48">
        <f t="shared" si="1"/>
        <v>5.3471502590673597E-2</v>
      </c>
    </row>
    <row r="25" spans="1:9" ht="16.5" x14ac:dyDescent="0.3">
      <c r="A25" s="37"/>
      <c r="B25" s="34" t="s">
        <v>14</v>
      </c>
      <c r="C25" s="15" t="s">
        <v>94</v>
      </c>
      <c r="D25" s="13" t="s">
        <v>81</v>
      </c>
      <c r="E25" s="46">
        <v>517.25625000000002</v>
      </c>
      <c r="F25" s="189">
        <v>891.6</v>
      </c>
      <c r="G25" s="48">
        <f t="shared" si="0"/>
        <v>0.72371044332475443</v>
      </c>
      <c r="H25" s="189">
        <v>982</v>
      </c>
      <c r="I25" s="48">
        <f t="shared" si="1"/>
        <v>-9.2057026476578388E-2</v>
      </c>
    </row>
    <row r="26" spans="1:9" ht="16.5" x14ac:dyDescent="0.3">
      <c r="A26" s="37"/>
      <c r="B26" s="34" t="s">
        <v>15</v>
      </c>
      <c r="C26" s="15" t="s">
        <v>95</v>
      </c>
      <c r="D26" s="13" t="s">
        <v>82</v>
      </c>
      <c r="E26" s="46">
        <v>1584.5375000000001</v>
      </c>
      <c r="F26" s="189">
        <v>2400</v>
      </c>
      <c r="G26" s="48">
        <f t="shared" si="0"/>
        <v>0.51463755196705652</v>
      </c>
      <c r="H26" s="189">
        <v>2800</v>
      </c>
      <c r="I26" s="48">
        <f t="shared" si="1"/>
        <v>-0.14285714285714285</v>
      </c>
    </row>
    <row r="27" spans="1:9" ht="16.5" x14ac:dyDescent="0.3">
      <c r="A27" s="37"/>
      <c r="B27" s="34" t="s">
        <v>16</v>
      </c>
      <c r="C27" s="15" t="s">
        <v>96</v>
      </c>
      <c r="D27" s="13" t="s">
        <v>81</v>
      </c>
      <c r="E27" s="46">
        <v>534.91909722222226</v>
      </c>
      <c r="F27" s="189">
        <v>1056.5999999999999</v>
      </c>
      <c r="G27" s="48">
        <f t="shared" si="0"/>
        <v>0.97525196891793708</v>
      </c>
      <c r="H27" s="189">
        <v>1017</v>
      </c>
      <c r="I27" s="48">
        <f t="shared" si="1"/>
        <v>3.8938053097345042E-2</v>
      </c>
    </row>
    <row r="28" spans="1:9" ht="16.5" x14ac:dyDescent="0.3">
      <c r="A28" s="37"/>
      <c r="B28" s="34" t="s">
        <v>17</v>
      </c>
      <c r="C28" s="15" t="s">
        <v>97</v>
      </c>
      <c r="D28" s="11" t="s">
        <v>161</v>
      </c>
      <c r="E28" s="46">
        <v>2019.3687500000001</v>
      </c>
      <c r="F28" s="189">
        <v>4816.6000000000004</v>
      </c>
      <c r="G28" s="48">
        <f t="shared" si="0"/>
        <v>1.3852008208010549</v>
      </c>
      <c r="H28" s="189">
        <v>4883</v>
      </c>
      <c r="I28" s="48">
        <f t="shared" si="1"/>
        <v>-1.3598197829203284E-2</v>
      </c>
    </row>
    <row r="29" spans="1:9" ht="16.5" x14ac:dyDescent="0.3">
      <c r="A29" s="37"/>
      <c r="B29" s="34" t="s">
        <v>18</v>
      </c>
      <c r="C29" s="15" t="s">
        <v>98</v>
      </c>
      <c r="D29" s="13" t="s">
        <v>83</v>
      </c>
      <c r="E29" s="46">
        <v>2465.2553323412699</v>
      </c>
      <c r="F29" s="189">
        <v>5533.2</v>
      </c>
      <c r="G29" s="48">
        <f t="shared" si="0"/>
        <v>1.2444733928412526</v>
      </c>
      <c r="H29" s="189">
        <v>5967</v>
      </c>
      <c r="I29" s="48">
        <f t="shared" si="1"/>
        <v>-7.2699849170437439E-2</v>
      </c>
    </row>
    <row r="30" spans="1:9" ht="17.25" thickBot="1" x14ac:dyDescent="0.35">
      <c r="A30" s="38"/>
      <c r="B30" s="36" t="s">
        <v>19</v>
      </c>
      <c r="C30" s="16" t="s">
        <v>99</v>
      </c>
      <c r="D30" s="12" t="s">
        <v>161</v>
      </c>
      <c r="E30" s="49">
        <v>1630.0374999999999</v>
      </c>
      <c r="F30" s="192">
        <v>5000</v>
      </c>
      <c r="G30" s="51">
        <f t="shared" si="0"/>
        <v>2.0674140932340515</v>
      </c>
      <c r="H30" s="192">
        <v>5333</v>
      </c>
      <c r="I30" s="51">
        <f>(F30-H30)/H30</f>
        <v>-6.2441402587661732E-2</v>
      </c>
    </row>
    <row r="31" spans="1:9" ht="17.25" customHeight="1" thickBot="1" x14ac:dyDescent="0.3">
      <c r="A31" s="37" t="s">
        <v>20</v>
      </c>
      <c r="B31" s="10" t="s">
        <v>21</v>
      </c>
      <c r="C31" s="5"/>
      <c r="D31" s="6"/>
      <c r="E31" s="41"/>
      <c r="F31" s="183"/>
      <c r="G31" s="41"/>
      <c r="H31" s="183"/>
      <c r="I31" s="121"/>
    </row>
    <row r="32" spans="1:9" ht="16.5" x14ac:dyDescent="0.3">
      <c r="A32" s="33"/>
      <c r="B32" s="39" t="s">
        <v>26</v>
      </c>
      <c r="C32" s="18" t="s">
        <v>100</v>
      </c>
      <c r="D32" s="20" t="s">
        <v>161</v>
      </c>
      <c r="E32" s="54">
        <v>2816.95</v>
      </c>
      <c r="F32" s="189">
        <v>7000</v>
      </c>
      <c r="G32" s="44">
        <f t="shared" si="0"/>
        <v>1.4849571344894301</v>
      </c>
      <c r="H32" s="189">
        <v>7567</v>
      </c>
      <c r="I32" s="45">
        <f>(F32-H32)/H32</f>
        <v>-7.4930619796484743E-2</v>
      </c>
    </row>
    <row r="33" spans="1:9" ht="16.5" x14ac:dyDescent="0.3">
      <c r="A33" s="37"/>
      <c r="B33" s="34" t="s">
        <v>27</v>
      </c>
      <c r="C33" s="15" t="s">
        <v>101</v>
      </c>
      <c r="D33" s="11" t="s">
        <v>161</v>
      </c>
      <c r="E33" s="46">
        <v>2925.1791666666668</v>
      </c>
      <c r="F33" s="189">
        <v>6700</v>
      </c>
      <c r="G33" s="48">
        <f t="shared" si="0"/>
        <v>1.2904579918893857</v>
      </c>
      <c r="H33" s="189">
        <v>7233</v>
      </c>
      <c r="I33" s="48">
        <f>(F33-H33)/H33</f>
        <v>-7.3690031798700401E-2</v>
      </c>
    </row>
    <row r="34" spans="1:9" ht="16.5" x14ac:dyDescent="0.3">
      <c r="A34" s="37"/>
      <c r="B34" s="39" t="s">
        <v>28</v>
      </c>
      <c r="C34" s="15" t="s">
        <v>102</v>
      </c>
      <c r="D34" s="11" t="s">
        <v>161</v>
      </c>
      <c r="E34" s="46">
        <v>2010.9124999999999</v>
      </c>
      <c r="F34" s="189">
        <v>6100</v>
      </c>
      <c r="G34" s="48">
        <f>(F34-E34)/E34</f>
        <v>2.0334487452835468</v>
      </c>
      <c r="H34" s="189">
        <v>5983</v>
      </c>
      <c r="I34" s="48">
        <f>(F34-H34)/H34</f>
        <v>1.9555406986461642E-2</v>
      </c>
    </row>
    <row r="35" spans="1:9" ht="16.5" x14ac:dyDescent="0.3">
      <c r="A35" s="37"/>
      <c r="B35" s="34" t="s">
        <v>29</v>
      </c>
      <c r="C35" s="15" t="s">
        <v>103</v>
      </c>
      <c r="D35" s="11" t="s">
        <v>161</v>
      </c>
      <c r="E35" s="46">
        <v>2271.3298611111113</v>
      </c>
      <c r="F35" s="189">
        <v>6816.6</v>
      </c>
      <c r="G35" s="48">
        <f t="shared" si="0"/>
        <v>2.0011492899870515</v>
      </c>
      <c r="H35" s="189">
        <v>7650</v>
      </c>
      <c r="I35" s="48">
        <f>(F35-H35)/H35</f>
        <v>-0.10894117647058819</v>
      </c>
    </row>
    <row r="36" spans="1:9" ht="17.25" thickBot="1" x14ac:dyDescent="0.35">
      <c r="A36" s="38"/>
      <c r="B36" s="39" t="s">
        <v>30</v>
      </c>
      <c r="C36" s="15" t="s">
        <v>104</v>
      </c>
      <c r="D36" s="24" t="s">
        <v>161</v>
      </c>
      <c r="E36" s="49">
        <v>2755.1624999999999</v>
      </c>
      <c r="F36" s="189">
        <v>3891.6</v>
      </c>
      <c r="G36" s="55">
        <f t="shared" si="0"/>
        <v>0.41247567067278246</v>
      </c>
      <c r="H36" s="189">
        <v>3750</v>
      </c>
      <c r="I36" s="48">
        <f>(F36-H36)/H36</f>
        <v>3.7759999999999974E-2</v>
      </c>
    </row>
    <row r="37" spans="1:9" ht="17.25" customHeight="1" thickBot="1" x14ac:dyDescent="0.3">
      <c r="A37" s="37" t="s">
        <v>25</v>
      </c>
      <c r="B37" s="10" t="s">
        <v>51</v>
      </c>
      <c r="C37" s="5"/>
      <c r="D37" s="6"/>
      <c r="E37" s="6"/>
      <c r="F37" s="182"/>
      <c r="G37" s="6"/>
      <c r="H37" s="182"/>
      <c r="I37" s="53"/>
    </row>
    <row r="38" spans="1:9" ht="16.5" x14ac:dyDescent="0.3">
      <c r="A38" s="33"/>
      <c r="B38" s="40" t="s">
        <v>31</v>
      </c>
      <c r="C38" s="19" t="s">
        <v>105</v>
      </c>
      <c r="D38" s="20" t="s">
        <v>161</v>
      </c>
      <c r="E38" s="46">
        <v>38547.125</v>
      </c>
      <c r="F38" s="190">
        <v>94000</v>
      </c>
      <c r="G38" s="45">
        <f t="shared" si="0"/>
        <v>1.4385735641763167</v>
      </c>
      <c r="H38" s="190">
        <v>83667</v>
      </c>
      <c r="I38" s="45">
        <f>(F38-H38)/H38</f>
        <v>0.12350149999402393</v>
      </c>
    </row>
    <row r="39" spans="1:9" ht="17.25" thickBot="1" x14ac:dyDescent="0.35">
      <c r="A39" s="38"/>
      <c r="B39" s="36" t="s">
        <v>32</v>
      </c>
      <c r="C39" s="16" t="s">
        <v>106</v>
      </c>
      <c r="D39" s="24" t="s">
        <v>161</v>
      </c>
      <c r="E39" s="83">
        <v>24432.908333333333</v>
      </c>
      <c r="F39" s="191">
        <v>58333.2</v>
      </c>
      <c r="G39" s="51">
        <f t="shared" si="0"/>
        <v>1.3874849119135428</v>
      </c>
      <c r="H39" s="191">
        <v>54133</v>
      </c>
      <c r="I39" s="51">
        <f>(F39-H39)/H39</f>
        <v>7.7590379251103708E-2</v>
      </c>
    </row>
    <row r="40" spans="1:9" x14ac:dyDescent="0.25">
      <c r="F40" s="91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B6" zoomScaleNormal="100" workbookViewId="0">
      <selection activeCell="H15" sqref="H15:H39"/>
    </sheetView>
  </sheetViews>
  <sheetFormatPr defaultRowHeight="15" x14ac:dyDescent="0.25"/>
  <cols>
    <col min="1" max="1" width="15.625" style="9" customWidth="1"/>
    <col min="2" max="2" width="5.125" style="9" bestFit="1" customWidth="1"/>
    <col min="3" max="3" width="36.625" customWidth="1"/>
    <col min="4" max="4" width="14.625" customWidth="1"/>
    <col min="5" max="5" width="12.875" customWidth="1"/>
    <col min="6" max="6" width="10" customWidth="1"/>
    <col min="7" max="7" width="11.75" customWidth="1"/>
    <col min="8" max="8" width="12.375" customWidth="1"/>
    <col min="9" max="9" width="10.875" customWidth="1"/>
    <col min="10" max="13" width="10.25" customWidth="1"/>
  </cols>
  <sheetData>
    <row r="7" spans="1:9" ht="14.25" x14ac:dyDescent="0.2">
      <c r="A7" s="4" t="s">
        <v>1</v>
      </c>
      <c r="B7" s="3"/>
      <c r="C7" s="3"/>
      <c r="D7" s="3"/>
    </row>
    <row r="8" spans="1:9" ht="14.25" x14ac:dyDescent="0.2">
      <c r="A8" s="4" t="s">
        <v>2</v>
      </c>
      <c r="B8" s="4"/>
      <c r="C8" s="4"/>
      <c r="D8" s="4"/>
    </row>
    <row r="9" spans="1:9" ht="19.5" x14ac:dyDescent="0.35">
      <c r="A9" s="248" t="s">
        <v>204</v>
      </c>
      <c r="B9" s="248"/>
      <c r="C9" s="248"/>
      <c r="D9" s="248"/>
      <c r="E9" s="248"/>
      <c r="F9" s="248"/>
      <c r="G9" s="248"/>
      <c r="H9" s="248"/>
      <c r="I9" s="248"/>
    </row>
    <row r="10" spans="1:9" ht="18" x14ac:dyDescent="0.2">
      <c r="A10" s="2" t="s">
        <v>220</v>
      </c>
      <c r="B10" s="2"/>
      <c r="C10" s="2"/>
      <c r="D10" s="2"/>
    </row>
    <row r="11" spans="1:9" ht="18.75" thickBot="1" x14ac:dyDescent="0.25">
      <c r="A11" s="2"/>
      <c r="B11" s="2"/>
      <c r="C11" s="2"/>
      <c r="D11" s="2"/>
    </row>
    <row r="12" spans="1:9" ht="24.75" customHeight="1" x14ac:dyDescent="0.2">
      <c r="A12" s="249" t="s">
        <v>3</v>
      </c>
      <c r="B12" s="255"/>
      <c r="C12" s="257" t="s">
        <v>0</v>
      </c>
      <c r="D12" s="251" t="s">
        <v>223</v>
      </c>
      <c r="E12" s="259" t="s">
        <v>224</v>
      </c>
      <c r="F12" s="266" t="s">
        <v>186</v>
      </c>
      <c r="G12" s="251" t="s">
        <v>221</v>
      </c>
      <c r="H12" s="268" t="s">
        <v>222</v>
      </c>
      <c r="I12" s="264" t="s">
        <v>196</v>
      </c>
    </row>
    <row r="13" spans="1:9" ht="39.75" customHeight="1" thickBot="1" x14ac:dyDescent="0.25">
      <c r="A13" s="250"/>
      <c r="B13" s="256"/>
      <c r="C13" s="258"/>
      <c r="D13" s="252"/>
      <c r="E13" s="260"/>
      <c r="F13" s="267"/>
      <c r="G13" s="252"/>
      <c r="H13" s="269"/>
      <c r="I13" s="265"/>
    </row>
    <row r="14" spans="1:9" ht="17.25" customHeight="1" thickBot="1" x14ac:dyDescent="0.3">
      <c r="A14" s="33" t="s">
        <v>24</v>
      </c>
      <c r="B14" s="10" t="s">
        <v>22</v>
      </c>
      <c r="C14" s="5"/>
      <c r="D14" s="62"/>
      <c r="E14" s="7"/>
      <c r="F14" s="63"/>
      <c r="G14" s="64"/>
      <c r="H14" s="64"/>
      <c r="I14" s="65"/>
    </row>
    <row r="15" spans="1:9" ht="16.5" customHeight="1" x14ac:dyDescent="0.3">
      <c r="A15" s="33"/>
      <c r="B15" s="40" t="s">
        <v>4</v>
      </c>
      <c r="C15" s="19" t="s">
        <v>163</v>
      </c>
      <c r="D15" s="167">
        <v>4869.8</v>
      </c>
      <c r="E15" s="167">
        <v>4250</v>
      </c>
      <c r="F15" s="67">
        <f t="shared" ref="F15:F30" si="0">D15-E15</f>
        <v>619.80000000000018</v>
      </c>
      <c r="G15" s="42">
        <v>2674.3249999999998</v>
      </c>
      <c r="H15" s="66">
        <f>AVERAGE(D15:E15)</f>
        <v>4559.8999999999996</v>
      </c>
      <c r="I15" s="69">
        <f>(H15-G15)/G15</f>
        <v>0.70506576425827072</v>
      </c>
    </row>
    <row r="16" spans="1:9" ht="16.5" customHeight="1" x14ac:dyDescent="0.3">
      <c r="A16" s="37"/>
      <c r="B16" s="34" t="s">
        <v>5</v>
      </c>
      <c r="C16" s="15" t="s">
        <v>164</v>
      </c>
      <c r="D16" s="167">
        <v>4666.4444444444443</v>
      </c>
      <c r="E16" s="167">
        <v>3941.6</v>
      </c>
      <c r="F16" s="71">
        <f t="shared" si="0"/>
        <v>724.84444444444443</v>
      </c>
      <c r="G16" s="46">
        <v>2460.4986111111111</v>
      </c>
      <c r="H16" s="68">
        <f t="shared" ref="H16:H30" si="1">AVERAGE(D16:E16)</f>
        <v>4304.0222222222219</v>
      </c>
      <c r="I16" s="72">
        <f t="shared" ref="I16:I39" si="2">(H16-G16)/G16</f>
        <v>0.74924797875769289</v>
      </c>
    </row>
    <row r="17" spans="1:9" ht="16.5" x14ac:dyDescent="0.3">
      <c r="A17" s="37"/>
      <c r="B17" s="34" t="s">
        <v>6</v>
      </c>
      <c r="C17" s="15" t="s">
        <v>165</v>
      </c>
      <c r="D17" s="167">
        <v>5165.333333333333</v>
      </c>
      <c r="E17" s="167">
        <v>4575</v>
      </c>
      <c r="F17" s="71">
        <f t="shared" si="0"/>
        <v>590.33333333333303</v>
      </c>
      <c r="G17" s="46">
        <v>2339.7472222222223</v>
      </c>
      <c r="H17" s="68">
        <f t="shared" si="1"/>
        <v>4870.1666666666661</v>
      </c>
      <c r="I17" s="72">
        <f t="shared" si="2"/>
        <v>1.0814926588698444</v>
      </c>
    </row>
    <row r="18" spans="1:9" ht="16.5" x14ac:dyDescent="0.3">
      <c r="A18" s="37"/>
      <c r="B18" s="34" t="s">
        <v>7</v>
      </c>
      <c r="C18" s="15" t="s">
        <v>166</v>
      </c>
      <c r="D18" s="167">
        <v>1247.3</v>
      </c>
      <c r="E18" s="167">
        <v>1966.6</v>
      </c>
      <c r="F18" s="71">
        <f t="shared" si="0"/>
        <v>-719.3</v>
      </c>
      <c r="G18" s="46">
        <v>1044.6312499999999</v>
      </c>
      <c r="H18" s="68">
        <f t="shared" si="1"/>
        <v>1606.9499999999998</v>
      </c>
      <c r="I18" s="72">
        <f t="shared" si="2"/>
        <v>0.53829401523264786</v>
      </c>
    </row>
    <row r="19" spans="1:9" ht="16.5" x14ac:dyDescent="0.3">
      <c r="A19" s="37"/>
      <c r="B19" s="34" t="s">
        <v>8</v>
      </c>
      <c r="C19" s="15" t="s">
        <v>167</v>
      </c>
      <c r="D19" s="167">
        <v>16355.428571428571</v>
      </c>
      <c r="E19" s="167">
        <v>13133.2</v>
      </c>
      <c r="F19" s="71">
        <f t="shared" si="0"/>
        <v>3222.2285714285699</v>
      </c>
      <c r="G19" s="46">
        <v>5203.1000000000004</v>
      </c>
      <c r="H19" s="68">
        <f t="shared" si="1"/>
        <v>14744.314285714285</v>
      </c>
      <c r="I19" s="72">
        <f t="shared" si="2"/>
        <v>1.8337557005850904</v>
      </c>
    </row>
    <row r="20" spans="1:9" ht="16.5" x14ac:dyDescent="0.3">
      <c r="A20" s="37"/>
      <c r="B20" s="34" t="s">
        <v>9</v>
      </c>
      <c r="C20" s="15" t="s">
        <v>168</v>
      </c>
      <c r="D20" s="167">
        <v>5818.8</v>
      </c>
      <c r="E20" s="167">
        <v>5533.2</v>
      </c>
      <c r="F20" s="71">
        <f t="shared" si="0"/>
        <v>285.60000000000036</v>
      </c>
      <c r="G20" s="46">
        <v>1867.9499999999998</v>
      </c>
      <c r="H20" s="68">
        <f t="shared" si="1"/>
        <v>5676</v>
      </c>
      <c r="I20" s="72">
        <f t="shared" si="2"/>
        <v>2.0386252308680644</v>
      </c>
    </row>
    <row r="21" spans="1:9" ht="16.5" x14ac:dyDescent="0.3">
      <c r="A21" s="37"/>
      <c r="B21" s="34" t="s">
        <v>10</v>
      </c>
      <c r="C21" s="15" t="s">
        <v>169</v>
      </c>
      <c r="D21" s="167">
        <v>4777.3</v>
      </c>
      <c r="E21" s="167">
        <v>3150</v>
      </c>
      <c r="F21" s="71">
        <f t="shared" si="0"/>
        <v>1627.3000000000002</v>
      </c>
      <c r="G21" s="46">
        <v>1562.9</v>
      </c>
      <c r="H21" s="68">
        <f t="shared" si="1"/>
        <v>3963.65</v>
      </c>
      <c r="I21" s="72">
        <f t="shared" si="2"/>
        <v>1.536086761788982</v>
      </c>
    </row>
    <row r="22" spans="1:9" ht="16.5" x14ac:dyDescent="0.3">
      <c r="A22" s="37"/>
      <c r="B22" s="34" t="s">
        <v>11</v>
      </c>
      <c r="C22" s="15" t="s">
        <v>170</v>
      </c>
      <c r="D22" s="167">
        <v>748.8</v>
      </c>
      <c r="E22" s="167">
        <v>611.6</v>
      </c>
      <c r="F22" s="71">
        <f t="shared" si="0"/>
        <v>137.19999999999993</v>
      </c>
      <c r="G22" s="46">
        <v>472.74374999999998</v>
      </c>
      <c r="H22" s="68">
        <f t="shared" si="1"/>
        <v>680.2</v>
      </c>
      <c r="I22" s="72">
        <f t="shared" si="2"/>
        <v>0.43883446370258744</v>
      </c>
    </row>
    <row r="23" spans="1:9" ht="16.5" x14ac:dyDescent="0.3">
      <c r="A23" s="37"/>
      <c r="B23" s="34" t="s">
        <v>12</v>
      </c>
      <c r="C23" s="15" t="s">
        <v>171</v>
      </c>
      <c r="D23" s="167">
        <v>929</v>
      </c>
      <c r="E23" s="167">
        <v>916.6</v>
      </c>
      <c r="F23" s="71">
        <f t="shared" si="0"/>
        <v>12.399999999999977</v>
      </c>
      <c r="G23" s="46">
        <v>531.30624999999998</v>
      </c>
      <c r="H23" s="68">
        <f t="shared" si="1"/>
        <v>922.8</v>
      </c>
      <c r="I23" s="72">
        <f t="shared" si="2"/>
        <v>0.7368513922055312</v>
      </c>
    </row>
    <row r="24" spans="1:9" ht="16.5" x14ac:dyDescent="0.3">
      <c r="A24" s="37"/>
      <c r="B24" s="34" t="s">
        <v>13</v>
      </c>
      <c r="C24" s="15" t="s">
        <v>172</v>
      </c>
      <c r="D24" s="167">
        <v>921.11111111111109</v>
      </c>
      <c r="E24" s="167">
        <v>1016.6</v>
      </c>
      <c r="F24" s="71">
        <f t="shared" si="0"/>
        <v>-95.488888888888937</v>
      </c>
      <c r="G24" s="46">
        <v>524.74374999999998</v>
      </c>
      <c r="H24" s="68">
        <f t="shared" si="1"/>
        <v>968.85555555555561</v>
      </c>
      <c r="I24" s="72">
        <f t="shared" si="2"/>
        <v>0.84634034336865505</v>
      </c>
    </row>
    <row r="25" spans="1:9" ht="16.5" x14ac:dyDescent="0.3">
      <c r="A25" s="37"/>
      <c r="B25" s="34" t="s">
        <v>14</v>
      </c>
      <c r="C25" s="15" t="s">
        <v>173</v>
      </c>
      <c r="D25" s="167">
        <v>904</v>
      </c>
      <c r="E25" s="167">
        <v>891.6</v>
      </c>
      <c r="F25" s="71">
        <f t="shared" si="0"/>
        <v>12.399999999999977</v>
      </c>
      <c r="G25" s="46">
        <v>517.25625000000002</v>
      </c>
      <c r="H25" s="68">
        <f t="shared" si="1"/>
        <v>897.8</v>
      </c>
      <c r="I25" s="72">
        <f t="shared" si="2"/>
        <v>0.73569676538466167</v>
      </c>
    </row>
    <row r="26" spans="1:9" ht="16.5" x14ac:dyDescent="0.3">
      <c r="A26" s="37"/>
      <c r="B26" s="34" t="s">
        <v>15</v>
      </c>
      <c r="C26" s="15" t="s">
        <v>174</v>
      </c>
      <c r="D26" s="167">
        <v>3048.8</v>
      </c>
      <c r="E26" s="167">
        <v>2400</v>
      </c>
      <c r="F26" s="71">
        <f t="shared" si="0"/>
        <v>648.80000000000018</v>
      </c>
      <c r="G26" s="46">
        <v>1584.5375000000001</v>
      </c>
      <c r="H26" s="68">
        <f t="shared" si="1"/>
        <v>2724.4</v>
      </c>
      <c r="I26" s="72">
        <f t="shared" si="2"/>
        <v>0.71936606107460366</v>
      </c>
    </row>
    <row r="27" spans="1:9" ht="16.5" x14ac:dyDescent="0.3">
      <c r="A27" s="37"/>
      <c r="B27" s="34" t="s">
        <v>16</v>
      </c>
      <c r="C27" s="15" t="s">
        <v>175</v>
      </c>
      <c r="D27" s="167">
        <v>1137.7777777777778</v>
      </c>
      <c r="E27" s="167">
        <v>1056.5999999999999</v>
      </c>
      <c r="F27" s="71">
        <f t="shared" si="0"/>
        <v>81.177777777777919</v>
      </c>
      <c r="G27" s="46">
        <v>534.91909722222226</v>
      </c>
      <c r="H27" s="68">
        <f t="shared" si="1"/>
        <v>1097.1888888888889</v>
      </c>
      <c r="I27" s="72">
        <f t="shared" si="2"/>
        <v>1.0511305253195737</v>
      </c>
    </row>
    <row r="28" spans="1:9" ht="16.5" x14ac:dyDescent="0.3">
      <c r="A28" s="37"/>
      <c r="B28" s="34" t="s">
        <v>17</v>
      </c>
      <c r="C28" s="15" t="s">
        <v>176</v>
      </c>
      <c r="D28" s="167">
        <v>5073.8</v>
      </c>
      <c r="E28" s="167">
        <v>4816.6000000000004</v>
      </c>
      <c r="F28" s="71">
        <f t="shared" si="0"/>
        <v>257.19999999999982</v>
      </c>
      <c r="G28" s="46">
        <v>2019.3687500000001</v>
      </c>
      <c r="H28" s="68">
        <f t="shared" si="1"/>
        <v>4945.2000000000007</v>
      </c>
      <c r="I28" s="72">
        <f t="shared" si="2"/>
        <v>1.4488840881587379</v>
      </c>
    </row>
    <row r="29" spans="1:9" ht="16.5" x14ac:dyDescent="0.3">
      <c r="A29" s="37"/>
      <c r="B29" s="34" t="s">
        <v>18</v>
      </c>
      <c r="C29" s="15" t="s">
        <v>177</v>
      </c>
      <c r="D29" s="167">
        <v>5831.1749999999993</v>
      </c>
      <c r="E29" s="167">
        <v>5533.2</v>
      </c>
      <c r="F29" s="71">
        <f t="shared" si="0"/>
        <v>297.97499999999945</v>
      </c>
      <c r="G29" s="46">
        <v>2465.2553323412699</v>
      </c>
      <c r="H29" s="68">
        <f t="shared" si="1"/>
        <v>5682.1875</v>
      </c>
      <c r="I29" s="72">
        <f t="shared" si="2"/>
        <v>1.304908309275854</v>
      </c>
    </row>
    <row r="30" spans="1:9" ht="17.25" thickBot="1" x14ac:dyDescent="0.35">
      <c r="A30" s="38"/>
      <c r="B30" s="36" t="s">
        <v>19</v>
      </c>
      <c r="C30" s="16" t="s">
        <v>178</v>
      </c>
      <c r="D30" s="170">
        <v>4583.8</v>
      </c>
      <c r="E30" s="170">
        <v>5000</v>
      </c>
      <c r="F30" s="74">
        <f t="shared" si="0"/>
        <v>-416.19999999999982</v>
      </c>
      <c r="G30" s="49">
        <v>1630.0374999999999</v>
      </c>
      <c r="H30" s="101">
        <f t="shared" si="1"/>
        <v>4791.8999999999996</v>
      </c>
      <c r="I30" s="75">
        <f t="shared" si="2"/>
        <v>1.9397483186736502</v>
      </c>
    </row>
    <row r="31" spans="1:9" ht="17.25" customHeight="1" thickBot="1" x14ac:dyDescent="0.35">
      <c r="A31" s="37" t="s">
        <v>20</v>
      </c>
      <c r="B31" s="10" t="s">
        <v>21</v>
      </c>
      <c r="C31" s="17"/>
      <c r="D31" s="76"/>
      <c r="E31" s="154"/>
      <c r="F31" s="76"/>
      <c r="G31" s="76"/>
      <c r="H31" s="76"/>
      <c r="I31" s="77"/>
    </row>
    <row r="32" spans="1:9" ht="16.5" x14ac:dyDescent="0.3">
      <c r="A32" s="33"/>
      <c r="B32" s="39" t="s">
        <v>26</v>
      </c>
      <c r="C32" s="18" t="s">
        <v>179</v>
      </c>
      <c r="D32" s="43">
        <v>7273.8</v>
      </c>
      <c r="E32" s="167">
        <v>7000</v>
      </c>
      <c r="F32" s="67">
        <f>D32-E32</f>
        <v>273.80000000000018</v>
      </c>
      <c r="G32" s="54">
        <v>2816.95</v>
      </c>
      <c r="H32" s="68">
        <f>AVERAGE(D32:E32)</f>
        <v>7136.9</v>
      </c>
      <c r="I32" s="78">
        <f t="shared" si="2"/>
        <v>1.5335557961625161</v>
      </c>
    </row>
    <row r="33" spans="1:9" ht="16.5" x14ac:dyDescent="0.3">
      <c r="A33" s="37"/>
      <c r="B33" s="34" t="s">
        <v>27</v>
      </c>
      <c r="C33" s="15" t="s">
        <v>180</v>
      </c>
      <c r="D33" s="47">
        <v>8213.7999999999993</v>
      </c>
      <c r="E33" s="167">
        <v>6700</v>
      </c>
      <c r="F33" s="79">
        <f>D33-E33</f>
        <v>1513.7999999999993</v>
      </c>
      <c r="G33" s="46">
        <v>2925.1791666666668</v>
      </c>
      <c r="H33" s="68">
        <f>AVERAGE(D33:E33)</f>
        <v>7456.9</v>
      </c>
      <c r="I33" s="72">
        <f t="shared" si="2"/>
        <v>1.5492113730925312</v>
      </c>
    </row>
    <row r="34" spans="1:9" ht="16.5" x14ac:dyDescent="0.3">
      <c r="A34" s="37"/>
      <c r="B34" s="39" t="s">
        <v>28</v>
      </c>
      <c r="C34" s="15" t="s">
        <v>181</v>
      </c>
      <c r="D34" s="47">
        <v>6423</v>
      </c>
      <c r="E34" s="167">
        <v>6100</v>
      </c>
      <c r="F34" s="71">
        <f>D34-E34</f>
        <v>323</v>
      </c>
      <c r="G34" s="46">
        <v>2010.9124999999999</v>
      </c>
      <c r="H34" s="68">
        <f>AVERAGE(D34:E34)</f>
        <v>6261.5</v>
      </c>
      <c r="I34" s="72">
        <f t="shared" si="2"/>
        <v>2.1137605440316274</v>
      </c>
    </row>
    <row r="35" spans="1:9" ht="16.5" x14ac:dyDescent="0.3">
      <c r="A35" s="37"/>
      <c r="B35" s="34" t="s">
        <v>29</v>
      </c>
      <c r="C35" s="15" t="s">
        <v>182</v>
      </c>
      <c r="D35" s="47">
        <v>7374.8</v>
      </c>
      <c r="E35" s="167">
        <v>6816.6</v>
      </c>
      <c r="F35" s="79">
        <f>D35-E35</f>
        <v>558.19999999999982</v>
      </c>
      <c r="G35" s="46">
        <v>2271.3298611111113</v>
      </c>
      <c r="H35" s="68">
        <f>AVERAGE(D35:E35)</f>
        <v>7095.7000000000007</v>
      </c>
      <c r="I35" s="72">
        <f t="shared" si="2"/>
        <v>2.1240288438460704</v>
      </c>
    </row>
    <row r="36" spans="1:9" ht="17.25" thickBot="1" x14ac:dyDescent="0.35">
      <c r="A36" s="38"/>
      <c r="B36" s="39" t="s">
        <v>30</v>
      </c>
      <c r="C36" s="15" t="s">
        <v>183</v>
      </c>
      <c r="D36" s="50">
        <v>4649</v>
      </c>
      <c r="E36" s="167">
        <v>3891.6</v>
      </c>
      <c r="F36" s="71">
        <f>D36-E36</f>
        <v>757.40000000000009</v>
      </c>
      <c r="G36" s="49">
        <v>2755.1624999999999</v>
      </c>
      <c r="H36" s="68">
        <f>AVERAGE(D36:E36)</f>
        <v>4270.3</v>
      </c>
      <c r="I36" s="80">
        <f t="shared" si="2"/>
        <v>0.54992672845975521</v>
      </c>
    </row>
    <row r="37" spans="1:9" ht="17.25" customHeight="1" thickBot="1" x14ac:dyDescent="0.35">
      <c r="A37" s="37" t="s">
        <v>25</v>
      </c>
      <c r="B37" s="10" t="s">
        <v>51</v>
      </c>
      <c r="C37" s="17"/>
      <c r="D37" s="41"/>
      <c r="E37" s="148"/>
      <c r="F37" s="41"/>
      <c r="G37" s="41"/>
      <c r="H37" s="76"/>
      <c r="I37" s="77"/>
    </row>
    <row r="38" spans="1:9" ht="16.5" x14ac:dyDescent="0.3">
      <c r="A38" s="33"/>
      <c r="B38" s="40" t="s">
        <v>31</v>
      </c>
      <c r="C38" s="19" t="s">
        <v>184</v>
      </c>
      <c r="D38" s="43">
        <v>87000</v>
      </c>
      <c r="E38" s="168">
        <v>94000</v>
      </c>
      <c r="F38" s="67">
        <f>D38-E38</f>
        <v>-7000</v>
      </c>
      <c r="G38" s="46">
        <v>38547.125</v>
      </c>
      <c r="H38" s="67">
        <f>AVERAGE(D38:E38)</f>
        <v>90500</v>
      </c>
      <c r="I38" s="78">
        <f t="shared" si="2"/>
        <v>1.3477756123186879</v>
      </c>
    </row>
    <row r="39" spans="1:9" ht="17.25" thickBot="1" x14ac:dyDescent="0.35">
      <c r="A39" s="38"/>
      <c r="B39" s="36" t="s">
        <v>32</v>
      </c>
      <c r="C39" s="16" t="s">
        <v>185</v>
      </c>
      <c r="D39" s="57">
        <v>50179.6</v>
      </c>
      <c r="E39" s="169">
        <v>58333.2</v>
      </c>
      <c r="F39" s="74">
        <f>D39-E39</f>
        <v>-8153.5999999999985</v>
      </c>
      <c r="G39" s="46">
        <v>24432.908333333333</v>
      </c>
      <c r="H39" s="81">
        <f>AVERAGE(D39:E39)</f>
        <v>54256.399999999994</v>
      </c>
      <c r="I39" s="75">
        <f t="shared" si="2"/>
        <v>1.2206279850024675</v>
      </c>
    </row>
    <row r="40" spans="1:9" ht="15.75" customHeight="1" thickBot="1" x14ac:dyDescent="0.25">
      <c r="A40" s="261"/>
      <c r="B40" s="262"/>
      <c r="C40" s="263"/>
      <c r="D40" s="84">
        <f>SUM(D15:D39)</f>
        <v>237192.67023809525</v>
      </c>
      <c r="E40" s="84">
        <f>SUM(E15:E39)</f>
        <v>241633.8</v>
      </c>
      <c r="F40" s="84">
        <f>SUM(F15:F39)</f>
        <v>-4441.1297619047637</v>
      </c>
      <c r="G40" s="84">
        <f>SUM(G15:G39)</f>
        <v>103192.88762400794</v>
      </c>
      <c r="H40" s="84">
        <f>AVERAGE(D40:E40)</f>
        <v>239413.23511904763</v>
      </c>
      <c r="I40" s="75">
        <f>(H40-G40)/G40</f>
        <v>1.3200555835918664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I83"/>
  <sheetViews>
    <sheetView rightToLeft="1" topLeftCell="B69" zoomScaleNormal="100" workbookViewId="0">
      <selection activeCell="B76" sqref="B76:I82"/>
    </sheetView>
  </sheetViews>
  <sheetFormatPr defaultRowHeight="15" x14ac:dyDescent="0.25"/>
  <cols>
    <col min="1" max="1" width="26" style="9" customWidth="1"/>
    <col min="2" max="2" width="5.125" style="9" bestFit="1" customWidth="1"/>
    <col min="3" max="3" width="22.25" customWidth="1"/>
    <col min="4" max="4" width="16.125" bestFit="1" customWidth="1"/>
    <col min="5" max="5" width="12.875" style="28" customWidth="1"/>
    <col min="6" max="6" width="15.25" style="28" customWidth="1"/>
    <col min="7" max="7" width="12.125" customWidth="1"/>
    <col min="8" max="8" width="15" style="28" customWidth="1"/>
    <col min="9" max="9" width="12.75" customWidth="1"/>
    <col min="10" max="10" width="10.2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8" t="s">
        <v>201</v>
      </c>
      <c r="B9" s="248"/>
      <c r="C9" s="248"/>
      <c r="D9" s="248"/>
      <c r="E9" s="248"/>
      <c r="F9" s="248"/>
      <c r="G9" s="248"/>
      <c r="H9" s="248"/>
      <c r="I9" s="24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15.75" thickBot="1" x14ac:dyDescent="0.3"/>
    <row r="13" spans="1:9" ht="24.75" customHeight="1" x14ac:dyDescent="0.2">
      <c r="A13" s="249" t="s">
        <v>3</v>
      </c>
      <c r="B13" s="255"/>
      <c r="C13" s="257" t="s">
        <v>0</v>
      </c>
      <c r="D13" s="251" t="s">
        <v>23</v>
      </c>
      <c r="E13" s="251" t="s">
        <v>221</v>
      </c>
      <c r="F13" s="268" t="s">
        <v>222</v>
      </c>
      <c r="G13" s="251" t="s">
        <v>197</v>
      </c>
      <c r="H13" s="268" t="s">
        <v>219</v>
      </c>
      <c r="I13" s="251" t="s">
        <v>187</v>
      </c>
    </row>
    <row r="14" spans="1:9" ht="33.75" customHeight="1" thickBot="1" x14ac:dyDescent="0.25">
      <c r="A14" s="250"/>
      <c r="B14" s="256"/>
      <c r="C14" s="258"/>
      <c r="D14" s="271"/>
      <c r="E14" s="252"/>
      <c r="F14" s="269"/>
      <c r="G14" s="270"/>
      <c r="H14" s="269"/>
      <c r="I14" s="270"/>
    </row>
    <row r="15" spans="1:9" ht="17.25" customHeight="1" thickBot="1" x14ac:dyDescent="0.3">
      <c r="A15" s="33" t="s">
        <v>24</v>
      </c>
      <c r="B15" s="27" t="s">
        <v>22</v>
      </c>
      <c r="C15" s="5"/>
      <c r="D15" s="6"/>
      <c r="E15" s="7"/>
      <c r="F15" s="7"/>
      <c r="G15" s="8"/>
      <c r="H15" s="7"/>
      <c r="I15" s="8"/>
    </row>
    <row r="16" spans="1:9" ht="16.5" x14ac:dyDescent="0.3">
      <c r="A16" s="33"/>
      <c r="B16" s="40" t="s">
        <v>4</v>
      </c>
      <c r="C16" s="14" t="s">
        <v>84</v>
      </c>
      <c r="D16" s="11" t="s">
        <v>161</v>
      </c>
      <c r="E16" s="155">
        <v>2674.3249999999998</v>
      </c>
      <c r="F16" s="42">
        <v>4559.8999999999996</v>
      </c>
      <c r="G16" s="21">
        <f t="shared" ref="G16:G31" si="0">(F16-E16)/E16</f>
        <v>0.70506576425827072</v>
      </c>
      <c r="H16" s="216">
        <v>4587</v>
      </c>
      <c r="I16" s="21">
        <f t="shared" ref="I16:I31" si="1">(F16-H16)/H16</f>
        <v>-5.908000872029728E-3</v>
      </c>
    </row>
    <row r="17" spans="1:9" ht="16.5" x14ac:dyDescent="0.3">
      <c r="A17" s="37"/>
      <c r="B17" s="34" t="s">
        <v>5</v>
      </c>
      <c r="C17" s="15" t="s">
        <v>85</v>
      </c>
      <c r="D17" s="11" t="s">
        <v>161</v>
      </c>
      <c r="E17" s="157">
        <v>2460.4986111111111</v>
      </c>
      <c r="F17" s="46">
        <v>4304.0222222222219</v>
      </c>
      <c r="G17" s="21">
        <f t="shared" si="0"/>
        <v>0.74924797875769289</v>
      </c>
      <c r="H17" s="219">
        <v>4657.5</v>
      </c>
      <c r="I17" s="21">
        <f t="shared" si="1"/>
        <v>-7.5894316216377475E-2</v>
      </c>
    </row>
    <row r="18" spans="1:9" ht="16.5" x14ac:dyDescent="0.3">
      <c r="A18" s="37"/>
      <c r="B18" s="34" t="s">
        <v>6</v>
      </c>
      <c r="C18" s="15" t="s">
        <v>86</v>
      </c>
      <c r="D18" s="11" t="s">
        <v>161</v>
      </c>
      <c r="E18" s="157">
        <v>2339.7472222222223</v>
      </c>
      <c r="F18" s="46">
        <v>4870.1666666666661</v>
      </c>
      <c r="G18" s="21">
        <f t="shared" si="0"/>
        <v>1.0814926588698444</v>
      </c>
      <c r="H18" s="219">
        <v>5425</v>
      </c>
      <c r="I18" s="21">
        <f t="shared" si="1"/>
        <v>-0.10227342549923206</v>
      </c>
    </row>
    <row r="19" spans="1:9" ht="16.5" x14ac:dyDescent="0.3">
      <c r="A19" s="37"/>
      <c r="B19" s="34" t="s">
        <v>7</v>
      </c>
      <c r="C19" s="15" t="s">
        <v>87</v>
      </c>
      <c r="D19" s="11" t="s">
        <v>161</v>
      </c>
      <c r="E19" s="157">
        <v>1044.6312499999999</v>
      </c>
      <c r="F19" s="46">
        <v>1606.9499999999998</v>
      </c>
      <c r="G19" s="21">
        <f t="shared" si="0"/>
        <v>0.53829401523264786</v>
      </c>
      <c r="H19" s="219">
        <v>1526</v>
      </c>
      <c r="I19" s="21">
        <f t="shared" si="1"/>
        <v>5.3047182175622425E-2</v>
      </c>
    </row>
    <row r="20" spans="1:9" ht="16.5" x14ac:dyDescent="0.3">
      <c r="A20" s="37"/>
      <c r="B20" s="34" t="s">
        <v>8</v>
      </c>
      <c r="C20" s="15" t="s">
        <v>89</v>
      </c>
      <c r="D20" s="11" t="s">
        <v>161</v>
      </c>
      <c r="E20" s="157">
        <v>5203.1000000000004</v>
      </c>
      <c r="F20" s="46">
        <v>14744.314285714285</v>
      </c>
      <c r="G20" s="21">
        <f t="shared" si="0"/>
        <v>1.8337557005850904</v>
      </c>
      <c r="H20" s="219">
        <v>15254</v>
      </c>
      <c r="I20" s="21">
        <f t="shared" si="1"/>
        <v>-3.3413249920395648E-2</v>
      </c>
    </row>
    <row r="21" spans="1:9" ht="16.5" x14ac:dyDescent="0.3">
      <c r="A21" s="37"/>
      <c r="B21" s="34" t="s">
        <v>9</v>
      </c>
      <c r="C21" s="15" t="s">
        <v>88</v>
      </c>
      <c r="D21" s="11" t="s">
        <v>161</v>
      </c>
      <c r="E21" s="157">
        <v>1867.9499999999998</v>
      </c>
      <c r="F21" s="46">
        <v>5676</v>
      </c>
      <c r="G21" s="21">
        <f t="shared" si="0"/>
        <v>2.0386252308680644</v>
      </c>
      <c r="H21" s="219">
        <v>5038</v>
      </c>
      <c r="I21" s="21">
        <f t="shared" si="1"/>
        <v>0.12663755458515283</v>
      </c>
    </row>
    <row r="22" spans="1:9" ht="16.5" x14ac:dyDescent="0.3">
      <c r="A22" s="37"/>
      <c r="B22" s="34" t="s">
        <v>10</v>
      </c>
      <c r="C22" s="15" t="s">
        <v>90</v>
      </c>
      <c r="D22" s="11" t="s">
        <v>161</v>
      </c>
      <c r="E22" s="157">
        <v>1562.9</v>
      </c>
      <c r="F22" s="46">
        <v>3963.65</v>
      </c>
      <c r="G22" s="21">
        <f t="shared" si="0"/>
        <v>1.536086761788982</v>
      </c>
      <c r="H22" s="219">
        <v>3507.5</v>
      </c>
      <c r="I22" s="21">
        <f t="shared" si="1"/>
        <v>0.13004989308624379</v>
      </c>
    </row>
    <row r="23" spans="1:9" ht="16.5" x14ac:dyDescent="0.3">
      <c r="A23" s="37"/>
      <c r="B23" s="34" t="s">
        <v>11</v>
      </c>
      <c r="C23" s="15" t="s">
        <v>91</v>
      </c>
      <c r="D23" s="13" t="s">
        <v>81</v>
      </c>
      <c r="E23" s="157">
        <v>472.74374999999998</v>
      </c>
      <c r="F23" s="46">
        <v>680.2</v>
      </c>
      <c r="G23" s="21">
        <f t="shared" si="0"/>
        <v>0.43883446370258744</v>
      </c>
      <c r="H23" s="219">
        <v>687</v>
      </c>
      <c r="I23" s="21">
        <f t="shared" si="1"/>
        <v>-9.8981077147015355E-3</v>
      </c>
    </row>
    <row r="24" spans="1:9" ht="16.5" x14ac:dyDescent="0.3">
      <c r="A24" s="37"/>
      <c r="B24" s="34" t="s">
        <v>12</v>
      </c>
      <c r="C24" s="15" t="s">
        <v>92</v>
      </c>
      <c r="D24" s="13" t="s">
        <v>81</v>
      </c>
      <c r="E24" s="157">
        <v>531.30624999999998</v>
      </c>
      <c r="F24" s="46">
        <v>922.8</v>
      </c>
      <c r="G24" s="21">
        <f t="shared" si="0"/>
        <v>0.7368513922055312</v>
      </c>
      <c r="H24" s="219">
        <v>974</v>
      </c>
      <c r="I24" s="21">
        <f t="shared" si="1"/>
        <v>-5.2566735112936393E-2</v>
      </c>
    </row>
    <row r="25" spans="1:9" ht="16.5" x14ac:dyDescent="0.3">
      <c r="A25" s="37"/>
      <c r="B25" s="34" t="s">
        <v>13</v>
      </c>
      <c r="C25" s="149" t="s">
        <v>93</v>
      </c>
      <c r="D25" s="13" t="s">
        <v>81</v>
      </c>
      <c r="E25" s="157">
        <v>524.74374999999998</v>
      </c>
      <c r="F25" s="46">
        <v>968.85555555555561</v>
      </c>
      <c r="G25" s="21">
        <f t="shared" si="0"/>
        <v>0.84634034336865505</v>
      </c>
      <c r="H25" s="219">
        <v>957</v>
      </c>
      <c r="I25" s="21">
        <f t="shared" si="1"/>
        <v>1.2388250319284861E-2</v>
      </c>
    </row>
    <row r="26" spans="1:9" ht="16.5" x14ac:dyDescent="0.3">
      <c r="A26" s="37"/>
      <c r="B26" s="34" t="s">
        <v>14</v>
      </c>
      <c r="C26" s="15" t="s">
        <v>94</v>
      </c>
      <c r="D26" s="13" t="s">
        <v>81</v>
      </c>
      <c r="E26" s="157">
        <v>517.25625000000002</v>
      </c>
      <c r="F26" s="46">
        <v>897.8</v>
      </c>
      <c r="G26" s="21">
        <f t="shared" si="0"/>
        <v>0.73569676538466167</v>
      </c>
      <c r="H26" s="219">
        <v>955.5</v>
      </c>
      <c r="I26" s="21">
        <f t="shared" si="1"/>
        <v>-6.0387231815803293E-2</v>
      </c>
    </row>
    <row r="27" spans="1:9" ht="16.5" x14ac:dyDescent="0.3">
      <c r="A27" s="37"/>
      <c r="B27" s="34" t="s">
        <v>15</v>
      </c>
      <c r="C27" s="15" t="s">
        <v>95</v>
      </c>
      <c r="D27" s="13" t="s">
        <v>82</v>
      </c>
      <c r="E27" s="157">
        <v>1584.5375000000001</v>
      </c>
      <c r="F27" s="46">
        <v>2724.4</v>
      </c>
      <c r="G27" s="21">
        <f t="shared" si="0"/>
        <v>0.71936606107460366</v>
      </c>
      <c r="H27" s="219">
        <v>3074.5</v>
      </c>
      <c r="I27" s="21">
        <f t="shared" si="1"/>
        <v>-0.11387217433729059</v>
      </c>
    </row>
    <row r="28" spans="1:9" ht="16.5" x14ac:dyDescent="0.3">
      <c r="A28" s="37"/>
      <c r="B28" s="34" t="s">
        <v>16</v>
      </c>
      <c r="C28" s="15" t="s">
        <v>96</v>
      </c>
      <c r="D28" s="13" t="s">
        <v>81</v>
      </c>
      <c r="E28" s="157">
        <v>534.91909722222226</v>
      </c>
      <c r="F28" s="46">
        <v>1097.1888888888889</v>
      </c>
      <c r="G28" s="21">
        <f t="shared" si="0"/>
        <v>1.0511305253195737</v>
      </c>
      <c r="H28" s="219">
        <v>1022</v>
      </c>
      <c r="I28" s="21">
        <f t="shared" si="1"/>
        <v>7.3570341378560541E-2</v>
      </c>
    </row>
    <row r="29" spans="1:9" ht="16.5" x14ac:dyDescent="0.3">
      <c r="A29" s="37"/>
      <c r="B29" s="34" t="s">
        <v>17</v>
      </c>
      <c r="C29" s="15" t="s">
        <v>97</v>
      </c>
      <c r="D29" s="13" t="s">
        <v>161</v>
      </c>
      <c r="E29" s="157">
        <v>2019.3687500000001</v>
      </c>
      <c r="F29" s="46">
        <v>4945.2000000000007</v>
      </c>
      <c r="G29" s="21">
        <f t="shared" si="0"/>
        <v>1.4488840881587379</v>
      </c>
      <c r="H29" s="219">
        <v>4928</v>
      </c>
      <c r="I29" s="21">
        <f t="shared" si="1"/>
        <v>3.490259740259888E-3</v>
      </c>
    </row>
    <row r="30" spans="1:9" ht="16.5" x14ac:dyDescent="0.3">
      <c r="A30" s="37"/>
      <c r="B30" s="34" t="s">
        <v>18</v>
      </c>
      <c r="C30" s="15" t="s">
        <v>98</v>
      </c>
      <c r="D30" s="13" t="s">
        <v>83</v>
      </c>
      <c r="E30" s="157">
        <v>2465.2553323412699</v>
      </c>
      <c r="F30" s="46">
        <v>5682.1875</v>
      </c>
      <c r="G30" s="21">
        <f t="shared" si="0"/>
        <v>1.304908309275854</v>
      </c>
      <c r="H30" s="219">
        <v>5714</v>
      </c>
      <c r="I30" s="21">
        <f t="shared" si="1"/>
        <v>-5.5674658732936646E-3</v>
      </c>
    </row>
    <row r="31" spans="1:9" ht="17.25" thickBot="1" x14ac:dyDescent="0.35">
      <c r="A31" s="38"/>
      <c r="B31" s="36" t="s">
        <v>19</v>
      </c>
      <c r="C31" s="16" t="s">
        <v>99</v>
      </c>
      <c r="D31" s="12" t="s">
        <v>161</v>
      </c>
      <c r="E31" s="159">
        <v>1630.0374999999999</v>
      </c>
      <c r="F31" s="49">
        <v>4791.8999999999996</v>
      </c>
      <c r="G31" s="23">
        <f t="shared" si="0"/>
        <v>1.9397483186736502</v>
      </c>
      <c r="H31" s="222">
        <v>4896</v>
      </c>
      <c r="I31" s="23">
        <f t="shared" si="1"/>
        <v>-2.1262254901960858E-2</v>
      </c>
    </row>
    <row r="32" spans="1:9" ht="17.25" customHeight="1" thickBot="1" x14ac:dyDescent="0.3">
      <c r="A32" s="37" t="s">
        <v>20</v>
      </c>
      <c r="B32" s="27" t="s">
        <v>21</v>
      </c>
      <c r="C32" s="5"/>
      <c r="D32" s="6"/>
      <c r="E32" s="179"/>
      <c r="F32" s="41"/>
      <c r="G32" s="41"/>
      <c r="H32" s="183"/>
      <c r="I32" s="8"/>
    </row>
    <row r="33" spans="1:9" ht="16.5" x14ac:dyDescent="0.3">
      <c r="A33" s="33"/>
      <c r="B33" s="39" t="s">
        <v>26</v>
      </c>
      <c r="C33" s="18" t="s">
        <v>100</v>
      </c>
      <c r="D33" s="20" t="s">
        <v>161</v>
      </c>
      <c r="E33" s="162">
        <v>2816.95</v>
      </c>
      <c r="F33" s="54">
        <v>7136.9</v>
      </c>
      <c r="G33" s="21">
        <f>(F33-E33)/E33</f>
        <v>1.5335557961625161</v>
      </c>
      <c r="H33" s="225">
        <v>7433</v>
      </c>
      <c r="I33" s="21">
        <f>(F33-H33)/H33</f>
        <v>-3.983586707924127E-2</v>
      </c>
    </row>
    <row r="34" spans="1:9" ht="16.5" x14ac:dyDescent="0.3">
      <c r="A34" s="37"/>
      <c r="B34" s="34" t="s">
        <v>27</v>
      </c>
      <c r="C34" s="15" t="s">
        <v>101</v>
      </c>
      <c r="D34" s="11" t="s">
        <v>161</v>
      </c>
      <c r="E34" s="157">
        <v>2925.1791666666668</v>
      </c>
      <c r="F34" s="46">
        <v>7456.9</v>
      </c>
      <c r="G34" s="21">
        <f>(F34-E34)/E34</f>
        <v>1.5492113730925312</v>
      </c>
      <c r="H34" s="219">
        <v>7641</v>
      </c>
      <c r="I34" s="21">
        <f>(F34-H34)/H34</f>
        <v>-2.4093705012432975E-2</v>
      </c>
    </row>
    <row r="35" spans="1:9" ht="16.5" x14ac:dyDescent="0.3">
      <c r="A35" s="37"/>
      <c r="B35" s="39" t="s">
        <v>28</v>
      </c>
      <c r="C35" s="15" t="s">
        <v>102</v>
      </c>
      <c r="D35" s="11" t="s">
        <v>161</v>
      </c>
      <c r="E35" s="157">
        <v>2010.9124999999999</v>
      </c>
      <c r="F35" s="46">
        <v>6261.5</v>
      </c>
      <c r="G35" s="21">
        <f>(F35-E35)/E35</f>
        <v>2.1137605440316274</v>
      </c>
      <c r="H35" s="219">
        <v>6078</v>
      </c>
      <c r="I35" s="21">
        <f>(F35-H35)/H35</f>
        <v>3.0190852254030932E-2</v>
      </c>
    </row>
    <row r="36" spans="1:9" ht="16.5" x14ac:dyDescent="0.3">
      <c r="A36" s="37"/>
      <c r="B36" s="34" t="s">
        <v>29</v>
      </c>
      <c r="C36" s="15" t="s">
        <v>103</v>
      </c>
      <c r="D36" s="11" t="s">
        <v>161</v>
      </c>
      <c r="E36" s="157">
        <v>2271.3298611111113</v>
      </c>
      <c r="F36" s="46">
        <v>7095.7000000000007</v>
      </c>
      <c r="G36" s="21">
        <f>(F36-E36)/E36</f>
        <v>2.1240288438460704</v>
      </c>
      <c r="H36" s="219">
        <v>7712.5</v>
      </c>
      <c r="I36" s="21">
        <f>(F36-H36)/H36</f>
        <v>-7.9974068071312715E-2</v>
      </c>
    </row>
    <row r="37" spans="1:9" ht="17.25" thickBot="1" x14ac:dyDescent="0.35">
      <c r="A37" s="38"/>
      <c r="B37" s="39" t="s">
        <v>30</v>
      </c>
      <c r="C37" s="15" t="s">
        <v>104</v>
      </c>
      <c r="D37" s="24" t="s">
        <v>161</v>
      </c>
      <c r="E37" s="159">
        <v>2755.1624999999999</v>
      </c>
      <c r="F37" s="49">
        <v>4270.3</v>
      </c>
      <c r="G37" s="23">
        <f>(F37-E37)/E37</f>
        <v>0.54992672845975521</v>
      </c>
      <c r="H37" s="222">
        <v>4062</v>
      </c>
      <c r="I37" s="23">
        <f>(F37-H37)/H37</f>
        <v>5.1280157557853319E-2</v>
      </c>
    </row>
    <row r="38" spans="1:9" ht="17.25" customHeight="1" thickBot="1" x14ac:dyDescent="0.3">
      <c r="A38" s="37" t="s">
        <v>25</v>
      </c>
      <c r="B38" s="27" t="s">
        <v>51</v>
      </c>
      <c r="C38" s="5"/>
      <c r="D38" s="6"/>
      <c r="E38" s="179"/>
      <c r="F38" s="41"/>
      <c r="G38" s="41"/>
      <c r="H38" s="183"/>
      <c r="I38" s="125"/>
    </row>
    <row r="39" spans="1:9" ht="16.5" x14ac:dyDescent="0.3">
      <c r="A39" s="33"/>
      <c r="B39" s="40" t="s">
        <v>31</v>
      </c>
      <c r="C39" s="15" t="s">
        <v>105</v>
      </c>
      <c r="D39" s="20" t="s">
        <v>161</v>
      </c>
      <c r="E39" s="156">
        <v>38547.125</v>
      </c>
      <c r="F39" s="46">
        <v>90500</v>
      </c>
      <c r="G39" s="21">
        <f t="shared" ref="G39:G44" si="2">(F39-E39)/E39</f>
        <v>1.3477756123186879</v>
      </c>
      <c r="H39" s="219">
        <v>78666</v>
      </c>
      <c r="I39" s="21">
        <f t="shared" ref="I39:I44" si="3">(F39-H39)/H39</f>
        <v>0.15043347824981568</v>
      </c>
    </row>
    <row r="40" spans="1:9" ht="16.5" x14ac:dyDescent="0.3">
      <c r="A40" s="37"/>
      <c r="B40" s="34" t="s">
        <v>32</v>
      </c>
      <c r="C40" s="15" t="s">
        <v>106</v>
      </c>
      <c r="D40" s="11" t="s">
        <v>161</v>
      </c>
      <c r="E40" s="158">
        <v>24432.908333333333</v>
      </c>
      <c r="F40" s="46">
        <v>54256.399999999994</v>
      </c>
      <c r="G40" s="21">
        <f t="shared" si="2"/>
        <v>1.2206279850024675</v>
      </c>
      <c r="H40" s="219">
        <v>52156.5</v>
      </c>
      <c r="I40" s="21">
        <f t="shared" si="3"/>
        <v>4.0261520615838757E-2</v>
      </c>
    </row>
    <row r="41" spans="1:9" ht="16.5" x14ac:dyDescent="0.3">
      <c r="A41" s="37"/>
      <c r="B41" s="39" t="s">
        <v>33</v>
      </c>
      <c r="C41" s="15" t="s">
        <v>107</v>
      </c>
      <c r="D41" s="11" t="s">
        <v>161</v>
      </c>
      <c r="E41" s="158">
        <v>20064.6875</v>
      </c>
      <c r="F41" s="57">
        <v>29122</v>
      </c>
      <c r="G41" s="21">
        <f t="shared" si="2"/>
        <v>0.45140560998022022</v>
      </c>
      <c r="H41" s="227">
        <v>28498</v>
      </c>
      <c r="I41" s="21">
        <f t="shared" si="3"/>
        <v>2.189627342269633E-2</v>
      </c>
    </row>
    <row r="42" spans="1:9" ht="16.5" x14ac:dyDescent="0.3">
      <c r="A42" s="37"/>
      <c r="B42" s="34" t="s">
        <v>34</v>
      </c>
      <c r="C42" s="15" t="s">
        <v>154</v>
      </c>
      <c r="D42" s="11" t="s">
        <v>161</v>
      </c>
      <c r="E42" s="158">
        <v>6146.55</v>
      </c>
      <c r="F42" s="47">
        <v>18325.599999999999</v>
      </c>
      <c r="G42" s="21">
        <f t="shared" si="2"/>
        <v>1.98144487558061</v>
      </c>
      <c r="H42" s="220">
        <v>18099</v>
      </c>
      <c r="I42" s="21">
        <f t="shared" si="3"/>
        <v>1.2520028730869029E-2</v>
      </c>
    </row>
    <row r="43" spans="1:9" ht="16.5" x14ac:dyDescent="0.3">
      <c r="A43" s="37"/>
      <c r="B43" s="34" t="s">
        <v>35</v>
      </c>
      <c r="C43" s="15" t="s">
        <v>152</v>
      </c>
      <c r="D43" s="11" t="s">
        <v>161</v>
      </c>
      <c r="E43" s="158">
        <v>17320.25</v>
      </c>
      <c r="F43" s="47">
        <v>18583.333333333332</v>
      </c>
      <c r="G43" s="21">
        <f t="shared" si="2"/>
        <v>7.2925236837420485E-2</v>
      </c>
      <c r="H43" s="220">
        <v>15998</v>
      </c>
      <c r="I43" s="21">
        <f t="shared" si="3"/>
        <v>0.16160353377505515</v>
      </c>
    </row>
    <row r="44" spans="1:9" ht="16.5" customHeight="1" thickBot="1" x14ac:dyDescent="0.35">
      <c r="A44" s="38"/>
      <c r="B44" s="34" t="s">
        <v>36</v>
      </c>
      <c r="C44" s="15" t="s">
        <v>153</v>
      </c>
      <c r="D44" s="11" t="s">
        <v>161</v>
      </c>
      <c r="E44" s="160">
        <v>15269.0625</v>
      </c>
      <c r="F44" s="50">
        <v>29971.142857142859</v>
      </c>
      <c r="G44" s="31">
        <f t="shared" si="2"/>
        <v>0.96286725901756309</v>
      </c>
      <c r="H44" s="223">
        <v>30275</v>
      </c>
      <c r="I44" s="31">
        <f t="shared" si="3"/>
        <v>-1.0036569541111191E-2</v>
      </c>
    </row>
    <row r="45" spans="1:9" ht="17.25" customHeight="1" thickBot="1" x14ac:dyDescent="0.3">
      <c r="A45" s="37" t="s">
        <v>37</v>
      </c>
      <c r="B45" s="27" t="s">
        <v>52</v>
      </c>
      <c r="C45" s="5"/>
      <c r="D45" s="6"/>
      <c r="E45" s="179"/>
      <c r="F45" s="123"/>
      <c r="G45" s="41"/>
      <c r="H45" s="172"/>
      <c r="I45" s="8"/>
    </row>
    <row r="46" spans="1:9" ht="16.5" x14ac:dyDescent="0.3">
      <c r="A46" s="33"/>
      <c r="B46" s="34" t="s">
        <v>45</v>
      </c>
      <c r="C46" s="15" t="s">
        <v>109</v>
      </c>
      <c r="D46" s="20" t="s">
        <v>108</v>
      </c>
      <c r="E46" s="156">
        <v>10199.65</v>
      </c>
      <c r="F46" s="43">
        <v>26522.5</v>
      </c>
      <c r="G46" s="21">
        <f t="shared" ref="G46:G51" si="4">(F46-E46)/E46</f>
        <v>1.6003343251974333</v>
      </c>
      <c r="H46" s="217">
        <v>25232</v>
      </c>
      <c r="I46" s="21">
        <f t="shared" ref="I46:I51" si="5">(F46-H46)/H46</f>
        <v>5.1145370957514265E-2</v>
      </c>
    </row>
    <row r="47" spans="1:9" ht="16.5" x14ac:dyDescent="0.3">
      <c r="A47" s="37"/>
      <c r="B47" s="34" t="s">
        <v>46</v>
      </c>
      <c r="C47" s="15" t="s">
        <v>111</v>
      </c>
      <c r="D47" s="13" t="s">
        <v>110</v>
      </c>
      <c r="E47" s="158">
        <v>6757.6388888888887</v>
      </c>
      <c r="F47" s="47">
        <v>13709.5</v>
      </c>
      <c r="G47" s="21">
        <f t="shared" si="4"/>
        <v>1.0287411365738361</v>
      </c>
      <c r="H47" s="220">
        <v>13770</v>
      </c>
      <c r="I47" s="21">
        <f t="shared" si="5"/>
        <v>-4.3936092955700803E-3</v>
      </c>
    </row>
    <row r="48" spans="1:9" ht="16.5" x14ac:dyDescent="0.3">
      <c r="A48" s="37"/>
      <c r="B48" s="34" t="s">
        <v>47</v>
      </c>
      <c r="C48" s="15" t="s">
        <v>113</v>
      </c>
      <c r="D48" s="11" t="s">
        <v>114</v>
      </c>
      <c r="E48" s="158">
        <v>24432</v>
      </c>
      <c r="F48" s="47">
        <v>46492</v>
      </c>
      <c r="G48" s="21">
        <f t="shared" si="4"/>
        <v>0.90291421087098889</v>
      </c>
      <c r="H48" s="220">
        <v>43062</v>
      </c>
      <c r="I48" s="21">
        <f t="shared" si="5"/>
        <v>7.9652593934327248E-2</v>
      </c>
    </row>
    <row r="49" spans="1:9" ht="16.5" x14ac:dyDescent="0.3">
      <c r="A49" s="37"/>
      <c r="B49" s="34" t="s">
        <v>48</v>
      </c>
      <c r="C49" s="15" t="s">
        <v>157</v>
      </c>
      <c r="D49" s="11" t="s">
        <v>114</v>
      </c>
      <c r="E49" s="158">
        <v>25648.825071428568</v>
      </c>
      <c r="F49" s="47">
        <v>104495.83333333333</v>
      </c>
      <c r="G49" s="21">
        <f t="shared" si="4"/>
        <v>3.0740982498155889</v>
      </c>
      <c r="H49" s="220">
        <v>103996</v>
      </c>
      <c r="I49" s="21">
        <f t="shared" si="5"/>
        <v>4.8062746003050931E-3</v>
      </c>
    </row>
    <row r="50" spans="1:9" ht="16.5" x14ac:dyDescent="0.3">
      <c r="A50" s="37"/>
      <c r="B50" s="34" t="s">
        <v>49</v>
      </c>
      <c r="C50" s="15" t="s">
        <v>158</v>
      </c>
      <c r="D50" s="13" t="s">
        <v>199</v>
      </c>
      <c r="E50" s="158">
        <v>2901.5</v>
      </c>
      <c r="F50" s="47">
        <v>4998.333333333333</v>
      </c>
      <c r="G50" s="21">
        <f t="shared" si="4"/>
        <v>0.72267218105577569</v>
      </c>
      <c r="H50" s="220">
        <v>4998</v>
      </c>
      <c r="I50" s="21">
        <f t="shared" si="5"/>
        <v>6.6693344004207722E-5</v>
      </c>
    </row>
    <row r="51" spans="1:9" ht="16.5" customHeight="1" thickBot="1" x14ac:dyDescent="0.35">
      <c r="A51" s="38"/>
      <c r="B51" s="34" t="s">
        <v>50</v>
      </c>
      <c r="C51" s="149" t="s">
        <v>159</v>
      </c>
      <c r="D51" s="12" t="s">
        <v>112</v>
      </c>
      <c r="E51" s="160">
        <v>45309.638888888891</v>
      </c>
      <c r="F51" s="50">
        <v>57497.5</v>
      </c>
      <c r="G51" s="31">
        <f t="shared" si="4"/>
        <v>0.26899047112246777</v>
      </c>
      <c r="H51" s="223">
        <v>49995</v>
      </c>
      <c r="I51" s="31">
        <f t="shared" si="5"/>
        <v>0.15006500650065008</v>
      </c>
    </row>
    <row r="52" spans="1:9" ht="17.25" customHeight="1" thickBot="1" x14ac:dyDescent="0.3">
      <c r="A52" s="37" t="s">
        <v>44</v>
      </c>
      <c r="B52" s="27" t="s">
        <v>57</v>
      </c>
      <c r="C52" s="5"/>
      <c r="D52" s="6"/>
      <c r="E52" s="179"/>
      <c r="F52" s="41"/>
      <c r="G52" s="41"/>
      <c r="H52" s="183"/>
      <c r="I52" s="8"/>
    </row>
    <row r="53" spans="1:9" ht="16.5" x14ac:dyDescent="0.3">
      <c r="A53" s="33"/>
      <c r="B53" s="92" t="s">
        <v>38</v>
      </c>
      <c r="C53" s="19" t="s">
        <v>115</v>
      </c>
      <c r="D53" s="20" t="s">
        <v>114</v>
      </c>
      <c r="E53" s="156">
        <v>4496.666666666667</v>
      </c>
      <c r="F53" s="66">
        <v>14878.75</v>
      </c>
      <c r="G53" s="22">
        <f t="shared" ref="G53:G61" si="6">(F53-E53)/E53</f>
        <v>2.3088398813936246</v>
      </c>
      <c r="H53" s="166">
        <v>14658</v>
      </c>
      <c r="I53" s="22">
        <f t="shared" ref="I53:I61" si="7">(F53-H53)/H53</f>
        <v>1.5060035475508255E-2</v>
      </c>
    </row>
    <row r="54" spans="1:9" ht="16.5" x14ac:dyDescent="0.3">
      <c r="A54" s="37"/>
      <c r="B54" s="93" t="s">
        <v>39</v>
      </c>
      <c r="C54" s="15" t="s">
        <v>116</v>
      </c>
      <c r="D54" s="11" t="s">
        <v>114</v>
      </c>
      <c r="E54" s="158">
        <v>6940.7857142857138</v>
      </c>
      <c r="F54" s="70">
        <v>27902.5</v>
      </c>
      <c r="G54" s="21">
        <f t="shared" si="6"/>
        <v>3.0200780068127324</v>
      </c>
      <c r="H54" s="231">
        <v>24993</v>
      </c>
      <c r="I54" s="21">
        <f t="shared" si="7"/>
        <v>0.11641259552674749</v>
      </c>
    </row>
    <row r="55" spans="1:9" ht="16.5" x14ac:dyDescent="0.3">
      <c r="A55" s="37"/>
      <c r="B55" s="93" t="s">
        <v>40</v>
      </c>
      <c r="C55" s="15" t="s">
        <v>117</v>
      </c>
      <c r="D55" s="11" t="s">
        <v>114</v>
      </c>
      <c r="E55" s="158">
        <v>4770.3</v>
      </c>
      <c r="F55" s="70">
        <v>20763.25</v>
      </c>
      <c r="G55" s="21">
        <f t="shared" si="6"/>
        <v>3.3526088505963987</v>
      </c>
      <c r="H55" s="231">
        <v>20763</v>
      </c>
      <c r="I55" s="21">
        <f t="shared" si="7"/>
        <v>1.2040649231806579E-5</v>
      </c>
    </row>
    <row r="56" spans="1:9" ht="16.5" x14ac:dyDescent="0.3">
      <c r="A56" s="37"/>
      <c r="B56" s="93" t="s">
        <v>41</v>
      </c>
      <c r="C56" s="15" t="s">
        <v>118</v>
      </c>
      <c r="D56" s="11" t="s">
        <v>114</v>
      </c>
      <c r="E56" s="158">
        <v>7999</v>
      </c>
      <c r="F56" s="70">
        <v>21776.6</v>
      </c>
      <c r="G56" s="21">
        <f t="shared" si="6"/>
        <v>1.7224153019127388</v>
      </c>
      <c r="H56" s="231">
        <v>21777</v>
      </c>
      <c r="I56" s="21">
        <f t="shared" si="7"/>
        <v>-1.8368002938947294E-5</v>
      </c>
    </row>
    <row r="57" spans="1:9" ht="16.5" x14ac:dyDescent="0.3">
      <c r="A57" s="37"/>
      <c r="B57" s="93" t="s">
        <v>42</v>
      </c>
      <c r="C57" s="15" t="s">
        <v>198</v>
      </c>
      <c r="D57" s="11" t="s">
        <v>114</v>
      </c>
      <c r="E57" s="158">
        <v>3682.1726190476193</v>
      </c>
      <c r="F57" s="99">
        <v>7686.5</v>
      </c>
      <c r="G57" s="21">
        <f t="shared" si="6"/>
        <v>1.0874904017911267</v>
      </c>
      <c r="H57" s="237">
        <v>7610</v>
      </c>
      <c r="I57" s="21">
        <f t="shared" si="7"/>
        <v>1.0052562417871221E-2</v>
      </c>
    </row>
    <row r="58" spans="1:9" ht="16.5" customHeight="1" thickBot="1" x14ac:dyDescent="0.35">
      <c r="A58" s="38"/>
      <c r="B58" s="94" t="s">
        <v>43</v>
      </c>
      <c r="C58" s="16" t="s">
        <v>119</v>
      </c>
      <c r="D58" s="12" t="s">
        <v>114</v>
      </c>
      <c r="E58" s="160">
        <v>7387.7152777777774</v>
      </c>
      <c r="F58" s="50">
        <v>4133</v>
      </c>
      <c r="G58" s="29">
        <f t="shared" si="6"/>
        <v>-0.44055775776415612</v>
      </c>
      <c r="H58" s="223">
        <v>4191</v>
      </c>
      <c r="I58" s="29">
        <f t="shared" si="7"/>
        <v>-1.3839179193509903E-2</v>
      </c>
    </row>
    <row r="59" spans="1:9" ht="16.5" x14ac:dyDescent="0.3">
      <c r="A59" s="37"/>
      <c r="B59" s="95" t="s">
        <v>54</v>
      </c>
      <c r="C59" s="14" t="s">
        <v>121</v>
      </c>
      <c r="D59" s="11" t="s">
        <v>120</v>
      </c>
      <c r="E59" s="158">
        <v>7190.4930555555557</v>
      </c>
      <c r="F59" s="68">
        <v>26625</v>
      </c>
      <c r="G59" s="21">
        <f t="shared" si="6"/>
        <v>2.702805884699222</v>
      </c>
      <c r="H59" s="230">
        <v>26047</v>
      </c>
      <c r="I59" s="21">
        <f t="shared" si="7"/>
        <v>2.2190655353783544E-2</v>
      </c>
    </row>
    <row r="60" spans="1:9" ht="16.5" x14ac:dyDescent="0.3">
      <c r="A60" s="37"/>
      <c r="B60" s="93" t="s">
        <v>55</v>
      </c>
      <c r="C60" s="15" t="s">
        <v>122</v>
      </c>
      <c r="D60" s="13" t="s">
        <v>120</v>
      </c>
      <c r="E60" s="163">
        <v>7033.4375</v>
      </c>
      <c r="F60" s="70">
        <v>26320</v>
      </c>
      <c r="G60" s="21">
        <f t="shared" si="6"/>
        <v>2.7421246723241657</v>
      </c>
      <c r="H60" s="231">
        <v>26320</v>
      </c>
      <c r="I60" s="21">
        <f t="shared" si="7"/>
        <v>0</v>
      </c>
    </row>
    <row r="61" spans="1:9" ht="16.5" customHeight="1" thickBot="1" x14ac:dyDescent="0.35">
      <c r="A61" s="38"/>
      <c r="B61" s="94" t="s">
        <v>56</v>
      </c>
      <c r="C61" s="16" t="s">
        <v>123</v>
      </c>
      <c r="D61" s="12" t="s">
        <v>120</v>
      </c>
      <c r="E61" s="160">
        <v>33112.5</v>
      </c>
      <c r="F61" s="73">
        <v>108000</v>
      </c>
      <c r="G61" s="29">
        <f t="shared" si="6"/>
        <v>2.2616081540203852</v>
      </c>
      <c r="H61" s="232">
        <v>108000</v>
      </c>
      <c r="I61" s="29">
        <f t="shared" si="7"/>
        <v>0</v>
      </c>
    </row>
    <row r="62" spans="1:9" ht="17.25" customHeight="1" thickBot="1" x14ac:dyDescent="0.3">
      <c r="A62" s="37" t="s">
        <v>53</v>
      </c>
      <c r="B62" s="27" t="s">
        <v>58</v>
      </c>
      <c r="C62" s="5"/>
      <c r="D62" s="6"/>
      <c r="E62" s="179"/>
      <c r="F62" s="52"/>
      <c r="G62" s="41"/>
      <c r="H62" s="161"/>
      <c r="I62" s="8"/>
    </row>
    <row r="63" spans="1:9" ht="16.5" x14ac:dyDescent="0.3">
      <c r="A63" s="33"/>
      <c r="B63" s="34" t="s">
        <v>59</v>
      </c>
      <c r="C63" s="15" t="s">
        <v>128</v>
      </c>
      <c r="D63" s="20" t="s">
        <v>124</v>
      </c>
      <c r="E63" s="156">
        <v>11832.1875</v>
      </c>
      <c r="F63" s="54">
        <v>33046</v>
      </c>
      <c r="G63" s="21">
        <f t="shared" ref="G63:G68" si="8">(F63-E63)/E63</f>
        <v>1.7928901566172781</v>
      </c>
      <c r="H63" s="225">
        <v>28753</v>
      </c>
      <c r="I63" s="21">
        <f t="shared" ref="I63:I74" si="9">(F63-H63)/H63</f>
        <v>0.14930615935728445</v>
      </c>
    </row>
    <row r="64" spans="1:9" ht="16.5" x14ac:dyDescent="0.3">
      <c r="A64" s="37"/>
      <c r="B64" s="34" t="s">
        <v>60</v>
      </c>
      <c r="C64" s="15" t="s">
        <v>129</v>
      </c>
      <c r="D64" s="13" t="s">
        <v>215</v>
      </c>
      <c r="E64" s="158">
        <v>50034.178571428565</v>
      </c>
      <c r="F64" s="46">
        <v>171796.33333333334</v>
      </c>
      <c r="G64" s="21">
        <f t="shared" si="8"/>
        <v>2.4335795697750426</v>
      </c>
      <c r="H64" s="219">
        <v>168516</v>
      </c>
      <c r="I64" s="21">
        <f t="shared" si="9"/>
        <v>1.946600520623171E-2</v>
      </c>
    </row>
    <row r="65" spans="1:9" ht="16.5" x14ac:dyDescent="0.3">
      <c r="A65" s="37"/>
      <c r="B65" s="34" t="s">
        <v>61</v>
      </c>
      <c r="C65" s="15" t="s">
        <v>130</v>
      </c>
      <c r="D65" s="13" t="s">
        <v>216</v>
      </c>
      <c r="E65" s="158">
        <v>17753.65625</v>
      </c>
      <c r="F65" s="46">
        <v>106788</v>
      </c>
      <c r="G65" s="21">
        <f t="shared" si="8"/>
        <v>5.0149863496427676</v>
      </c>
      <c r="H65" s="219">
        <v>95015</v>
      </c>
      <c r="I65" s="21">
        <f t="shared" si="9"/>
        <v>0.12390675156554229</v>
      </c>
    </row>
    <row r="66" spans="1:9" ht="16.5" x14ac:dyDescent="0.3">
      <c r="A66" s="37"/>
      <c r="B66" s="34" t="s">
        <v>62</v>
      </c>
      <c r="C66" s="15" t="s">
        <v>131</v>
      </c>
      <c r="D66" s="13" t="s">
        <v>125</v>
      </c>
      <c r="E66" s="158">
        <v>13114.527777777779</v>
      </c>
      <c r="F66" s="46">
        <v>27183</v>
      </c>
      <c r="G66" s="21">
        <f t="shared" si="8"/>
        <v>1.0727395191507296</v>
      </c>
      <c r="H66" s="219">
        <v>23979</v>
      </c>
      <c r="I66" s="21">
        <f t="shared" si="9"/>
        <v>0.1336169148004504</v>
      </c>
    </row>
    <row r="67" spans="1:9" ht="16.5" x14ac:dyDescent="0.3">
      <c r="A67" s="37"/>
      <c r="B67" s="34" t="s">
        <v>63</v>
      </c>
      <c r="C67" s="15" t="s">
        <v>132</v>
      </c>
      <c r="D67" s="13" t="s">
        <v>126</v>
      </c>
      <c r="E67" s="158">
        <v>6790.833333333333</v>
      </c>
      <c r="F67" s="46">
        <v>24196</v>
      </c>
      <c r="G67" s="21">
        <f t="shared" si="8"/>
        <v>2.5630384096208125</v>
      </c>
      <c r="H67" s="219">
        <v>23156</v>
      </c>
      <c r="I67" s="21">
        <f t="shared" si="9"/>
        <v>4.4912765589911904E-2</v>
      </c>
    </row>
    <row r="68" spans="1:9" ht="16.5" customHeight="1" thickBot="1" x14ac:dyDescent="0.35">
      <c r="A68" s="38"/>
      <c r="B68" s="34" t="s">
        <v>64</v>
      </c>
      <c r="C68" s="15" t="s">
        <v>133</v>
      </c>
      <c r="D68" s="12" t="s">
        <v>127</v>
      </c>
      <c r="E68" s="160">
        <v>5842.0833333333339</v>
      </c>
      <c r="F68" s="58">
        <v>20825.428571428572</v>
      </c>
      <c r="G68" s="31">
        <f t="shared" si="8"/>
        <v>2.564726379818028</v>
      </c>
      <c r="H68" s="228">
        <v>20798</v>
      </c>
      <c r="I68" s="31">
        <f t="shared" si="9"/>
        <v>1.3188081271551335E-3</v>
      </c>
    </row>
    <row r="69" spans="1:9" ht="17.25" customHeight="1" thickBot="1" x14ac:dyDescent="0.3">
      <c r="A69" s="37" t="s">
        <v>65</v>
      </c>
      <c r="B69" s="27" t="s">
        <v>66</v>
      </c>
      <c r="C69" s="5"/>
      <c r="D69" s="6"/>
      <c r="E69" s="179"/>
      <c r="F69" s="52"/>
      <c r="G69" s="52"/>
      <c r="H69" s="161"/>
      <c r="I69" s="8"/>
    </row>
    <row r="70" spans="1:9" ht="16.5" x14ac:dyDescent="0.3">
      <c r="A70" s="33"/>
      <c r="B70" s="34" t="s">
        <v>68</v>
      </c>
      <c r="C70" s="18" t="s">
        <v>138</v>
      </c>
      <c r="D70" s="20" t="s">
        <v>134</v>
      </c>
      <c r="E70" s="156">
        <v>5816.697916666667</v>
      </c>
      <c r="F70" s="43">
        <v>24358.888888888891</v>
      </c>
      <c r="G70" s="21">
        <f>(F70-E70)/E70</f>
        <v>3.1877520954101843</v>
      </c>
      <c r="H70" s="217">
        <v>22618</v>
      </c>
      <c r="I70" s="21">
        <f t="shared" si="9"/>
        <v>7.6969178923374765E-2</v>
      </c>
    </row>
    <row r="71" spans="1:9" ht="16.5" x14ac:dyDescent="0.3">
      <c r="A71" s="37"/>
      <c r="B71" s="34" t="s">
        <v>67</v>
      </c>
      <c r="C71" s="15" t="s">
        <v>139</v>
      </c>
      <c r="D71" s="13" t="s">
        <v>135</v>
      </c>
      <c r="E71" s="158">
        <v>4325.0982142857138</v>
      </c>
      <c r="F71" s="47">
        <v>7938.75</v>
      </c>
      <c r="G71" s="21">
        <f>(F71-E71)/E71</f>
        <v>0.83550745131716686</v>
      </c>
      <c r="H71" s="220">
        <v>8919</v>
      </c>
      <c r="I71" s="21">
        <f t="shared" si="9"/>
        <v>-0.10990581903800875</v>
      </c>
    </row>
    <row r="72" spans="1:9" ht="16.5" x14ac:dyDescent="0.3">
      <c r="A72" s="37"/>
      <c r="B72" s="34" t="s">
        <v>69</v>
      </c>
      <c r="C72" s="15" t="s">
        <v>140</v>
      </c>
      <c r="D72" s="13" t="s">
        <v>136</v>
      </c>
      <c r="E72" s="158">
        <v>1828.6607142857142</v>
      </c>
      <c r="F72" s="47">
        <v>9242</v>
      </c>
      <c r="G72" s="21">
        <f>(F72-E72)/E72</f>
        <v>4.053971974024706</v>
      </c>
      <c r="H72" s="220">
        <v>7440</v>
      </c>
      <c r="I72" s="21">
        <f t="shared" si="9"/>
        <v>0.24220430107526883</v>
      </c>
    </row>
    <row r="73" spans="1:9" ht="16.5" x14ac:dyDescent="0.3">
      <c r="A73" s="37"/>
      <c r="B73" s="34" t="s">
        <v>70</v>
      </c>
      <c r="C73" s="15" t="s">
        <v>141</v>
      </c>
      <c r="D73" s="13" t="s">
        <v>137</v>
      </c>
      <c r="E73" s="158">
        <v>3706.3</v>
      </c>
      <c r="F73" s="47">
        <v>8928</v>
      </c>
      <c r="G73" s="21">
        <f>(F73-E73)/E73</f>
        <v>1.4088713811618054</v>
      </c>
      <c r="H73" s="220">
        <v>8928</v>
      </c>
      <c r="I73" s="21">
        <f t="shared" si="9"/>
        <v>0</v>
      </c>
    </row>
    <row r="74" spans="1:9" ht="16.5" customHeight="1" thickBot="1" x14ac:dyDescent="0.35">
      <c r="A74" s="38"/>
      <c r="B74" s="34" t="s">
        <v>71</v>
      </c>
      <c r="C74" s="15" t="s">
        <v>200</v>
      </c>
      <c r="D74" s="12" t="s">
        <v>134</v>
      </c>
      <c r="E74" s="160">
        <v>2932.9548611111113</v>
      </c>
      <c r="F74" s="50">
        <v>9391.25</v>
      </c>
      <c r="G74" s="21">
        <f>(F74-E74)/E74</f>
        <v>2.2019756336932677</v>
      </c>
      <c r="H74" s="223">
        <v>9391</v>
      </c>
      <c r="I74" s="21">
        <f t="shared" si="9"/>
        <v>2.6621233095516984E-5</v>
      </c>
    </row>
    <row r="75" spans="1:9" ht="17.25" customHeight="1" thickBot="1" x14ac:dyDescent="0.3">
      <c r="A75" s="37" t="s">
        <v>72</v>
      </c>
      <c r="B75" s="27" t="s">
        <v>73</v>
      </c>
      <c r="C75" s="5"/>
      <c r="D75" s="6"/>
      <c r="E75" s="179"/>
      <c r="F75" s="52"/>
      <c r="G75" s="52"/>
      <c r="H75" s="161"/>
      <c r="I75" s="8"/>
    </row>
    <row r="76" spans="1:9" ht="16.5" x14ac:dyDescent="0.3">
      <c r="A76" s="33"/>
      <c r="B76" s="34" t="s">
        <v>74</v>
      </c>
      <c r="C76" s="15" t="s">
        <v>144</v>
      </c>
      <c r="D76" s="20" t="s">
        <v>142</v>
      </c>
      <c r="E76" s="158">
        <v>1875.5</v>
      </c>
      <c r="F76" s="43">
        <v>7475</v>
      </c>
      <c r="G76" s="22">
        <f t="shared" ref="G76:G82" si="10">(F76-E76)/E76</f>
        <v>2.9856038389762731</v>
      </c>
      <c r="H76" s="217">
        <v>6611</v>
      </c>
      <c r="I76" s="22">
        <f t="shared" ref="I76:I82" si="11">(F76-H76)/H76</f>
        <v>0.13069127212222054</v>
      </c>
    </row>
    <row r="77" spans="1:9" ht="16.5" x14ac:dyDescent="0.3">
      <c r="A77" s="37"/>
      <c r="B77" s="34" t="s">
        <v>76</v>
      </c>
      <c r="C77" s="15" t="s">
        <v>143</v>
      </c>
      <c r="D77" s="11" t="s">
        <v>161</v>
      </c>
      <c r="E77" s="158">
        <v>1993.5044642857142</v>
      </c>
      <c r="F77" s="32">
        <v>9163.3333333333339</v>
      </c>
      <c r="G77" s="21">
        <f t="shared" si="10"/>
        <v>3.5965953412683311</v>
      </c>
      <c r="H77" s="211">
        <v>9247</v>
      </c>
      <c r="I77" s="21">
        <f t="shared" si="11"/>
        <v>-9.0479795248908906E-3</v>
      </c>
    </row>
    <row r="78" spans="1:9" ht="16.5" x14ac:dyDescent="0.3">
      <c r="A78" s="37"/>
      <c r="B78" s="34" t="s">
        <v>75</v>
      </c>
      <c r="C78" s="15" t="s">
        <v>148</v>
      </c>
      <c r="D78" s="13" t="s">
        <v>145</v>
      </c>
      <c r="E78" s="158">
        <v>1285.7142857142858</v>
      </c>
      <c r="F78" s="47">
        <v>3905.8333333333335</v>
      </c>
      <c r="G78" s="21">
        <f t="shared" si="10"/>
        <v>2.0378703703703702</v>
      </c>
      <c r="H78" s="220">
        <v>3906</v>
      </c>
      <c r="I78" s="21">
        <f t="shared" si="11"/>
        <v>-4.266939750806838E-5</v>
      </c>
    </row>
    <row r="79" spans="1:9" ht="15.75" customHeight="1" x14ac:dyDescent="0.3">
      <c r="A79" s="37"/>
      <c r="B79" s="34" t="s">
        <v>77</v>
      </c>
      <c r="C79" s="15" t="s">
        <v>146</v>
      </c>
      <c r="D79" s="13" t="s">
        <v>162</v>
      </c>
      <c r="E79" s="158">
        <v>2137.9722222222222</v>
      </c>
      <c r="F79" s="47">
        <v>7515</v>
      </c>
      <c r="G79" s="21">
        <f t="shared" si="10"/>
        <v>2.5150129276183297</v>
      </c>
      <c r="H79" s="220">
        <v>7448</v>
      </c>
      <c r="I79" s="21">
        <f t="shared" si="11"/>
        <v>8.9957035445757255E-3</v>
      </c>
    </row>
    <row r="80" spans="1:9" ht="16.5" x14ac:dyDescent="0.3">
      <c r="A80" s="37"/>
      <c r="B80" s="34" t="s">
        <v>78</v>
      </c>
      <c r="C80" s="15" t="s">
        <v>149</v>
      </c>
      <c r="D80" s="25" t="s">
        <v>147</v>
      </c>
      <c r="E80" s="165">
        <v>2727.5</v>
      </c>
      <c r="F80" s="61">
        <v>5590.7142857142853</v>
      </c>
      <c r="G80" s="21">
        <f t="shared" si="10"/>
        <v>1.0497577582820479</v>
      </c>
      <c r="H80" s="229">
        <v>5334</v>
      </c>
      <c r="I80" s="21">
        <f t="shared" si="11"/>
        <v>4.8127912582355707E-2</v>
      </c>
    </row>
    <row r="81" spans="1:9" ht="16.5" x14ac:dyDescent="0.3">
      <c r="A81" s="37"/>
      <c r="B81" s="34" t="s">
        <v>79</v>
      </c>
      <c r="C81" s="15" t="s">
        <v>155</v>
      </c>
      <c r="D81" s="25" t="s">
        <v>156</v>
      </c>
      <c r="E81" s="165">
        <v>9999</v>
      </c>
      <c r="F81" s="61">
        <v>38666</v>
      </c>
      <c r="G81" s="21">
        <f t="shared" si="10"/>
        <v>2.8669866986698671</v>
      </c>
      <c r="H81" s="229">
        <v>29999</v>
      </c>
      <c r="I81" s="21">
        <f t="shared" si="11"/>
        <v>0.28890963032101069</v>
      </c>
    </row>
    <row r="82" spans="1:9" ht="16.5" customHeight="1" thickBot="1" x14ac:dyDescent="0.35">
      <c r="A82" s="35"/>
      <c r="B82" s="36" t="s">
        <v>80</v>
      </c>
      <c r="C82" s="16" t="s">
        <v>151</v>
      </c>
      <c r="D82" s="12" t="s">
        <v>150</v>
      </c>
      <c r="E82" s="160">
        <v>4390.166666666667</v>
      </c>
      <c r="F82" s="50">
        <v>8387.7777777777774</v>
      </c>
      <c r="G82" s="23">
        <f t="shared" si="10"/>
        <v>0.91058299482429139</v>
      </c>
      <c r="H82" s="223">
        <v>8375</v>
      </c>
      <c r="I82" s="23">
        <f t="shared" si="11"/>
        <v>1.5257048092868505E-3</v>
      </c>
    </row>
    <row r="83" spans="1:9" x14ac:dyDescent="0.25">
      <c r="E83"/>
      <c r="F83"/>
      <c r="H83"/>
    </row>
  </sheetData>
  <sortState ref="B70:I74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7:K95"/>
  <sheetViews>
    <sheetView rightToLeft="1" topLeftCell="B75" zoomScaleNormal="100" workbookViewId="0">
      <selection activeCell="I91" sqref="I91"/>
    </sheetView>
  </sheetViews>
  <sheetFormatPr defaultRowHeight="15" x14ac:dyDescent="0.25"/>
  <cols>
    <col min="1" max="1" width="27.625" style="9" customWidth="1"/>
    <col min="2" max="2" width="5.125" style="9" bestFit="1" customWidth="1"/>
    <col min="3" max="3" width="19.375" customWidth="1"/>
    <col min="4" max="4" width="16.125" bestFit="1" customWidth="1"/>
    <col min="5" max="5" width="12.25" style="28" customWidth="1"/>
    <col min="6" max="6" width="14.625" style="28" customWidth="1"/>
    <col min="7" max="7" width="12.125" style="28" customWidth="1"/>
    <col min="8" max="8" width="14.625" style="28" customWidth="1"/>
    <col min="9" max="9" width="11.25" customWidth="1"/>
    <col min="10" max="10" width="10.25" customWidth="1"/>
    <col min="11" max="11" width="9.25" bestFit="1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248" t="s">
        <v>201</v>
      </c>
      <c r="B9" s="248"/>
      <c r="C9" s="248"/>
      <c r="D9" s="248"/>
      <c r="E9" s="248"/>
      <c r="F9" s="248"/>
      <c r="G9" s="248"/>
      <c r="H9" s="248"/>
      <c r="I9" s="248"/>
    </row>
    <row r="10" spans="1:9" ht="18" x14ac:dyDescent="0.2">
      <c r="A10" s="2" t="s">
        <v>220</v>
      </c>
      <c r="B10" s="2"/>
      <c r="C10" s="2"/>
    </row>
    <row r="11" spans="1:9" ht="18" x14ac:dyDescent="0.2">
      <c r="A11" s="2"/>
      <c r="B11" s="2"/>
      <c r="C11" s="2"/>
    </row>
    <row r="12" spans="1:9" ht="4.5" customHeight="1" thickBot="1" x14ac:dyDescent="0.25">
      <c r="A12" s="2"/>
      <c r="B12" s="2"/>
      <c r="C12" s="2"/>
    </row>
    <row r="13" spans="1:9" ht="24.75" customHeight="1" x14ac:dyDescent="0.2">
      <c r="A13" s="249" t="s">
        <v>3</v>
      </c>
      <c r="B13" s="255"/>
      <c r="C13" s="274" t="s">
        <v>0</v>
      </c>
      <c r="D13" s="276" t="s">
        <v>23</v>
      </c>
      <c r="E13" s="251" t="s">
        <v>221</v>
      </c>
      <c r="F13" s="268" t="s">
        <v>222</v>
      </c>
      <c r="G13" s="251" t="s">
        <v>197</v>
      </c>
      <c r="H13" s="268" t="s">
        <v>219</v>
      </c>
      <c r="I13" s="251" t="s">
        <v>187</v>
      </c>
    </row>
    <row r="14" spans="1:9" ht="38.25" customHeight="1" thickBot="1" x14ac:dyDescent="0.25">
      <c r="A14" s="250"/>
      <c r="B14" s="256"/>
      <c r="C14" s="275"/>
      <c r="D14" s="277"/>
      <c r="E14" s="252"/>
      <c r="F14" s="269"/>
      <c r="G14" s="270"/>
      <c r="H14" s="269"/>
      <c r="I14" s="270"/>
    </row>
    <row r="15" spans="1:9" ht="17.25" customHeight="1" thickBot="1" x14ac:dyDescent="0.3">
      <c r="A15" s="33" t="s">
        <v>24</v>
      </c>
      <c r="B15" s="27" t="s">
        <v>22</v>
      </c>
      <c r="C15" s="126"/>
      <c r="D15" s="6"/>
      <c r="E15" s="30"/>
      <c r="F15" s="7"/>
      <c r="G15" s="7"/>
      <c r="H15" s="7"/>
      <c r="I15" s="8"/>
    </row>
    <row r="16" spans="1:9" ht="15.75" customHeight="1" x14ac:dyDescent="0.3">
      <c r="A16" s="151"/>
      <c r="B16" s="215" t="s">
        <v>15</v>
      </c>
      <c r="C16" s="198" t="s">
        <v>95</v>
      </c>
      <c r="D16" s="195" t="s">
        <v>82</v>
      </c>
      <c r="E16" s="216">
        <v>1584.5375000000001</v>
      </c>
      <c r="F16" s="216">
        <v>2724.4</v>
      </c>
      <c r="G16" s="204">
        <f t="shared" ref="G16:G31" si="0">(F16-E16)/E16</f>
        <v>0.71936606107460366</v>
      </c>
      <c r="H16" s="216">
        <v>3074.5</v>
      </c>
      <c r="I16" s="204">
        <f t="shared" ref="I16:I31" si="1">(F16-H16)/H16</f>
        <v>-0.11387217433729059</v>
      </c>
    </row>
    <row r="17" spans="1:9" ht="16.5" x14ac:dyDescent="0.3">
      <c r="A17" s="152"/>
      <c r="B17" s="212" t="s">
        <v>6</v>
      </c>
      <c r="C17" s="199" t="s">
        <v>86</v>
      </c>
      <c r="D17" s="195" t="s">
        <v>161</v>
      </c>
      <c r="E17" s="219">
        <v>2339.7472222222223</v>
      </c>
      <c r="F17" s="219">
        <v>4870.1666666666661</v>
      </c>
      <c r="G17" s="204">
        <f t="shared" si="0"/>
        <v>1.0814926588698444</v>
      </c>
      <c r="H17" s="219">
        <v>5425</v>
      </c>
      <c r="I17" s="204">
        <f t="shared" si="1"/>
        <v>-0.10227342549923206</v>
      </c>
    </row>
    <row r="18" spans="1:9" ht="16.5" x14ac:dyDescent="0.3">
      <c r="A18" s="152"/>
      <c r="B18" s="212" t="s">
        <v>5</v>
      </c>
      <c r="C18" s="199" t="s">
        <v>85</v>
      </c>
      <c r="D18" s="195" t="s">
        <v>161</v>
      </c>
      <c r="E18" s="219">
        <v>2460.4986111111111</v>
      </c>
      <c r="F18" s="219">
        <v>4304.0222222222219</v>
      </c>
      <c r="G18" s="204">
        <f t="shared" si="0"/>
        <v>0.74924797875769289</v>
      </c>
      <c r="H18" s="219">
        <v>4657.5</v>
      </c>
      <c r="I18" s="204">
        <f t="shared" si="1"/>
        <v>-7.5894316216377475E-2</v>
      </c>
    </row>
    <row r="19" spans="1:9" ht="16.5" x14ac:dyDescent="0.3">
      <c r="A19" s="152"/>
      <c r="B19" s="212" t="s">
        <v>14</v>
      </c>
      <c r="C19" s="199" t="s">
        <v>94</v>
      </c>
      <c r="D19" s="195" t="s">
        <v>81</v>
      </c>
      <c r="E19" s="219">
        <v>517.25625000000002</v>
      </c>
      <c r="F19" s="219">
        <v>897.8</v>
      </c>
      <c r="G19" s="204">
        <f t="shared" si="0"/>
        <v>0.73569676538466167</v>
      </c>
      <c r="H19" s="219">
        <v>955.5</v>
      </c>
      <c r="I19" s="204">
        <f t="shared" si="1"/>
        <v>-6.0387231815803293E-2</v>
      </c>
    </row>
    <row r="20" spans="1:9" ht="16.5" x14ac:dyDescent="0.3">
      <c r="A20" s="152"/>
      <c r="B20" s="212" t="s">
        <v>12</v>
      </c>
      <c r="C20" s="199" t="s">
        <v>92</v>
      </c>
      <c r="D20" s="195" t="s">
        <v>81</v>
      </c>
      <c r="E20" s="219">
        <v>531.30624999999998</v>
      </c>
      <c r="F20" s="219">
        <v>922.8</v>
      </c>
      <c r="G20" s="204">
        <f t="shared" si="0"/>
        <v>0.7368513922055312</v>
      </c>
      <c r="H20" s="219">
        <v>974</v>
      </c>
      <c r="I20" s="204">
        <f t="shared" si="1"/>
        <v>-5.2566735112936393E-2</v>
      </c>
    </row>
    <row r="21" spans="1:9" ht="16.5" x14ac:dyDescent="0.3">
      <c r="A21" s="152"/>
      <c r="B21" s="212" t="s">
        <v>8</v>
      </c>
      <c r="C21" s="199" t="s">
        <v>89</v>
      </c>
      <c r="D21" s="195" t="s">
        <v>161</v>
      </c>
      <c r="E21" s="219">
        <v>5203.1000000000004</v>
      </c>
      <c r="F21" s="219">
        <v>14744.314285714285</v>
      </c>
      <c r="G21" s="204">
        <f t="shared" si="0"/>
        <v>1.8337557005850904</v>
      </c>
      <c r="H21" s="219">
        <v>15254</v>
      </c>
      <c r="I21" s="204">
        <f t="shared" si="1"/>
        <v>-3.3413249920395648E-2</v>
      </c>
    </row>
    <row r="22" spans="1:9" ht="16.5" x14ac:dyDescent="0.3">
      <c r="A22" s="152"/>
      <c r="B22" s="212" t="s">
        <v>19</v>
      </c>
      <c r="C22" s="199" t="s">
        <v>99</v>
      </c>
      <c r="D22" s="195" t="s">
        <v>161</v>
      </c>
      <c r="E22" s="219">
        <v>1630.0374999999999</v>
      </c>
      <c r="F22" s="219">
        <v>4791.8999999999996</v>
      </c>
      <c r="G22" s="204">
        <f t="shared" si="0"/>
        <v>1.9397483186736502</v>
      </c>
      <c r="H22" s="219">
        <v>4896</v>
      </c>
      <c r="I22" s="204">
        <f t="shared" si="1"/>
        <v>-2.1262254901960858E-2</v>
      </c>
    </row>
    <row r="23" spans="1:9" ht="16.5" x14ac:dyDescent="0.3">
      <c r="A23" s="152"/>
      <c r="B23" s="212" t="s">
        <v>11</v>
      </c>
      <c r="C23" s="199" t="s">
        <v>91</v>
      </c>
      <c r="D23" s="197" t="s">
        <v>81</v>
      </c>
      <c r="E23" s="219">
        <v>472.74374999999998</v>
      </c>
      <c r="F23" s="219">
        <v>680.2</v>
      </c>
      <c r="G23" s="204">
        <f t="shared" si="0"/>
        <v>0.43883446370258744</v>
      </c>
      <c r="H23" s="219">
        <v>687</v>
      </c>
      <c r="I23" s="204">
        <f t="shared" si="1"/>
        <v>-9.8981077147015355E-3</v>
      </c>
    </row>
    <row r="24" spans="1:9" ht="16.5" x14ac:dyDescent="0.3">
      <c r="A24" s="152"/>
      <c r="B24" s="212" t="s">
        <v>4</v>
      </c>
      <c r="C24" s="199" t="s">
        <v>84</v>
      </c>
      <c r="D24" s="197" t="s">
        <v>161</v>
      </c>
      <c r="E24" s="219">
        <v>2674.3249999999998</v>
      </c>
      <c r="F24" s="219">
        <v>4559.8999999999996</v>
      </c>
      <c r="G24" s="204">
        <f t="shared" si="0"/>
        <v>0.70506576425827072</v>
      </c>
      <c r="H24" s="219">
        <v>4587</v>
      </c>
      <c r="I24" s="204">
        <f t="shared" si="1"/>
        <v>-5.908000872029728E-3</v>
      </c>
    </row>
    <row r="25" spans="1:9" ht="16.5" x14ac:dyDescent="0.3">
      <c r="A25" s="152"/>
      <c r="B25" s="212" t="s">
        <v>18</v>
      </c>
      <c r="C25" s="199" t="s">
        <v>98</v>
      </c>
      <c r="D25" s="197" t="s">
        <v>83</v>
      </c>
      <c r="E25" s="219">
        <v>2465.2553323412699</v>
      </c>
      <c r="F25" s="219">
        <v>5682.1875</v>
      </c>
      <c r="G25" s="204">
        <f t="shared" si="0"/>
        <v>1.304908309275854</v>
      </c>
      <c r="H25" s="219">
        <v>5714</v>
      </c>
      <c r="I25" s="204">
        <f t="shared" si="1"/>
        <v>-5.5674658732936646E-3</v>
      </c>
    </row>
    <row r="26" spans="1:9" ht="16.5" x14ac:dyDescent="0.3">
      <c r="A26" s="152"/>
      <c r="B26" s="212" t="s">
        <v>17</v>
      </c>
      <c r="C26" s="199" t="s">
        <v>97</v>
      </c>
      <c r="D26" s="197" t="s">
        <v>161</v>
      </c>
      <c r="E26" s="219">
        <v>2019.3687500000001</v>
      </c>
      <c r="F26" s="219">
        <v>4945.2000000000007</v>
      </c>
      <c r="G26" s="204">
        <f t="shared" si="0"/>
        <v>1.4488840881587379</v>
      </c>
      <c r="H26" s="219">
        <v>4928</v>
      </c>
      <c r="I26" s="204">
        <f t="shared" si="1"/>
        <v>3.490259740259888E-3</v>
      </c>
    </row>
    <row r="27" spans="1:9" ht="16.5" x14ac:dyDescent="0.3">
      <c r="A27" s="152"/>
      <c r="B27" s="212" t="s">
        <v>13</v>
      </c>
      <c r="C27" s="199" t="s">
        <v>93</v>
      </c>
      <c r="D27" s="197" t="s">
        <v>81</v>
      </c>
      <c r="E27" s="219">
        <v>524.74374999999998</v>
      </c>
      <c r="F27" s="219">
        <v>968.85555555555561</v>
      </c>
      <c r="G27" s="204">
        <f t="shared" si="0"/>
        <v>0.84634034336865505</v>
      </c>
      <c r="H27" s="219">
        <v>957</v>
      </c>
      <c r="I27" s="204">
        <f t="shared" si="1"/>
        <v>1.2388250319284861E-2</v>
      </c>
    </row>
    <row r="28" spans="1:9" ht="16.5" x14ac:dyDescent="0.3">
      <c r="A28" s="152"/>
      <c r="B28" s="212" t="s">
        <v>7</v>
      </c>
      <c r="C28" s="199" t="s">
        <v>87</v>
      </c>
      <c r="D28" s="197" t="s">
        <v>161</v>
      </c>
      <c r="E28" s="219">
        <v>1044.6312499999999</v>
      </c>
      <c r="F28" s="219">
        <v>1606.9499999999998</v>
      </c>
      <c r="G28" s="204">
        <f t="shared" si="0"/>
        <v>0.53829401523264786</v>
      </c>
      <c r="H28" s="219">
        <v>1526</v>
      </c>
      <c r="I28" s="204">
        <f t="shared" si="1"/>
        <v>5.3047182175622425E-2</v>
      </c>
    </row>
    <row r="29" spans="1:9" ht="17.25" thickBot="1" x14ac:dyDescent="0.35">
      <c r="A29" s="153"/>
      <c r="B29" s="212" t="s">
        <v>16</v>
      </c>
      <c r="C29" s="199" t="s">
        <v>96</v>
      </c>
      <c r="D29" s="197" t="s">
        <v>81</v>
      </c>
      <c r="E29" s="219">
        <v>534.91909722222226</v>
      </c>
      <c r="F29" s="219">
        <v>1097.1888888888889</v>
      </c>
      <c r="G29" s="204">
        <f t="shared" si="0"/>
        <v>1.0511305253195737</v>
      </c>
      <c r="H29" s="219">
        <v>1022</v>
      </c>
      <c r="I29" s="204">
        <f t="shared" si="1"/>
        <v>7.3570341378560541E-2</v>
      </c>
    </row>
    <row r="30" spans="1:9" ht="16.5" x14ac:dyDescent="0.3">
      <c r="A30" s="37"/>
      <c r="B30" s="212" t="s">
        <v>9</v>
      </c>
      <c r="C30" s="199" t="s">
        <v>88</v>
      </c>
      <c r="D30" s="197" t="s">
        <v>161</v>
      </c>
      <c r="E30" s="219">
        <v>1867.9499999999998</v>
      </c>
      <c r="F30" s="219">
        <v>5676</v>
      </c>
      <c r="G30" s="204">
        <f t="shared" si="0"/>
        <v>2.0386252308680644</v>
      </c>
      <c r="H30" s="219">
        <v>5038</v>
      </c>
      <c r="I30" s="204">
        <f t="shared" si="1"/>
        <v>0.12663755458515283</v>
      </c>
    </row>
    <row r="31" spans="1:9" ht="17.25" thickBot="1" x14ac:dyDescent="0.35">
      <c r="A31" s="38"/>
      <c r="B31" s="213" t="s">
        <v>10</v>
      </c>
      <c r="C31" s="200" t="s">
        <v>90</v>
      </c>
      <c r="D31" s="196" t="s">
        <v>161</v>
      </c>
      <c r="E31" s="222">
        <v>1562.9</v>
      </c>
      <c r="F31" s="222">
        <v>3963.65</v>
      </c>
      <c r="G31" s="206">
        <f t="shared" si="0"/>
        <v>1.536086761788982</v>
      </c>
      <c r="H31" s="222">
        <v>3507.5</v>
      </c>
      <c r="I31" s="206">
        <f t="shared" si="1"/>
        <v>0.13004989308624379</v>
      </c>
    </row>
    <row r="32" spans="1:9" ht="15.75" customHeight="1" thickBot="1" x14ac:dyDescent="0.25">
      <c r="A32" s="261" t="s">
        <v>188</v>
      </c>
      <c r="B32" s="262"/>
      <c r="C32" s="262"/>
      <c r="D32" s="263"/>
      <c r="E32" s="100">
        <f>SUM(E16:E31)</f>
        <v>27433.320262896832</v>
      </c>
      <c r="F32" s="101">
        <f>SUM(F16:F31)</f>
        <v>62435.535119047614</v>
      </c>
      <c r="G32" s="102">
        <f t="shared" ref="G32" si="2">(F32-E32)/E32</f>
        <v>1.2759015139516585</v>
      </c>
      <c r="H32" s="101">
        <f>SUM(H16:H31)</f>
        <v>63203</v>
      </c>
      <c r="I32" s="105">
        <f t="shared" ref="I32" si="3">(F32-H32)/H32</f>
        <v>-1.2142855259281774E-2</v>
      </c>
    </row>
    <row r="33" spans="1:9" ht="17.25" customHeight="1" thickBot="1" x14ac:dyDescent="0.3">
      <c r="A33" s="37" t="s">
        <v>20</v>
      </c>
      <c r="B33" s="27" t="s">
        <v>21</v>
      </c>
      <c r="C33" s="5"/>
      <c r="D33" s="6"/>
      <c r="E33" s="52"/>
      <c r="F33" s="52"/>
      <c r="G33" s="7"/>
      <c r="H33" s="52"/>
      <c r="I33" s="8"/>
    </row>
    <row r="34" spans="1:9" ht="16.5" x14ac:dyDescent="0.3">
      <c r="A34" s="33"/>
      <c r="B34" s="214" t="s">
        <v>29</v>
      </c>
      <c r="C34" s="201" t="s">
        <v>103</v>
      </c>
      <c r="D34" s="203" t="s">
        <v>161</v>
      </c>
      <c r="E34" s="225">
        <v>2271.3298611111113</v>
      </c>
      <c r="F34" s="225">
        <v>7095.7000000000007</v>
      </c>
      <c r="G34" s="204">
        <f>(F34-E34)/E34</f>
        <v>2.1240288438460704</v>
      </c>
      <c r="H34" s="225">
        <v>7712.5</v>
      </c>
      <c r="I34" s="204">
        <f>(F34-H34)/H34</f>
        <v>-7.9974068071312715E-2</v>
      </c>
    </row>
    <row r="35" spans="1:9" ht="16.5" x14ac:dyDescent="0.3">
      <c r="A35" s="37"/>
      <c r="B35" s="212" t="s">
        <v>26</v>
      </c>
      <c r="C35" s="199" t="s">
        <v>100</v>
      </c>
      <c r="D35" s="195" t="s">
        <v>161</v>
      </c>
      <c r="E35" s="219">
        <v>2816.95</v>
      </c>
      <c r="F35" s="219">
        <v>7136.9</v>
      </c>
      <c r="G35" s="204">
        <f>(F35-E35)/E35</f>
        <v>1.5335557961625161</v>
      </c>
      <c r="H35" s="219">
        <v>7433</v>
      </c>
      <c r="I35" s="204">
        <f>(F35-H35)/H35</f>
        <v>-3.983586707924127E-2</v>
      </c>
    </row>
    <row r="36" spans="1:9" ht="16.5" x14ac:dyDescent="0.3">
      <c r="A36" s="37"/>
      <c r="B36" s="214" t="s">
        <v>27</v>
      </c>
      <c r="C36" s="199" t="s">
        <v>101</v>
      </c>
      <c r="D36" s="195" t="s">
        <v>161</v>
      </c>
      <c r="E36" s="219">
        <v>2925.1791666666668</v>
      </c>
      <c r="F36" s="219">
        <v>7456.9</v>
      </c>
      <c r="G36" s="204">
        <f>(F36-E36)/E36</f>
        <v>1.5492113730925312</v>
      </c>
      <c r="H36" s="219">
        <v>7641</v>
      </c>
      <c r="I36" s="204">
        <f>(F36-H36)/H36</f>
        <v>-2.4093705012432975E-2</v>
      </c>
    </row>
    <row r="37" spans="1:9" ht="16.5" x14ac:dyDescent="0.3">
      <c r="A37" s="37"/>
      <c r="B37" s="212" t="s">
        <v>28</v>
      </c>
      <c r="C37" s="199" t="s">
        <v>102</v>
      </c>
      <c r="D37" s="195" t="s">
        <v>161</v>
      </c>
      <c r="E37" s="219">
        <v>2010.9124999999999</v>
      </c>
      <c r="F37" s="219">
        <v>6261.5</v>
      </c>
      <c r="G37" s="204">
        <f>(F37-E37)/E37</f>
        <v>2.1137605440316274</v>
      </c>
      <c r="H37" s="219">
        <v>6078</v>
      </c>
      <c r="I37" s="204">
        <f>(F37-H37)/H37</f>
        <v>3.0190852254030932E-2</v>
      </c>
    </row>
    <row r="38" spans="1:9" ht="17.25" thickBot="1" x14ac:dyDescent="0.35">
      <c r="A38" s="38"/>
      <c r="B38" s="214" t="s">
        <v>30</v>
      </c>
      <c r="C38" s="199" t="s">
        <v>104</v>
      </c>
      <c r="D38" s="207" t="s">
        <v>161</v>
      </c>
      <c r="E38" s="222">
        <v>2755.1624999999999</v>
      </c>
      <c r="F38" s="222">
        <v>4270.3</v>
      </c>
      <c r="G38" s="206">
        <f>(F38-E38)/E38</f>
        <v>0.54992672845975521</v>
      </c>
      <c r="H38" s="222">
        <v>4062</v>
      </c>
      <c r="I38" s="206">
        <f>(F38-H38)/H38</f>
        <v>5.1280157557853319E-2</v>
      </c>
    </row>
    <row r="39" spans="1:9" ht="15.75" customHeight="1" thickBot="1" x14ac:dyDescent="0.25">
      <c r="A39" s="261" t="s">
        <v>189</v>
      </c>
      <c r="B39" s="262"/>
      <c r="C39" s="262"/>
      <c r="D39" s="263"/>
      <c r="E39" s="84">
        <f>SUM(E34:E38)</f>
        <v>12779.534027777778</v>
      </c>
      <c r="F39" s="103">
        <f>SUM(F34:F38)</f>
        <v>32221.3</v>
      </c>
      <c r="G39" s="104">
        <f t="shared" ref="G39" si="4">(F39-E39)/E39</f>
        <v>1.5213204119933734</v>
      </c>
      <c r="H39" s="103">
        <f>SUM(H34:H38)</f>
        <v>32926.5</v>
      </c>
      <c r="I39" s="105">
        <f t="shared" ref="I39" si="5">(F39-H39)/H39</f>
        <v>-2.1417399359178798E-2</v>
      </c>
    </row>
    <row r="40" spans="1:9" ht="17.25" customHeight="1" thickBot="1" x14ac:dyDescent="0.3">
      <c r="A40" s="37" t="s">
        <v>25</v>
      </c>
      <c r="B40" s="27" t="s">
        <v>51</v>
      </c>
      <c r="C40" s="5"/>
      <c r="D40" s="6"/>
      <c r="E40" s="52"/>
      <c r="F40" s="52"/>
      <c r="G40" s="7"/>
      <c r="H40" s="52"/>
      <c r="I40" s="8"/>
    </row>
    <row r="41" spans="1:9" ht="16.5" x14ac:dyDescent="0.3">
      <c r="A41" s="33"/>
      <c r="B41" s="215" t="s">
        <v>36</v>
      </c>
      <c r="C41" s="199" t="s">
        <v>153</v>
      </c>
      <c r="D41" s="203" t="s">
        <v>161</v>
      </c>
      <c r="E41" s="217">
        <v>15269.0625</v>
      </c>
      <c r="F41" s="219">
        <v>29971.142857142859</v>
      </c>
      <c r="G41" s="204">
        <f t="shared" ref="G41:G46" si="6">(F41-E41)/E41</f>
        <v>0.96286725901756309</v>
      </c>
      <c r="H41" s="219">
        <v>30275</v>
      </c>
      <c r="I41" s="204">
        <f t="shared" ref="I41:I46" si="7">(F41-H41)/H41</f>
        <v>-1.0036569541111191E-2</v>
      </c>
    </row>
    <row r="42" spans="1:9" ht="16.5" x14ac:dyDescent="0.3">
      <c r="A42" s="37"/>
      <c r="B42" s="212" t="s">
        <v>34</v>
      </c>
      <c r="C42" s="199" t="s">
        <v>154</v>
      </c>
      <c r="D42" s="195" t="s">
        <v>161</v>
      </c>
      <c r="E42" s="220">
        <v>6146.55</v>
      </c>
      <c r="F42" s="219">
        <v>18325.599999999999</v>
      </c>
      <c r="G42" s="204">
        <f t="shared" si="6"/>
        <v>1.98144487558061</v>
      </c>
      <c r="H42" s="219">
        <v>18099</v>
      </c>
      <c r="I42" s="204">
        <f t="shared" si="7"/>
        <v>1.2520028730869029E-2</v>
      </c>
    </row>
    <row r="43" spans="1:9" ht="16.5" x14ac:dyDescent="0.3">
      <c r="A43" s="37"/>
      <c r="B43" s="214" t="s">
        <v>33</v>
      </c>
      <c r="C43" s="199" t="s">
        <v>107</v>
      </c>
      <c r="D43" s="195" t="s">
        <v>161</v>
      </c>
      <c r="E43" s="220">
        <v>20064.6875</v>
      </c>
      <c r="F43" s="227">
        <v>29122</v>
      </c>
      <c r="G43" s="204">
        <f t="shared" si="6"/>
        <v>0.45140560998022022</v>
      </c>
      <c r="H43" s="227">
        <v>28498</v>
      </c>
      <c r="I43" s="204">
        <f t="shared" si="7"/>
        <v>2.189627342269633E-2</v>
      </c>
    </row>
    <row r="44" spans="1:9" ht="16.5" x14ac:dyDescent="0.3">
      <c r="A44" s="37"/>
      <c r="B44" s="212" t="s">
        <v>32</v>
      </c>
      <c r="C44" s="199" t="s">
        <v>106</v>
      </c>
      <c r="D44" s="195" t="s">
        <v>161</v>
      </c>
      <c r="E44" s="220">
        <v>24432.908333333333</v>
      </c>
      <c r="F44" s="220">
        <v>54256.399999999994</v>
      </c>
      <c r="G44" s="204">
        <f t="shared" si="6"/>
        <v>1.2206279850024675</v>
      </c>
      <c r="H44" s="220">
        <v>52156.5</v>
      </c>
      <c r="I44" s="204">
        <f t="shared" si="7"/>
        <v>4.0261520615838757E-2</v>
      </c>
    </row>
    <row r="45" spans="1:9" ht="16.5" x14ac:dyDescent="0.3">
      <c r="A45" s="37"/>
      <c r="B45" s="212" t="s">
        <v>31</v>
      </c>
      <c r="C45" s="199" t="s">
        <v>105</v>
      </c>
      <c r="D45" s="195" t="s">
        <v>161</v>
      </c>
      <c r="E45" s="220">
        <v>38547.125</v>
      </c>
      <c r="F45" s="220">
        <v>90500</v>
      </c>
      <c r="G45" s="204">
        <f t="shared" si="6"/>
        <v>1.3477756123186879</v>
      </c>
      <c r="H45" s="220">
        <v>78666</v>
      </c>
      <c r="I45" s="204">
        <f t="shared" si="7"/>
        <v>0.15043347824981568</v>
      </c>
    </row>
    <row r="46" spans="1:9" ht="16.5" customHeight="1" thickBot="1" x14ac:dyDescent="0.35">
      <c r="A46" s="38"/>
      <c r="B46" s="212" t="s">
        <v>35</v>
      </c>
      <c r="C46" s="199" t="s">
        <v>152</v>
      </c>
      <c r="D46" s="195" t="s">
        <v>161</v>
      </c>
      <c r="E46" s="223">
        <v>17320.25</v>
      </c>
      <c r="F46" s="223">
        <v>18583.333333333332</v>
      </c>
      <c r="G46" s="210">
        <f t="shared" si="6"/>
        <v>7.2925236837420485E-2</v>
      </c>
      <c r="H46" s="223">
        <v>15998</v>
      </c>
      <c r="I46" s="210">
        <f t="shared" si="7"/>
        <v>0.16160353377505515</v>
      </c>
    </row>
    <row r="47" spans="1:9" ht="15.75" customHeight="1" thickBot="1" x14ac:dyDescent="0.25">
      <c r="A47" s="261" t="s">
        <v>190</v>
      </c>
      <c r="B47" s="262"/>
      <c r="C47" s="262"/>
      <c r="D47" s="263"/>
      <c r="E47" s="84">
        <f>SUM(E41:E46)</f>
        <v>121780.58333333334</v>
      </c>
      <c r="F47" s="84">
        <f>SUM(F41:F46)</f>
        <v>240758.47619047618</v>
      </c>
      <c r="G47" s="104">
        <f t="shared" ref="G47" si="8">(F47-E47)/E47</f>
        <v>0.97698573615369311</v>
      </c>
      <c r="H47" s="103">
        <f>SUM(H41:H46)</f>
        <v>223692.5</v>
      </c>
      <c r="I47" s="105">
        <f t="shared" ref="I47" si="9">(F47-H47)/H47</f>
        <v>7.6292125084552159E-2</v>
      </c>
    </row>
    <row r="48" spans="1:9" ht="17.25" customHeight="1" thickBot="1" x14ac:dyDescent="0.3">
      <c r="A48" s="37" t="s">
        <v>37</v>
      </c>
      <c r="B48" s="27" t="s">
        <v>52</v>
      </c>
      <c r="C48" s="5"/>
      <c r="D48" s="6"/>
      <c r="E48" s="52"/>
      <c r="F48" s="52"/>
      <c r="G48" s="7"/>
      <c r="H48" s="7"/>
      <c r="I48" s="8"/>
    </row>
    <row r="49" spans="1:9" ht="16.5" x14ac:dyDescent="0.3">
      <c r="A49" s="33"/>
      <c r="B49" s="212" t="s">
        <v>46</v>
      </c>
      <c r="C49" s="199" t="s">
        <v>111</v>
      </c>
      <c r="D49" s="203" t="s">
        <v>110</v>
      </c>
      <c r="E49" s="217">
        <v>6757.6388888888887</v>
      </c>
      <c r="F49" s="217">
        <v>13709.5</v>
      </c>
      <c r="G49" s="204">
        <f t="shared" ref="G49:G54" si="10">(F49-E49)/E49</f>
        <v>1.0287411365738361</v>
      </c>
      <c r="H49" s="217">
        <v>13770</v>
      </c>
      <c r="I49" s="204">
        <f t="shared" ref="I49:I54" si="11">(F49-H49)/H49</f>
        <v>-4.3936092955700803E-3</v>
      </c>
    </row>
    <row r="50" spans="1:9" ht="16.5" x14ac:dyDescent="0.3">
      <c r="A50" s="37"/>
      <c r="B50" s="212" t="s">
        <v>49</v>
      </c>
      <c r="C50" s="199" t="s">
        <v>158</v>
      </c>
      <c r="D50" s="197" t="s">
        <v>199</v>
      </c>
      <c r="E50" s="220">
        <v>2901.5</v>
      </c>
      <c r="F50" s="220">
        <v>4998.333333333333</v>
      </c>
      <c r="G50" s="204">
        <f t="shared" si="10"/>
        <v>0.72267218105577569</v>
      </c>
      <c r="H50" s="220">
        <v>4998</v>
      </c>
      <c r="I50" s="204">
        <f t="shared" si="11"/>
        <v>6.6693344004207722E-5</v>
      </c>
    </row>
    <row r="51" spans="1:9" ht="16.5" x14ac:dyDescent="0.3">
      <c r="A51" s="37"/>
      <c r="B51" s="212" t="s">
        <v>48</v>
      </c>
      <c r="C51" s="199" t="s">
        <v>157</v>
      </c>
      <c r="D51" s="195" t="s">
        <v>114</v>
      </c>
      <c r="E51" s="220">
        <v>25648.825071428568</v>
      </c>
      <c r="F51" s="220">
        <v>104495.83333333333</v>
      </c>
      <c r="G51" s="204">
        <f t="shared" si="10"/>
        <v>3.0740982498155889</v>
      </c>
      <c r="H51" s="220">
        <v>103996</v>
      </c>
      <c r="I51" s="204">
        <f t="shared" si="11"/>
        <v>4.8062746003050931E-3</v>
      </c>
    </row>
    <row r="52" spans="1:9" ht="16.5" x14ac:dyDescent="0.3">
      <c r="A52" s="37"/>
      <c r="B52" s="212" t="s">
        <v>45</v>
      </c>
      <c r="C52" s="199" t="s">
        <v>109</v>
      </c>
      <c r="D52" s="195" t="s">
        <v>108</v>
      </c>
      <c r="E52" s="220">
        <v>10199.65</v>
      </c>
      <c r="F52" s="220">
        <v>26522.5</v>
      </c>
      <c r="G52" s="204">
        <f t="shared" si="10"/>
        <v>1.6003343251974333</v>
      </c>
      <c r="H52" s="220">
        <v>25232</v>
      </c>
      <c r="I52" s="204">
        <f t="shared" si="11"/>
        <v>5.1145370957514265E-2</v>
      </c>
    </row>
    <row r="53" spans="1:9" ht="16.5" x14ac:dyDescent="0.3">
      <c r="A53" s="37"/>
      <c r="B53" s="212" t="s">
        <v>47</v>
      </c>
      <c r="C53" s="199" t="s">
        <v>113</v>
      </c>
      <c r="D53" s="197" t="s">
        <v>114</v>
      </c>
      <c r="E53" s="220">
        <v>24432</v>
      </c>
      <c r="F53" s="220">
        <v>46492</v>
      </c>
      <c r="G53" s="204">
        <f t="shared" si="10"/>
        <v>0.90291421087098889</v>
      </c>
      <c r="H53" s="220">
        <v>43062</v>
      </c>
      <c r="I53" s="204">
        <f t="shared" si="11"/>
        <v>7.9652593934327248E-2</v>
      </c>
    </row>
    <row r="54" spans="1:9" ht="16.5" customHeight="1" thickBot="1" x14ac:dyDescent="0.35">
      <c r="A54" s="38"/>
      <c r="B54" s="212" t="s">
        <v>50</v>
      </c>
      <c r="C54" s="199" t="s">
        <v>159</v>
      </c>
      <c r="D54" s="196" t="s">
        <v>112</v>
      </c>
      <c r="E54" s="223">
        <v>45309.638888888891</v>
      </c>
      <c r="F54" s="223">
        <v>57497.5</v>
      </c>
      <c r="G54" s="210">
        <f t="shared" si="10"/>
        <v>0.26899047112246777</v>
      </c>
      <c r="H54" s="223">
        <v>49995</v>
      </c>
      <c r="I54" s="210">
        <f t="shared" si="11"/>
        <v>0.15006500650065008</v>
      </c>
    </row>
    <row r="55" spans="1:9" ht="15.75" customHeight="1" thickBot="1" x14ac:dyDescent="0.25">
      <c r="A55" s="261" t="s">
        <v>191</v>
      </c>
      <c r="B55" s="262"/>
      <c r="C55" s="262"/>
      <c r="D55" s="263"/>
      <c r="E55" s="84">
        <f>SUM(E49:E54)</f>
        <v>115249.25284920634</v>
      </c>
      <c r="F55" s="84">
        <f>SUM(F49:F54)</f>
        <v>253715.66666666666</v>
      </c>
      <c r="G55" s="104">
        <f t="shared" ref="G55" si="12">(F55-E55)/E55</f>
        <v>1.2014517265342415</v>
      </c>
      <c r="H55" s="84">
        <f>SUM(H49:H54)</f>
        <v>241053</v>
      </c>
      <c r="I55" s="105">
        <f t="shared" ref="I55" si="13">(F55-H55)/H55</f>
        <v>5.253063295900344E-2</v>
      </c>
    </row>
    <row r="56" spans="1:9" ht="17.25" customHeight="1" thickBot="1" x14ac:dyDescent="0.3">
      <c r="A56" s="110" t="s">
        <v>44</v>
      </c>
      <c r="B56" s="10" t="s">
        <v>57</v>
      </c>
      <c r="C56" s="180"/>
      <c r="D56" s="124"/>
      <c r="E56" s="107"/>
      <c r="F56" s="107"/>
      <c r="G56" s="108"/>
      <c r="H56" s="107"/>
      <c r="I56" s="109"/>
    </row>
    <row r="57" spans="1:9" ht="16.5" x14ac:dyDescent="0.3">
      <c r="A57" s="110"/>
      <c r="B57" s="233" t="s">
        <v>43</v>
      </c>
      <c r="C57" s="202" t="s">
        <v>119</v>
      </c>
      <c r="D57" s="203" t="s">
        <v>114</v>
      </c>
      <c r="E57" s="217">
        <v>7387.7152777777774</v>
      </c>
      <c r="F57" s="217">
        <v>4133</v>
      </c>
      <c r="G57" s="205">
        <f t="shared" ref="G57:G65" si="14">(F57-E57)/E57</f>
        <v>-0.44055775776415612</v>
      </c>
      <c r="H57" s="217">
        <v>4191</v>
      </c>
      <c r="I57" s="205">
        <f t="shared" ref="I57:I65" si="15">(F57-H57)/H57</f>
        <v>-1.3839179193509903E-2</v>
      </c>
    </row>
    <row r="58" spans="1:9" ht="16.5" x14ac:dyDescent="0.3">
      <c r="A58" s="111"/>
      <c r="B58" s="234" t="s">
        <v>41</v>
      </c>
      <c r="C58" s="199" t="s">
        <v>118</v>
      </c>
      <c r="D58" s="195" t="s">
        <v>114</v>
      </c>
      <c r="E58" s="220">
        <v>7999</v>
      </c>
      <c r="F58" s="231">
        <v>21776.6</v>
      </c>
      <c r="G58" s="204">
        <f t="shared" si="14"/>
        <v>1.7224153019127388</v>
      </c>
      <c r="H58" s="231">
        <v>21777</v>
      </c>
      <c r="I58" s="204">
        <f t="shared" si="15"/>
        <v>-1.8368002938947294E-5</v>
      </c>
    </row>
    <row r="59" spans="1:9" ht="16.5" x14ac:dyDescent="0.3">
      <c r="A59" s="111"/>
      <c r="B59" s="234" t="s">
        <v>55</v>
      </c>
      <c r="C59" s="199" t="s">
        <v>122</v>
      </c>
      <c r="D59" s="195" t="s">
        <v>120</v>
      </c>
      <c r="E59" s="220">
        <v>7033.4375</v>
      </c>
      <c r="F59" s="231">
        <v>26320</v>
      </c>
      <c r="G59" s="204">
        <f t="shared" si="14"/>
        <v>2.7421246723241657</v>
      </c>
      <c r="H59" s="231">
        <v>26320</v>
      </c>
      <c r="I59" s="204">
        <f t="shared" si="15"/>
        <v>0</v>
      </c>
    </row>
    <row r="60" spans="1:9" ht="16.5" x14ac:dyDescent="0.3">
      <c r="A60" s="111"/>
      <c r="B60" s="234" t="s">
        <v>56</v>
      </c>
      <c r="C60" s="199" t="s">
        <v>123</v>
      </c>
      <c r="D60" s="195" t="s">
        <v>120</v>
      </c>
      <c r="E60" s="220">
        <v>33112.5</v>
      </c>
      <c r="F60" s="231">
        <v>108000</v>
      </c>
      <c r="G60" s="204">
        <f t="shared" si="14"/>
        <v>2.2616081540203852</v>
      </c>
      <c r="H60" s="231">
        <v>108000</v>
      </c>
      <c r="I60" s="204">
        <f t="shared" si="15"/>
        <v>0</v>
      </c>
    </row>
    <row r="61" spans="1:9" ht="16.5" x14ac:dyDescent="0.3">
      <c r="A61" s="111"/>
      <c r="B61" s="234" t="s">
        <v>40</v>
      </c>
      <c r="C61" s="199" t="s">
        <v>117</v>
      </c>
      <c r="D61" s="195" t="s">
        <v>114</v>
      </c>
      <c r="E61" s="220">
        <v>4770.3</v>
      </c>
      <c r="F61" s="237">
        <v>20763.25</v>
      </c>
      <c r="G61" s="204">
        <f t="shared" si="14"/>
        <v>3.3526088505963987</v>
      </c>
      <c r="H61" s="237">
        <v>20763</v>
      </c>
      <c r="I61" s="204">
        <f t="shared" si="15"/>
        <v>1.2040649231806579E-5</v>
      </c>
    </row>
    <row r="62" spans="1:9" s="147" customFormat="1" ht="17.25" thickBot="1" x14ac:dyDescent="0.35">
      <c r="A62" s="171"/>
      <c r="B62" s="235" t="s">
        <v>42</v>
      </c>
      <c r="C62" s="200" t="s">
        <v>198</v>
      </c>
      <c r="D62" s="196" t="s">
        <v>114</v>
      </c>
      <c r="E62" s="223">
        <v>3682.1726190476193</v>
      </c>
      <c r="F62" s="232">
        <v>7686.5</v>
      </c>
      <c r="G62" s="209">
        <f t="shared" si="14"/>
        <v>1.0874904017911267</v>
      </c>
      <c r="H62" s="232">
        <v>7610</v>
      </c>
      <c r="I62" s="209">
        <f t="shared" si="15"/>
        <v>1.0052562417871221E-2</v>
      </c>
    </row>
    <row r="63" spans="1:9" s="147" customFormat="1" ht="16.5" x14ac:dyDescent="0.3">
      <c r="A63" s="171"/>
      <c r="B63" s="236" t="s">
        <v>38</v>
      </c>
      <c r="C63" s="198" t="s">
        <v>115</v>
      </c>
      <c r="D63" s="195" t="s">
        <v>114</v>
      </c>
      <c r="E63" s="220">
        <v>4496.666666666667</v>
      </c>
      <c r="F63" s="230">
        <v>14878.75</v>
      </c>
      <c r="G63" s="204">
        <f t="shared" si="14"/>
        <v>2.3088398813936246</v>
      </c>
      <c r="H63" s="230">
        <v>14658</v>
      </c>
      <c r="I63" s="204">
        <f t="shared" si="15"/>
        <v>1.5060035475508255E-2</v>
      </c>
    </row>
    <row r="64" spans="1:9" ht="16.5" x14ac:dyDescent="0.3">
      <c r="A64" s="111"/>
      <c r="B64" s="234" t="s">
        <v>54</v>
      </c>
      <c r="C64" s="199" t="s">
        <v>121</v>
      </c>
      <c r="D64" s="197" t="s">
        <v>120</v>
      </c>
      <c r="E64" s="227">
        <v>7190.4930555555557</v>
      </c>
      <c r="F64" s="231">
        <v>26625</v>
      </c>
      <c r="G64" s="204">
        <f t="shared" si="14"/>
        <v>2.702805884699222</v>
      </c>
      <c r="H64" s="231">
        <v>26047</v>
      </c>
      <c r="I64" s="204">
        <f t="shared" si="15"/>
        <v>2.2190655353783544E-2</v>
      </c>
    </row>
    <row r="65" spans="1:9" ht="16.5" customHeight="1" thickBot="1" x14ac:dyDescent="0.35">
      <c r="A65" s="112"/>
      <c r="B65" s="235" t="s">
        <v>39</v>
      </c>
      <c r="C65" s="200" t="s">
        <v>116</v>
      </c>
      <c r="D65" s="196" t="s">
        <v>114</v>
      </c>
      <c r="E65" s="223">
        <v>6940.7857142857138</v>
      </c>
      <c r="F65" s="232">
        <v>27902.5</v>
      </c>
      <c r="G65" s="209">
        <f t="shared" si="14"/>
        <v>3.0200780068127324</v>
      </c>
      <c r="H65" s="232">
        <v>24993</v>
      </c>
      <c r="I65" s="209">
        <f t="shared" si="15"/>
        <v>0.11641259552674749</v>
      </c>
    </row>
    <row r="66" spans="1:9" ht="15.75" customHeight="1" thickBot="1" x14ac:dyDescent="0.25">
      <c r="A66" s="261" t="s">
        <v>192</v>
      </c>
      <c r="B66" s="272"/>
      <c r="C66" s="272"/>
      <c r="D66" s="273"/>
      <c r="E66" s="100">
        <f>SUM(E57:E65)</f>
        <v>82613.070833333346</v>
      </c>
      <c r="F66" s="100">
        <f>SUM(F57:F65)</f>
        <v>258085.6</v>
      </c>
      <c r="G66" s="102">
        <f t="shared" ref="G66" si="16">(F66-E66)/E66</f>
        <v>2.1240286482107829</v>
      </c>
      <c r="H66" s="100">
        <f>SUM(H57:H65)</f>
        <v>254359</v>
      </c>
      <c r="I66" s="181">
        <f t="shared" ref="I66" si="17">(F66-H66)/H66</f>
        <v>1.4650946103735294E-2</v>
      </c>
    </row>
    <row r="67" spans="1:9" ht="17.25" customHeight="1" thickBot="1" x14ac:dyDescent="0.3">
      <c r="A67" s="37" t="s">
        <v>53</v>
      </c>
      <c r="B67" s="27" t="s">
        <v>58</v>
      </c>
      <c r="C67" s="5"/>
      <c r="D67" s="6"/>
      <c r="E67" s="52"/>
      <c r="F67" s="52"/>
      <c r="G67" s="7"/>
      <c r="H67" s="52"/>
      <c r="I67" s="8"/>
    </row>
    <row r="68" spans="1:9" ht="16.5" x14ac:dyDescent="0.3">
      <c r="A68" s="33"/>
      <c r="B68" s="212" t="s">
        <v>64</v>
      </c>
      <c r="C68" s="199" t="s">
        <v>133</v>
      </c>
      <c r="D68" s="203" t="s">
        <v>127</v>
      </c>
      <c r="E68" s="217">
        <v>5842.0833333333339</v>
      </c>
      <c r="F68" s="225">
        <v>20825.428571428572</v>
      </c>
      <c r="G68" s="204">
        <f t="shared" ref="G68:G73" si="18">(F68-E68)/E68</f>
        <v>2.564726379818028</v>
      </c>
      <c r="H68" s="225">
        <v>20798</v>
      </c>
      <c r="I68" s="204">
        <f t="shared" ref="I68:I73" si="19">(F68-H68)/H68</f>
        <v>1.3188081271551335E-3</v>
      </c>
    </row>
    <row r="69" spans="1:9" ht="16.5" x14ac:dyDescent="0.3">
      <c r="A69" s="37"/>
      <c r="B69" s="212" t="s">
        <v>60</v>
      </c>
      <c r="C69" s="199" t="s">
        <v>129</v>
      </c>
      <c r="D69" s="197" t="s">
        <v>215</v>
      </c>
      <c r="E69" s="220">
        <v>50034.178571428565</v>
      </c>
      <c r="F69" s="219">
        <v>171796.33333333334</v>
      </c>
      <c r="G69" s="204">
        <f t="shared" si="18"/>
        <v>2.4335795697750426</v>
      </c>
      <c r="H69" s="219">
        <v>168516</v>
      </c>
      <c r="I69" s="204">
        <f t="shared" si="19"/>
        <v>1.946600520623171E-2</v>
      </c>
    </row>
    <row r="70" spans="1:9" ht="16.5" x14ac:dyDescent="0.3">
      <c r="A70" s="37"/>
      <c r="B70" s="212" t="s">
        <v>63</v>
      </c>
      <c r="C70" s="199" t="s">
        <v>132</v>
      </c>
      <c r="D70" s="197" t="s">
        <v>126</v>
      </c>
      <c r="E70" s="220">
        <v>6790.833333333333</v>
      </c>
      <c r="F70" s="219">
        <v>24196</v>
      </c>
      <c r="G70" s="204">
        <f t="shared" si="18"/>
        <v>2.5630384096208125</v>
      </c>
      <c r="H70" s="219">
        <v>23156</v>
      </c>
      <c r="I70" s="204">
        <f t="shared" si="19"/>
        <v>4.4912765589911904E-2</v>
      </c>
    </row>
    <row r="71" spans="1:9" ht="16.5" x14ac:dyDescent="0.3">
      <c r="A71" s="37"/>
      <c r="B71" s="212" t="s">
        <v>61</v>
      </c>
      <c r="C71" s="199" t="s">
        <v>130</v>
      </c>
      <c r="D71" s="197" t="s">
        <v>216</v>
      </c>
      <c r="E71" s="220">
        <v>17753.65625</v>
      </c>
      <c r="F71" s="219">
        <v>106788</v>
      </c>
      <c r="G71" s="204">
        <f t="shared" si="18"/>
        <v>5.0149863496427676</v>
      </c>
      <c r="H71" s="219">
        <v>95015</v>
      </c>
      <c r="I71" s="204">
        <f t="shared" si="19"/>
        <v>0.12390675156554229</v>
      </c>
    </row>
    <row r="72" spans="1:9" ht="16.5" x14ac:dyDescent="0.3">
      <c r="A72" s="37"/>
      <c r="B72" s="212" t="s">
        <v>62</v>
      </c>
      <c r="C72" s="199" t="s">
        <v>131</v>
      </c>
      <c r="D72" s="197" t="s">
        <v>125</v>
      </c>
      <c r="E72" s="220">
        <v>13114.527777777779</v>
      </c>
      <c r="F72" s="219">
        <v>27183</v>
      </c>
      <c r="G72" s="204">
        <f t="shared" si="18"/>
        <v>1.0727395191507296</v>
      </c>
      <c r="H72" s="219">
        <v>23979</v>
      </c>
      <c r="I72" s="204">
        <f t="shared" si="19"/>
        <v>0.1336169148004504</v>
      </c>
    </row>
    <row r="73" spans="1:9" ht="16.5" customHeight="1" thickBot="1" x14ac:dyDescent="0.35">
      <c r="A73" s="37"/>
      <c r="B73" s="212" t="s">
        <v>59</v>
      </c>
      <c r="C73" s="199" t="s">
        <v>128</v>
      </c>
      <c r="D73" s="196" t="s">
        <v>124</v>
      </c>
      <c r="E73" s="223">
        <v>11832.1875</v>
      </c>
      <c r="F73" s="228">
        <v>33046</v>
      </c>
      <c r="G73" s="210">
        <f t="shared" si="18"/>
        <v>1.7928901566172781</v>
      </c>
      <c r="H73" s="228">
        <v>28753</v>
      </c>
      <c r="I73" s="210">
        <f t="shared" si="19"/>
        <v>0.14930615935728445</v>
      </c>
    </row>
    <row r="74" spans="1:9" ht="15.75" customHeight="1" thickBot="1" x14ac:dyDescent="0.25">
      <c r="A74" s="261" t="s">
        <v>214</v>
      </c>
      <c r="B74" s="262"/>
      <c r="C74" s="262"/>
      <c r="D74" s="263"/>
      <c r="E74" s="84">
        <f>SUM(E68:E73)</f>
        <v>105367.46676587302</v>
      </c>
      <c r="F74" s="84">
        <f>SUM(F68:F73)</f>
        <v>383834.76190476189</v>
      </c>
      <c r="G74" s="104">
        <f t="shared" ref="G74" si="20">(F74-E74)/E74</f>
        <v>2.6428204424582442</v>
      </c>
      <c r="H74" s="84">
        <f>SUM(H68:H73)</f>
        <v>360217</v>
      </c>
      <c r="I74" s="105">
        <f t="shared" ref="I74" si="21">(F74-H74)/H74</f>
        <v>6.5565372830160409E-2</v>
      </c>
    </row>
    <row r="75" spans="1:9" ht="17.25" customHeight="1" thickBot="1" x14ac:dyDescent="0.3">
      <c r="A75" s="37" t="s">
        <v>65</v>
      </c>
      <c r="B75" s="27" t="s">
        <v>66</v>
      </c>
      <c r="C75" s="5"/>
      <c r="D75" s="6"/>
      <c r="E75" s="52"/>
      <c r="F75" s="52"/>
      <c r="G75" s="7"/>
      <c r="H75" s="52"/>
      <c r="I75" s="8"/>
    </row>
    <row r="76" spans="1:9" ht="13.5" customHeight="1" x14ac:dyDescent="0.3">
      <c r="A76" s="33"/>
      <c r="B76" s="212" t="s">
        <v>67</v>
      </c>
      <c r="C76" s="201" t="s">
        <v>139</v>
      </c>
      <c r="D76" s="203" t="s">
        <v>135</v>
      </c>
      <c r="E76" s="217">
        <v>4325.0982142857138</v>
      </c>
      <c r="F76" s="217">
        <v>7938.75</v>
      </c>
      <c r="G76" s="204">
        <f>(F76-E76)/E76</f>
        <v>0.83550745131716686</v>
      </c>
      <c r="H76" s="217">
        <v>8919</v>
      </c>
      <c r="I76" s="204">
        <f>(F76-H76)/H76</f>
        <v>-0.10990581903800875</v>
      </c>
    </row>
    <row r="77" spans="1:9" ht="16.5" x14ac:dyDescent="0.3">
      <c r="A77" s="37"/>
      <c r="B77" s="212" t="s">
        <v>70</v>
      </c>
      <c r="C77" s="199" t="s">
        <v>141</v>
      </c>
      <c r="D77" s="197" t="s">
        <v>137</v>
      </c>
      <c r="E77" s="220">
        <v>3706.3</v>
      </c>
      <c r="F77" s="220">
        <v>8928</v>
      </c>
      <c r="G77" s="204">
        <f>(F77-E77)/E77</f>
        <v>1.4088713811618054</v>
      </c>
      <c r="H77" s="220">
        <v>8928</v>
      </c>
      <c r="I77" s="204">
        <f>(F77-H77)/H77</f>
        <v>0</v>
      </c>
    </row>
    <row r="78" spans="1:9" ht="16.5" x14ac:dyDescent="0.3">
      <c r="A78" s="37"/>
      <c r="B78" s="212" t="s">
        <v>71</v>
      </c>
      <c r="C78" s="199" t="s">
        <v>200</v>
      </c>
      <c r="D78" s="197" t="s">
        <v>134</v>
      </c>
      <c r="E78" s="220">
        <v>2932.9548611111113</v>
      </c>
      <c r="F78" s="220">
        <v>9391.25</v>
      </c>
      <c r="G78" s="204">
        <f>(F78-E78)/E78</f>
        <v>2.2019756336932677</v>
      </c>
      <c r="H78" s="220">
        <v>9391</v>
      </c>
      <c r="I78" s="204">
        <f>(F78-H78)/H78</f>
        <v>2.6621233095516984E-5</v>
      </c>
    </row>
    <row r="79" spans="1:9" ht="16.5" x14ac:dyDescent="0.3">
      <c r="A79" s="37"/>
      <c r="B79" s="212" t="s">
        <v>68</v>
      </c>
      <c r="C79" s="199" t="s">
        <v>138</v>
      </c>
      <c r="D79" s="197" t="s">
        <v>134</v>
      </c>
      <c r="E79" s="220">
        <v>5816.697916666667</v>
      </c>
      <c r="F79" s="220">
        <v>24358.888888888891</v>
      </c>
      <c r="G79" s="204">
        <f>(F79-E79)/E79</f>
        <v>3.1877520954101843</v>
      </c>
      <c r="H79" s="220">
        <v>22618</v>
      </c>
      <c r="I79" s="204">
        <f>(F79-H79)/H79</f>
        <v>7.6969178923374765E-2</v>
      </c>
    </row>
    <row r="80" spans="1:9" ht="16.5" customHeight="1" thickBot="1" x14ac:dyDescent="0.35">
      <c r="A80" s="38"/>
      <c r="B80" s="212" t="s">
        <v>69</v>
      </c>
      <c r="C80" s="199" t="s">
        <v>140</v>
      </c>
      <c r="D80" s="196" t="s">
        <v>136</v>
      </c>
      <c r="E80" s="223">
        <v>1828.6607142857142</v>
      </c>
      <c r="F80" s="223">
        <v>9242</v>
      </c>
      <c r="G80" s="204">
        <f>(F80-E80)/E80</f>
        <v>4.053971974024706</v>
      </c>
      <c r="H80" s="223">
        <v>7440</v>
      </c>
      <c r="I80" s="204">
        <f>(F80-H80)/H80</f>
        <v>0.24220430107526883</v>
      </c>
    </row>
    <row r="81" spans="1:11" ht="15.75" customHeight="1" thickBot="1" x14ac:dyDescent="0.25">
      <c r="A81" s="261" t="s">
        <v>193</v>
      </c>
      <c r="B81" s="262"/>
      <c r="C81" s="262"/>
      <c r="D81" s="263"/>
      <c r="E81" s="84">
        <f>SUM(E76:E80)</f>
        <v>18609.711706349208</v>
      </c>
      <c r="F81" s="84">
        <f>SUM(F76:F80)</f>
        <v>59858.888888888891</v>
      </c>
      <c r="G81" s="104">
        <f t="shared" ref="G81" si="22">(F81-E81)/E81</f>
        <v>2.2165403652366313</v>
      </c>
      <c r="H81" s="84">
        <f>SUM(H76:H80)</f>
        <v>57296</v>
      </c>
      <c r="I81" s="105">
        <f t="shared" ref="I81" si="23">(F81-H81)/H81</f>
        <v>4.4730677340283624E-2</v>
      </c>
    </row>
    <row r="82" spans="1:11" ht="17.25" customHeight="1" thickBot="1" x14ac:dyDescent="0.3">
      <c r="A82" s="33" t="s">
        <v>72</v>
      </c>
      <c r="B82" s="27" t="s">
        <v>73</v>
      </c>
      <c r="C82" s="5"/>
      <c r="D82" s="6"/>
      <c r="E82" s="52"/>
      <c r="F82" s="52"/>
      <c r="G82" s="7"/>
      <c r="H82" s="52"/>
      <c r="I82" s="8"/>
    </row>
    <row r="83" spans="1:11" ht="16.5" x14ac:dyDescent="0.3">
      <c r="A83" s="33"/>
      <c r="B83" s="212" t="s">
        <v>76</v>
      </c>
      <c r="C83" s="199" t="s">
        <v>143</v>
      </c>
      <c r="D83" s="203" t="s">
        <v>161</v>
      </c>
      <c r="E83" s="220">
        <v>1993.5044642857142</v>
      </c>
      <c r="F83" s="245">
        <v>9163.3333333333339</v>
      </c>
      <c r="G83" s="205">
        <f t="shared" ref="G83:G89" si="24">(F83-E83)/E83</f>
        <v>3.5965953412683311</v>
      </c>
      <c r="H83" s="245">
        <v>9247</v>
      </c>
      <c r="I83" s="205">
        <f t="shared" ref="I83:I89" si="25">(F83-H83)/H83</f>
        <v>-9.0479795248908906E-3</v>
      </c>
    </row>
    <row r="84" spans="1:11" ht="16.5" x14ac:dyDescent="0.3">
      <c r="A84" s="37"/>
      <c r="B84" s="212" t="s">
        <v>75</v>
      </c>
      <c r="C84" s="199" t="s">
        <v>148</v>
      </c>
      <c r="D84" s="195" t="s">
        <v>145</v>
      </c>
      <c r="E84" s="220">
        <v>1285.7142857142858</v>
      </c>
      <c r="F84" s="220">
        <v>3905.8333333333335</v>
      </c>
      <c r="G84" s="204">
        <f t="shared" si="24"/>
        <v>2.0378703703703702</v>
      </c>
      <c r="H84" s="220">
        <v>3906</v>
      </c>
      <c r="I84" s="204">
        <f t="shared" si="25"/>
        <v>-4.266939750806838E-5</v>
      </c>
    </row>
    <row r="85" spans="1:11" ht="16.5" x14ac:dyDescent="0.3">
      <c r="A85" s="37"/>
      <c r="B85" s="212" t="s">
        <v>80</v>
      </c>
      <c r="C85" s="199" t="s">
        <v>151</v>
      </c>
      <c r="D85" s="197" t="s">
        <v>150</v>
      </c>
      <c r="E85" s="220">
        <v>4390.166666666667</v>
      </c>
      <c r="F85" s="220">
        <v>8387.7777777777774</v>
      </c>
      <c r="G85" s="204">
        <f t="shared" si="24"/>
        <v>0.91058299482429139</v>
      </c>
      <c r="H85" s="220">
        <v>8375</v>
      </c>
      <c r="I85" s="204">
        <f t="shared" si="25"/>
        <v>1.5257048092868505E-3</v>
      </c>
    </row>
    <row r="86" spans="1:11" ht="16.5" x14ac:dyDescent="0.3">
      <c r="A86" s="37"/>
      <c r="B86" s="212" t="s">
        <v>77</v>
      </c>
      <c r="C86" s="199" t="s">
        <v>146</v>
      </c>
      <c r="D86" s="197" t="s">
        <v>162</v>
      </c>
      <c r="E86" s="220">
        <v>2137.9722222222222</v>
      </c>
      <c r="F86" s="220">
        <v>7515</v>
      </c>
      <c r="G86" s="204">
        <f t="shared" si="24"/>
        <v>2.5150129276183297</v>
      </c>
      <c r="H86" s="220">
        <v>7448</v>
      </c>
      <c r="I86" s="204">
        <f t="shared" si="25"/>
        <v>8.9957035445757255E-3</v>
      </c>
    </row>
    <row r="87" spans="1:11" ht="16.5" x14ac:dyDescent="0.3">
      <c r="A87" s="37"/>
      <c r="B87" s="212" t="s">
        <v>78</v>
      </c>
      <c r="C87" s="199" t="s">
        <v>149</v>
      </c>
      <c r="D87" s="208" t="s">
        <v>147</v>
      </c>
      <c r="E87" s="229">
        <v>2727.5</v>
      </c>
      <c r="F87" s="229">
        <v>5590.7142857142853</v>
      </c>
      <c r="G87" s="204">
        <f t="shared" si="24"/>
        <v>1.0497577582820479</v>
      </c>
      <c r="H87" s="229">
        <v>5334</v>
      </c>
      <c r="I87" s="204">
        <f t="shared" si="25"/>
        <v>4.8127912582355707E-2</v>
      </c>
    </row>
    <row r="88" spans="1:11" ht="16.5" x14ac:dyDescent="0.3">
      <c r="A88" s="37"/>
      <c r="B88" s="212" t="s">
        <v>74</v>
      </c>
      <c r="C88" s="199" t="s">
        <v>144</v>
      </c>
      <c r="D88" s="208" t="s">
        <v>142</v>
      </c>
      <c r="E88" s="229">
        <v>1875.5</v>
      </c>
      <c r="F88" s="229">
        <v>7475</v>
      </c>
      <c r="G88" s="204">
        <f t="shared" si="24"/>
        <v>2.9856038389762731</v>
      </c>
      <c r="H88" s="229">
        <v>6611</v>
      </c>
      <c r="I88" s="204">
        <f t="shared" si="25"/>
        <v>0.13069127212222054</v>
      </c>
    </row>
    <row r="89" spans="1:11" ht="16.5" customHeight="1" thickBot="1" x14ac:dyDescent="0.35">
      <c r="A89" s="35"/>
      <c r="B89" s="213" t="s">
        <v>79</v>
      </c>
      <c r="C89" s="200" t="s">
        <v>155</v>
      </c>
      <c r="D89" s="196" t="s">
        <v>156</v>
      </c>
      <c r="E89" s="223">
        <v>9999</v>
      </c>
      <c r="F89" s="223">
        <v>38666</v>
      </c>
      <c r="G89" s="206">
        <f t="shared" si="24"/>
        <v>2.8669866986698671</v>
      </c>
      <c r="H89" s="223">
        <v>29999</v>
      </c>
      <c r="I89" s="206">
        <f t="shared" si="25"/>
        <v>0.28890963032101069</v>
      </c>
    </row>
    <row r="90" spans="1:11" ht="15.75" customHeight="1" thickBot="1" x14ac:dyDescent="0.25">
      <c r="A90" s="261" t="s">
        <v>194</v>
      </c>
      <c r="B90" s="262"/>
      <c r="C90" s="262"/>
      <c r="D90" s="263"/>
      <c r="E90" s="84">
        <f>SUM(E83:E89)</f>
        <v>24409.357638888891</v>
      </c>
      <c r="F90" s="84">
        <f>SUM(F83:F89)</f>
        <v>80703.658730158728</v>
      </c>
      <c r="G90" s="113">
        <f t="shared" ref="G90:G91" si="26">(F90-E90)/E90</f>
        <v>2.3062590144355943</v>
      </c>
      <c r="H90" s="84">
        <f>SUM(H83:H89)</f>
        <v>70920</v>
      </c>
      <c r="I90" s="105">
        <f t="shared" ref="I90:I91" si="27">(F90-H90)/H90</f>
        <v>0.13795345079186022</v>
      </c>
    </row>
    <row r="91" spans="1:11" ht="15.75" customHeight="1" thickBot="1" x14ac:dyDescent="0.25">
      <c r="A91" s="261" t="s">
        <v>195</v>
      </c>
      <c r="B91" s="262"/>
      <c r="C91" s="262"/>
      <c r="D91" s="263"/>
      <c r="E91" s="100">
        <f>SUM(E90+E81+E74+E66+E55+E47+E39+E32)</f>
        <v>508242.29741765879</v>
      </c>
      <c r="F91" s="100">
        <f>SUM(F32,F39,F47,F55,F66,F74,F81,F90)</f>
        <v>1371613.8875</v>
      </c>
      <c r="G91" s="102">
        <f t="shared" si="26"/>
        <v>1.6987401372712736</v>
      </c>
      <c r="H91" s="100">
        <f>SUM(H32,H39,H47,H55,H66,H74,H81,H90)</f>
        <v>1303667</v>
      </c>
      <c r="I91" s="114">
        <f t="shared" si="27"/>
        <v>5.2119818557959934E-2</v>
      </c>
      <c r="J91" s="115"/>
    </row>
    <row r="92" spans="1:11" x14ac:dyDescent="0.25">
      <c r="E92" s="116"/>
      <c r="F92" s="116"/>
      <c r="K92" s="117"/>
    </row>
    <row r="93" spans="1:11" x14ac:dyDescent="0.25">
      <c r="I93" s="28"/>
    </row>
    <row r="94" spans="1:11" x14ac:dyDescent="0.25">
      <c r="I94" s="28"/>
    </row>
    <row r="95" spans="1:11" x14ac:dyDescent="0.25">
      <c r="I95" s="28"/>
    </row>
  </sheetData>
  <sortState ref="B83:I89">
    <sortCondition ref="I83:I89"/>
  </sortState>
  <mergeCells count="19">
    <mergeCell ref="C13:C14"/>
    <mergeCell ref="D13:D14"/>
    <mergeCell ref="E13:E14"/>
    <mergeCell ref="A9:I9"/>
    <mergeCell ref="H13:H14"/>
    <mergeCell ref="I13:I14"/>
    <mergeCell ref="A91:D91"/>
    <mergeCell ref="A47:D47"/>
    <mergeCell ref="A39:D39"/>
    <mergeCell ref="F13:F14"/>
    <mergeCell ref="G13:G14"/>
    <mergeCell ref="A55:D55"/>
    <mergeCell ref="A66:D66"/>
    <mergeCell ref="A74:D74"/>
    <mergeCell ref="A81:D81"/>
    <mergeCell ref="A90:D90"/>
    <mergeCell ref="A32:D32"/>
    <mergeCell ref="A13:A14"/>
    <mergeCell ref="B13:B14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9" max="16383" man="1"/>
    <brk id="55" max="16383" man="1"/>
    <brk id="8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I91"/>
  <sheetViews>
    <sheetView rightToLeft="1" tabSelected="1" topLeftCell="B28" zoomScaleNormal="100" workbookViewId="0">
      <selection activeCell="I41" sqref="I41"/>
    </sheetView>
  </sheetViews>
  <sheetFormatPr defaultRowHeight="15" x14ac:dyDescent="0.25"/>
  <cols>
    <col min="1" max="1" width="25.75" style="9" bestFit="1" customWidth="1"/>
    <col min="2" max="2" width="6.375" style="9" bestFit="1" customWidth="1"/>
    <col min="3" max="3" width="35.125" bestFit="1" customWidth="1"/>
    <col min="4" max="4" width="11.375" customWidth="1"/>
    <col min="5" max="6" width="13.125" customWidth="1"/>
    <col min="7" max="7" width="11.25" style="82" customWidth="1"/>
    <col min="8" max="8" width="11.375" customWidth="1"/>
    <col min="9" max="9" width="11.75" customWidth="1"/>
  </cols>
  <sheetData>
    <row r="7" spans="1:9" ht="14.25" x14ac:dyDescent="0.2">
      <c r="A7" s="4" t="s">
        <v>1</v>
      </c>
      <c r="B7" s="3"/>
      <c r="C7" s="3"/>
    </row>
    <row r="8" spans="1:9" ht="14.25" x14ac:dyDescent="0.2">
      <c r="A8" s="4" t="s">
        <v>2</v>
      </c>
      <c r="B8" s="4"/>
      <c r="C8" s="4"/>
    </row>
    <row r="9" spans="1:9" ht="19.5" x14ac:dyDescent="0.35">
      <c r="A9" s="128" t="s">
        <v>205</v>
      </c>
      <c r="B9" s="26"/>
      <c r="C9" s="26"/>
      <c r="D9" s="26"/>
      <c r="E9" s="127"/>
      <c r="F9" s="127"/>
    </row>
    <row r="10" spans="1:9" ht="18" x14ac:dyDescent="0.2">
      <c r="A10" s="2" t="s">
        <v>206</v>
      </c>
      <c r="B10" s="2"/>
      <c r="C10" s="2"/>
    </row>
    <row r="11" spans="1:9" ht="18" x14ac:dyDescent="0.25">
      <c r="A11" s="2" t="s">
        <v>220</v>
      </c>
    </row>
    <row r="12" spans="1:9" ht="15.75" thickBot="1" x14ac:dyDescent="0.3"/>
    <row r="13" spans="1:9" ht="24.75" customHeight="1" x14ac:dyDescent="0.2">
      <c r="A13" s="255" t="s">
        <v>3</v>
      </c>
      <c r="B13" s="255"/>
      <c r="C13" s="257" t="s">
        <v>0</v>
      </c>
      <c r="D13" s="251" t="s">
        <v>207</v>
      </c>
      <c r="E13" s="251" t="s">
        <v>208</v>
      </c>
      <c r="F13" s="251" t="s">
        <v>209</v>
      </c>
      <c r="G13" s="251" t="s">
        <v>210</v>
      </c>
      <c r="H13" s="251" t="s">
        <v>211</v>
      </c>
      <c r="I13" s="251" t="s">
        <v>212</v>
      </c>
    </row>
    <row r="14" spans="1:9" ht="24.75" customHeight="1" thickBot="1" x14ac:dyDescent="0.25">
      <c r="A14" s="256"/>
      <c r="B14" s="256"/>
      <c r="C14" s="258"/>
      <c r="D14" s="271"/>
      <c r="E14" s="271"/>
      <c r="F14" s="271"/>
      <c r="G14" s="252"/>
      <c r="H14" s="271"/>
      <c r="I14" s="271"/>
    </row>
    <row r="15" spans="1:9" ht="17.25" customHeight="1" thickBot="1" x14ac:dyDescent="0.3">
      <c r="A15" s="87" t="s">
        <v>24</v>
      </c>
      <c r="B15" s="122"/>
      <c r="C15" s="106"/>
      <c r="D15" s="108"/>
      <c r="E15" s="108"/>
      <c r="F15" s="108"/>
      <c r="G15" s="108"/>
      <c r="H15" s="108"/>
      <c r="I15" s="136"/>
    </row>
    <row r="16" spans="1:9" ht="16.5" x14ac:dyDescent="0.3">
      <c r="A16" s="88"/>
      <c r="B16" s="137" t="s">
        <v>4</v>
      </c>
      <c r="C16" s="142" t="s">
        <v>163</v>
      </c>
      <c r="D16" s="239">
        <v>3750</v>
      </c>
      <c r="E16" s="216">
        <v>5000</v>
      </c>
      <c r="F16" s="239">
        <v>5000</v>
      </c>
      <c r="G16" s="216">
        <v>3500</v>
      </c>
      <c r="H16" s="239">
        <v>4000</v>
      </c>
      <c r="I16" s="174">
        <v>4250</v>
      </c>
    </row>
    <row r="17" spans="1:9" ht="16.5" x14ac:dyDescent="0.3">
      <c r="A17" s="89"/>
      <c r="B17" s="138" t="s">
        <v>5</v>
      </c>
      <c r="C17" s="143" t="s">
        <v>164</v>
      </c>
      <c r="D17" s="238">
        <v>3500</v>
      </c>
      <c r="E17" s="219">
        <v>3500</v>
      </c>
      <c r="F17" s="238">
        <v>6000</v>
      </c>
      <c r="G17" s="219">
        <v>2875</v>
      </c>
      <c r="H17" s="238">
        <v>3833</v>
      </c>
      <c r="I17" s="131">
        <v>3941.6</v>
      </c>
    </row>
    <row r="18" spans="1:9" ht="16.5" x14ac:dyDescent="0.3">
      <c r="A18" s="89"/>
      <c r="B18" s="138" t="s">
        <v>6</v>
      </c>
      <c r="C18" s="143" t="s">
        <v>165</v>
      </c>
      <c r="D18" s="238">
        <v>4000</v>
      </c>
      <c r="E18" s="219">
        <v>5000</v>
      </c>
      <c r="F18" s="238">
        <v>4500</v>
      </c>
      <c r="G18" s="219">
        <v>3375</v>
      </c>
      <c r="H18" s="238">
        <v>6000</v>
      </c>
      <c r="I18" s="131">
        <v>4575</v>
      </c>
    </row>
    <row r="19" spans="1:9" ht="16.5" x14ac:dyDescent="0.3">
      <c r="A19" s="89"/>
      <c r="B19" s="138" t="s">
        <v>7</v>
      </c>
      <c r="C19" s="143" t="s">
        <v>166</v>
      </c>
      <c r="D19" s="238">
        <v>2000</v>
      </c>
      <c r="E19" s="219">
        <v>3500</v>
      </c>
      <c r="F19" s="238">
        <v>2500</v>
      </c>
      <c r="G19" s="219">
        <v>750</v>
      </c>
      <c r="H19" s="238">
        <v>1083</v>
      </c>
      <c r="I19" s="131">
        <v>1966.6</v>
      </c>
    </row>
    <row r="20" spans="1:9" ht="16.5" x14ac:dyDescent="0.3">
      <c r="A20" s="89"/>
      <c r="B20" s="138" t="s">
        <v>8</v>
      </c>
      <c r="C20" s="143" t="s">
        <v>167</v>
      </c>
      <c r="D20" s="238">
        <v>13500</v>
      </c>
      <c r="E20" s="219">
        <v>15000</v>
      </c>
      <c r="F20" s="238">
        <v>8000</v>
      </c>
      <c r="G20" s="219">
        <v>14500</v>
      </c>
      <c r="H20" s="238">
        <v>14666</v>
      </c>
      <c r="I20" s="131">
        <v>13133.2</v>
      </c>
    </row>
    <row r="21" spans="1:9" ht="16.5" x14ac:dyDescent="0.3">
      <c r="A21" s="89"/>
      <c r="B21" s="138" t="s">
        <v>9</v>
      </c>
      <c r="C21" s="143" t="s">
        <v>168</v>
      </c>
      <c r="D21" s="238">
        <v>4250</v>
      </c>
      <c r="E21" s="219">
        <v>7000</v>
      </c>
      <c r="F21" s="238">
        <v>5500</v>
      </c>
      <c r="G21" s="219">
        <v>4750</v>
      </c>
      <c r="H21" s="238">
        <v>6166</v>
      </c>
      <c r="I21" s="131">
        <v>5533.2</v>
      </c>
    </row>
    <row r="22" spans="1:9" ht="16.5" x14ac:dyDescent="0.3">
      <c r="A22" s="89"/>
      <c r="B22" s="138" t="s">
        <v>10</v>
      </c>
      <c r="C22" s="143" t="s">
        <v>169</v>
      </c>
      <c r="D22" s="238">
        <v>2250</v>
      </c>
      <c r="E22" s="219">
        <v>4000</v>
      </c>
      <c r="F22" s="238">
        <v>3000</v>
      </c>
      <c r="G22" s="219">
        <v>3000</v>
      </c>
      <c r="H22" s="238">
        <v>3500</v>
      </c>
      <c r="I22" s="131">
        <v>3150</v>
      </c>
    </row>
    <row r="23" spans="1:9" ht="16.5" x14ac:dyDescent="0.3">
      <c r="A23" s="89"/>
      <c r="B23" s="138" t="s">
        <v>11</v>
      </c>
      <c r="C23" s="143" t="s">
        <v>170</v>
      </c>
      <c r="D23" s="238">
        <v>475</v>
      </c>
      <c r="E23" s="219">
        <v>1000</v>
      </c>
      <c r="F23" s="238">
        <v>500</v>
      </c>
      <c r="G23" s="219">
        <v>500</v>
      </c>
      <c r="H23" s="238">
        <v>583</v>
      </c>
      <c r="I23" s="131">
        <v>611.6</v>
      </c>
    </row>
    <row r="24" spans="1:9" ht="16.5" x14ac:dyDescent="0.3">
      <c r="A24" s="89"/>
      <c r="B24" s="138" t="s">
        <v>12</v>
      </c>
      <c r="C24" s="143" t="s">
        <v>171</v>
      </c>
      <c r="D24" s="238">
        <v>750</v>
      </c>
      <c r="E24" s="219">
        <v>1000</v>
      </c>
      <c r="F24" s="238">
        <v>1500</v>
      </c>
      <c r="G24" s="219">
        <v>500</v>
      </c>
      <c r="H24" s="238">
        <v>833</v>
      </c>
      <c r="I24" s="131">
        <v>916.6</v>
      </c>
    </row>
    <row r="25" spans="1:9" ht="16.5" x14ac:dyDescent="0.3">
      <c r="A25" s="89"/>
      <c r="B25" s="138" t="s">
        <v>13</v>
      </c>
      <c r="C25" s="143" t="s">
        <v>172</v>
      </c>
      <c r="D25" s="238">
        <v>750</v>
      </c>
      <c r="E25" s="219">
        <v>1000</v>
      </c>
      <c r="F25" s="238">
        <v>1500</v>
      </c>
      <c r="G25" s="219">
        <v>1000</v>
      </c>
      <c r="H25" s="238">
        <v>833</v>
      </c>
      <c r="I25" s="131">
        <v>1016.6</v>
      </c>
    </row>
    <row r="26" spans="1:9" ht="16.5" x14ac:dyDescent="0.3">
      <c r="A26" s="89"/>
      <c r="B26" s="138" t="s">
        <v>14</v>
      </c>
      <c r="C26" s="143" t="s">
        <v>173</v>
      </c>
      <c r="D26" s="238">
        <v>625</v>
      </c>
      <c r="E26" s="219">
        <v>1000</v>
      </c>
      <c r="F26" s="238">
        <v>1500</v>
      </c>
      <c r="G26" s="219">
        <v>500</v>
      </c>
      <c r="H26" s="238">
        <v>833</v>
      </c>
      <c r="I26" s="131">
        <v>891.6</v>
      </c>
    </row>
    <row r="27" spans="1:9" ht="16.5" x14ac:dyDescent="0.3">
      <c r="A27" s="89"/>
      <c r="B27" s="138" t="s">
        <v>15</v>
      </c>
      <c r="C27" s="143" t="s">
        <v>174</v>
      </c>
      <c r="D27" s="238">
        <v>2250</v>
      </c>
      <c r="E27" s="219">
        <v>3000</v>
      </c>
      <c r="F27" s="238">
        <v>3000</v>
      </c>
      <c r="G27" s="219">
        <v>2250</v>
      </c>
      <c r="H27" s="238">
        <v>1500</v>
      </c>
      <c r="I27" s="131">
        <v>2400</v>
      </c>
    </row>
    <row r="28" spans="1:9" ht="16.5" x14ac:dyDescent="0.3">
      <c r="A28" s="89"/>
      <c r="B28" s="138" t="s">
        <v>16</v>
      </c>
      <c r="C28" s="143" t="s">
        <v>175</v>
      </c>
      <c r="D28" s="238">
        <v>625</v>
      </c>
      <c r="E28" s="219">
        <v>1000</v>
      </c>
      <c r="F28" s="238">
        <v>1500</v>
      </c>
      <c r="G28" s="219">
        <v>825</v>
      </c>
      <c r="H28" s="238">
        <v>1333</v>
      </c>
      <c r="I28" s="131">
        <v>1056.5999999999999</v>
      </c>
    </row>
    <row r="29" spans="1:9" ht="16.5" x14ac:dyDescent="0.3">
      <c r="A29" s="89"/>
      <c r="B29" s="140" t="s">
        <v>17</v>
      </c>
      <c r="C29" s="143" t="s">
        <v>176</v>
      </c>
      <c r="D29" s="238">
        <v>4500</v>
      </c>
      <c r="E29" s="219">
        <v>5000</v>
      </c>
      <c r="F29" s="238">
        <v>5000</v>
      </c>
      <c r="G29" s="219">
        <v>4750</v>
      </c>
      <c r="H29" s="238">
        <v>4833</v>
      </c>
      <c r="I29" s="131">
        <v>4816.6000000000004</v>
      </c>
    </row>
    <row r="30" spans="1:9" ht="16.5" x14ac:dyDescent="0.3">
      <c r="A30" s="89"/>
      <c r="B30" s="138" t="s">
        <v>18</v>
      </c>
      <c r="C30" s="143" t="s">
        <v>177</v>
      </c>
      <c r="D30" s="238">
        <v>4500</v>
      </c>
      <c r="E30" s="219">
        <v>8000</v>
      </c>
      <c r="F30" s="238">
        <v>6000</v>
      </c>
      <c r="G30" s="219">
        <v>4500</v>
      </c>
      <c r="H30" s="238">
        <v>4666</v>
      </c>
      <c r="I30" s="131">
        <v>5533.2</v>
      </c>
    </row>
    <row r="31" spans="1:9" ht="17.25" thickBot="1" x14ac:dyDescent="0.35">
      <c r="A31" s="90"/>
      <c r="B31" s="139" t="s">
        <v>19</v>
      </c>
      <c r="C31" s="144" t="s">
        <v>178</v>
      </c>
      <c r="D31" s="240">
        <v>4250</v>
      </c>
      <c r="E31" s="222">
        <v>5000</v>
      </c>
      <c r="F31" s="240">
        <v>6000</v>
      </c>
      <c r="G31" s="222">
        <v>4750</v>
      </c>
      <c r="H31" s="240">
        <v>5000</v>
      </c>
      <c r="I31" s="170">
        <v>5000</v>
      </c>
    </row>
    <row r="32" spans="1:9" ht="17.25" customHeight="1" thickBot="1" x14ac:dyDescent="0.3">
      <c r="A32" s="87" t="s">
        <v>20</v>
      </c>
      <c r="B32" s="133" t="s">
        <v>21</v>
      </c>
      <c r="C32" s="141"/>
      <c r="D32" s="244"/>
      <c r="E32" s="242"/>
      <c r="F32" s="244"/>
      <c r="G32" s="242"/>
      <c r="H32" s="244"/>
      <c r="I32" s="178"/>
    </row>
    <row r="33" spans="1:9" ht="16.5" x14ac:dyDescent="0.3">
      <c r="A33" s="88"/>
      <c r="B33" s="129" t="s">
        <v>26</v>
      </c>
      <c r="C33" s="135" t="s">
        <v>179</v>
      </c>
      <c r="D33" s="239">
        <v>5500</v>
      </c>
      <c r="E33" s="216">
        <v>7500</v>
      </c>
      <c r="F33" s="239">
        <v>7000</v>
      </c>
      <c r="G33" s="216">
        <v>7000</v>
      </c>
      <c r="H33" s="239">
        <v>8000</v>
      </c>
      <c r="I33" s="174">
        <v>7000</v>
      </c>
    </row>
    <row r="34" spans="1:9" ht="16.5" x14ac:dyDescent="0.3">
      <c r="A34" s="89"/>
      <c r="B34" s="130" t="s">
        <v>27</v>
      </c>
      <c r="C34" s="15" t="s">
        <v>180</v>
      </c>
      <c r="D34" s="238">
        <v>5500</v>
      </c>
      <c r="E34" s="219">
        <v>7500</v>
      </c>
      <c r="F34" s="238">
        <v>6000</v>
      </c>
      <c r="G34" s="219">
        <v>7000</v>
      </c>
      <c r="H34" s="238">
        <v>7500</v>
      </c>
      <c r="I34" s="131">
        <v>6700</v>
      </c>
    </row>
    <row r="35" spans="1:9" ht="16.5" x14ac:dyDescent="0.3">
      <c r="A35" s="89"/>
      <c r="B35" s="132" t="s">
        <v>28</v>
      </c>
      <c r="C35" s="15" t="s">
        <v>181</v>
      </c>
      <c r="D35" s="238">
        <v>6000</v>
      </c>
      <c r="E35" s="219">
        <v>6000</v>
      </c>
      <c r="F35" s="238">
        <v>6500</v>
      </c>
      <c r="G35" s="219">
        <v>6000</v>
      </c>
      <c r="H35" s="238">
        <v>6000</v>
      </c>
      <c r="I35" s="131">
        <v>6100</v>
      </c>
    </row>
    <row r="36" spans="1:9" ht="16.5" x14ac:dyDescent="0.3">
      <c r="A36" s="89"/>
      <c r="B36" s="130" t="s">
        <v>29</v>
      </c>
      <c r="C36" s="15" t="s">
        <v>182</v>
      </c>
      <c r="D36" s="238">
        <v>6000</v>
      </c>
      <c r="E36" s="219">
        <v>8000</v>
      </c>
      <c r="F36" s="238">
        <v>6500</v>
      </c>
      <c r="G36" s="219">
        <v>6750</v>
      </c>
      <c r="H36" s="238">
        <v>6833</v>
      </c>
      <c r="I36" s="131">
        <v>6816.6</v>
      </c>
    </row>
    <row r="37" spans="1:9" ht="16.5" customHeight="1" thickBot="1" x14ac:dyDescent="0.35">
      <c r="A37" s="90"/>
      <c r="B37" s="145" t="s">
        <v>30</v>
      </c>
      <c r="C37" s="16" t="s">
        <v>183</v>
      </c>
      <c r="D37" s="240">
        <v>5000</v>
      </c>
      <c r="E37" s="222">
        <v>3000</v>
      </c>
      <c r="F37" s="240">
        <v>4500</v>
      </c>
      <c r="G37" s="222">
        <v>3125</v>
      </c>
      <c r="H37" s="240">
        <v>3833</v>
      </c>
      <c r="I37" s="170">
        <v>3891.6</v>
      </c>
    </row>
    <row r="38" spans="1:9" ht="17.25" customHeight="1" thickBot="1" x14ac:dyDescent="0.3">
      <c r="A38" s="87" t="s">
        <v>25</v>
      </c>
      <c r="B38" s="133" t="s">
        <v>51</v>
      </c>
      <c r="C38" s="134"/>
      <c r="D38" s="241"/>
      <c r="E38" s="243"/>
      <c r="F38" s="241"/>
      <c r="G38" s="243"/>
      <c r="H38" s="241"/>
      <c r="I38" s="170"/>
    </row>
    <row r="39" spans="1:9" ht="16.5" x14ac:dyDescent="0.3">
      <c r="A39" s="88"/>
      <c r="B39" s="173" t="s">
        <v>31</v>
      </c>
      <c r="C39" s="176" t="s">
        <v>213</v>
      </c>
      <c r="D39" s="216">
        <v>110000</v>
      </c>
      <c r="E39" s="216">
        <v>75000</v>
      </c>
      <c r="F39" s="216">
        <v>85000</v>
      </c>
      <c r="G39" s="216">
        <v>110000</v>
      </c>
      <c r="H39" s="216">
        <v>90000</v>
      </c>
      <c r="I39" s="174">
        <v>94000</v>
      </c>
    </row>
    <row r="40" spans="1:9" ht="17.25" thickBot="1" x14ac:dyDescent="0.35">
      <c r="A40" s="90"/>
      <c r="B40" s="175" t="s">
        <v>32</v>
      </c>
      <c r="C40" s="150" t="s">
        <v>185</v>
      </c>
      <c r="D40" s="222">
        <v>60000</v>
      </c>
      <c r="E40" s="222">
        <v>45000</v>
      </c>
      <c r="F40" s="222">
        <v>65000</v>
      </c>
      <c r="G40" s="222">
        <v>65000</v>
      </c>
      <c r="H40" s="222">
        <v>56666</v>
      </c>
      <c r="I40" s="170">
        <v>58333.2</v>
      </c>
    </row>
    <row r="41" spans="1:9" ht="15.75" thickBot="1" x14ac:dyDescent="0.3">
      <c r="D41" s="247">
        <v>249975</v>
      </c>
      <c r="E41" s="246">
        <v>221000</v>
      </c>
      <c r="F41" s="246">
        <v>241500</v>
      </c>
      <c r="G41" s="246">
        <v>257200</v>
      </c>
      <c r="H41" s="246">
        <v>238494</v>
      </c>
      <c r="I41" s="278">
        <v>241633.8</v>
      </c>
    </row>
    <row r="43" spans="1:9" x14ac:dyDescent="0.25">
      <c r="G43"/>
    </row>
    <row r="44" spans="1:9" ht="14.25" customHeight="1" x14ac:dyDescent="0.25"/>
    <row r="45" spans="1:9" x14ac:dyDescent="0.25">
      <c r="G45"/>
    </row>
    <row r="47" spans="1:9" x14ac:dyDescent="0.25">
      <c r="G47"/>
    </row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06-04-2021</vt:lpstr>
      <vt:lpstr>By Order</vt:lpstr>
      <vt:lpstr>All Stores</vt:lpstr>
      <vt:lpstr>'06-04-2021'!Print_Titles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rkassem</cp:lastModifiedBy>
  <cp:lastPrinted>2021-03-30T10:30:28Z</cp:lastPrinted>
  <dcterms:created xsi:type="dcterms:W3CDTF">2010-10-20T06:23:14Z</dcterms:created>
  <dcterms:modified xsi:type="dcterms:W3CDTF">2021-04-08T11:21:56Z</dcterms:modified>
</cp:coreProperties>
</file>