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12-04-2021" sheetId="9" r:id="rId4"/>
    <sheet name="By Order" sheetId="11" r:id="rId5"/>
    <sheet name="All Stores" sheetId="12" r:id="rId6"/>
  </sheets>
  <definedNames>
    <definedName name="_xlnm.Print_Titles" localSheetId="3">'12-04-2021'!$12:$14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9" i="11"/>
  <c r="G89" i="11"/>
  <c r="I83" i="11"/>
  <c r="G83" i="11"/>
  <c r="I84" i="11"/>
  <c r="G84" i="11"/>
  <c r="I85" i="11"/>
  <c r="G85" i="11"/>
  <c r="I87" i="11"/>
  <c r="G87" i="11"/>
  <c r="I88" i="11"/>
  <c r="G88" i="11"/>
  <c r="I78" i="11"/>
  <c r="G78" i="11"/>
  <c r="I79" i="11"/>
  <c r="G79" i="11"/>
  <c r="I76" i="11"/>
  <c r="G76" i="11"/>
  <c r="I80" i="11"/>
  <c r="G80" i="11"/>
  <c r="I77" i="11"/>
  <c r="G77" i="11"/>
  <c r="I71" i="11"/>
  <c r="G71" i="11"/>
  <c r="I73" i="11"/>
  <c r="G73" i="11"/>
  <c r="I68" i="11"/>
  <c r="G68" i="11"/>
  <c r="I69" i="11"/>
  <c r="G69" i="11"/>
  <c r="I72" i="11"/>
  <c r="G72" i="11"/>
  <c r="I70" i="11"/>
  <c r="G70" i="11"/>
  <c r="I60" i="11"/>
  <c r="G60" i="11"/>
  <c r="I62" i="11"/>
  <c r="G62" i="11"/>
  <c r="I59" i="11"/>
  <c r="G59" i="11"/>
  <c r="I58" i="11"/>
  <c r="G58" i="11"/>
  <c r="I57" i="11"/>
  <c r="G57" i="11"/>
  <c r="I61" i="11"/>
  <c r="G61" i="11"/>
  <c r="I63" i="11"/>
  <c r="G63" i="11"/>
  <c r="I64" i="11"/>
  <c r="G64" i="11"/>
  <c r="I65" i="11"/>
  <c r="G65" i="11"/>
  <c r="I51" i="11"/>
  <c r="G51" i="11"/>
  <c r="I50" i="11"/>
  <c r="G50" i="11"/>
  <c r="I49" i="11"/>
  <c r="G49" i="11"/>
  <c r="I54" i="11"/>
  <c r="G54" i="11"/>
  <c r="I52" i="11"/>
  <c r="G52" i="11"/>
  <c r="I53" i="11"/>
  <c r="G53" i="11"/>
  <c r="I43" i="11"/>
  <c r="G43" i="11"/>
  <c r="I46" i="11"/>
  <c r="G46" i="11"/>
  <c r="I42" i="11"/>
  <c r="G42" i="11"/>
  <c r="I44" i="11"/>
  <c r="G44" i="11"/>
  <c r="I41" i="11"/>
  <c r="G41" i="11"/>
  <c r="I45" i="11"/>
  <c r="G45" i="11"/>
  <c r="I35" i="11"/>
  <c r="G35" i="11"/>
  <c r="I38" i="11"/>
  <c r="G38" i="11"/>
  <c r="I34" i="11"/>
  <c r="G34" i="11"/>
  <c r="I36" i="11"/>
  <c r="G36" i="11"/>
  <c r="I37" i="11"/>
  <c r="G37" i="11"/>
  <c r="I20" i="11"/>
  <c r="G20" i="11"/>
  <c r="I17" i="11"/>
  <c r="G17" i="11"/>
  <c r="I22" i="11"/>
  <c r="G22" i="11"/>
  <c r="I31" i="11"/>
  <c r="G31" i="11"/>
  <c r="I21" i="11"/>
  <c r="G21" i="11"/>
  <c r="I30" i="11"/>
  <c r="G30" i="11"/>
  <c r="I27" i="11"/>
  <c r="G27" i="11"/>
  <c r="I28" i="11"/>
  <c r="G28" i="11"/>
  <c r="I29" i="11"/>
  <c r="G29" i="11"/>
  <c r="I23" i="11"/>
  <c r="G23" i="11"/>
  <c r="I18" i="11"/>
  <c r="G18" i="11"/>
  <c r="I16" i="11"/>
  <c r="G16" i="11"/>
  <c r="I25" i="11"/>
  <c r="G25" i="11"/>
  <c r="I24" i="11"/>
  <c r="G24" i="11"/>
  <c r="I26" i="11"/>
  <c r="G26" i="11"/>
  <c r="I19" i="11"/>
  <c r="G19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<sst xmlns="http://schemas.openxmlformats.org/spreadsheetml/2006/main" count="848" uniqueCount="226">
  <si>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</si>
  <si>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</si>
  <si>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</si>
  <si>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</si>
  <si>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</si>
  <si>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</si>
  <si>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</si>
  <si>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</si>
  <si>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</si>
  <si>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</si>
  <si>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</si>
  <si>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</si>
  <si>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</si>
  <si>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</si>
  <si>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</si>
  <si>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</si>
  <si>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</si>
  <si>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</si>
  <si>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</si>
  <si>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</si>
  <si>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</si>
  <si>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</si>
  <si>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</si>
  <si>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</si>
  <si>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</si>
  <si>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</si>
  <si>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</si>
  <si>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</si>
  <si>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</si>
  <si>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</si>
  <si>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</si>
  <si>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</si>
  <si>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</si>
  <si>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</si>
  <si>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</si>
  <si>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</si>
  <si>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</si>
  <si>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</si>
  <si>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</si>
  <si>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</si>
  <si>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</si>
  <si>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</si>
  <si>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</si>
  <si>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</si>
  <si>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</si>
  <si>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</si>
  <si>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</si>
  <si>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</si>
  <si>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</si>
  <si>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</si>
  <si>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</si>
  <si>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</si>
  <si>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</si>
  <si>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</si>
  <si>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</si>
  <si>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</si>
  <si>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</si>
  <si>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</si>
  <si>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</si>
  <si>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</si>
  <si>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</si>
  <si>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</si>
  <si>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</si>
  <si>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</si>
  <si>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</si>
  <si>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</si>
  <si>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</si>
  <si>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</si>
  <si>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</si>
  <si>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</si>
  <si>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</si>
  <si>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</si>
  <si>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</si>
  <si>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</si>
  <si>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</si>
  <si>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</si>
  <si>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</si>
  <si>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</si>
  <si>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</si>
  <si>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</si>
  <si>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</si>
  <si>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</si>
  <si>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</si>
  <si>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</si>
  <si>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</si>
  <si>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</si>
  <si>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</si>
  <si>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</si>
  <si>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</si>
  <si>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</si>
  <si>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</si>
  <si>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</si>
  <si>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</si>
  <si>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</si>
  <si>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</si>
  <si>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</si>
  <si>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</si>
  <si>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</si>
  <si>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</si>
  <si>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</si>
  <si>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</si>
  <si>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</si>
  <si>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</si>
  <si>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</si>
  <si>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</si>
  <si>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</si>
  <si>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</si>
  <si>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</si>
  <si>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</si>
  <si>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</si>
  <si>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</si>
  <si>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</si>
  <si>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</si>
  <si>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</si>
  <si>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</si>
  <si>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</si>
  <si>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</si>
  <si>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</si>
  <si>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</si>
  <si>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</si>
  <si>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</si>
  <si>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</si>
  <si>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</si>
  <si>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</si>
  <si>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</si>
  <si>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</si>
  <si>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</si>
  <si>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</si>
  <si>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</si>
  <si>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</si>
  <si>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</si>
  <si>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</si>
  <si>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</si>
  <si>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</si>
  <si>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</si>
  <si>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</si>
  <si>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</si>
  <si>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</si>
  <si>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</si>
  <si>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</si>
  <si>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</si>
  <si>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</si>
  <si>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</si>
  <si>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</si>
  <si>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</si>
  <si>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</si>
  <si>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</si>
  <si>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</si>
  <si>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</si>
  <si>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</si>
  <si>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</si>
  <si>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</si>
  <si>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</si>
  <si>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</si>
  <si>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</si>
  <si>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</si>
  <si>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</si>
  <si>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</si>
  <si>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</si>
  <si>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</si>
  <si>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</si>
  <si>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</si>
  <si>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</si>
  <si>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</si>
  <si>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</si>
  <si>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</si>
  <si>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</si>
  <si>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</si>
  <si>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</si>
  <si>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</si>
  <si>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</si>
  <si>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</si>
  <si>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</si>
  <si>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</si>
  <si>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</si>
  <si>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</si>
  <si>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</si>
  <si>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</si>
  <si>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</si>
  <si>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</si>
  <si>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</si>
  <si>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</si>
  <si>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</si>
  <si>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</si>
  <si>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</si>
  <si>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</si>
  <si>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</si>
  <si>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</si>
  <si>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</si>
  <si>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</si>
  <si>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</si>
  <si>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</si>
  <si>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</si>
  <si>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</si>
  <si>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</si>
  <si>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</si>
  <si>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</si>
  <si>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</si>
  <si>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</si>
  <si>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</si>
  <si>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</si>
  <si>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</si>
  <si>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</si>
  <si>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</si>
  <si>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</si>
  <si>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</si>
  <si>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</si>
  <si>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</si>
  <si>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</si>
  <si>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</si>
  <si>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</si>
  <si>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</si>
  <si>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</si>
  <si>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</si>
  <si>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</si>
  <si>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</si>
  <si>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</si>
  <si>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2020 (ل.ل.)</t>
  </si>
  <si>
    <t>المعدل العام للأسعار في 06-04-2021  (ل.ل.)</t>
  </si>
  <si>
    <t>معدل أسعار  السوبرماركات في 06-04-2021 (ل.ل.)</t>
  </si>
  <si>
    <t>معدل أسعار المحلات والملاحم في 6-04-2021 (ل.ل.)</t>
  </si>
  <si>
    <t xml:space="preserve"> التاريخ 12 نيسان 2021</t>
  </si>
  <si>
    <t>معدل أسعار  السوبرماركات في 12-04-2021 (ل.ل.)</t>
  </si>
  <si>
    <t>معدل أسعار المحلات والملاحم في 12-04-2021 (ل.ل.)</t>
  </si>
  <si>
    <t>معدل أسعار المحلات والملاحم في1206-04-2021 (ل.ل.)</t>
  </si>
  <si>
    <t>المعدل العام للأسعار في 12-04-2021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</si>
</sst>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1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47" t="s">
        <v>202</v>
      </c>
      <c r="B9" s="247"/>
      <c r="C9" s="247"/>
      <c r="D9" s="247"/>
      <c r="E9" s="247"/>
      <c r="F9" s="247"/>
      <c r="G9" s="247"/>
      <c r="H9" s="247"/>
      <c r="I9" s="247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8" t="s">
        <v>3</v>
      </c>
      <c r="B12" s="254"/>
      <c r="C12" s="252" t="s">
        <v>0</v>
      </c>
      <c r="D12" s="250" t="s">
        <v>23</v>
      </c>
      <c r="E12" s="250" t="s">
        <v>217</v>
      </c>
      <c r="F12" s="250" t="s">
        <v>222</v>
      </c>
      <c r="G12" s="250" t="s">
        <v>197</v>
      </c>
      <c r="H12" s="250" t="s">
        <v>219</v>
      </c>
      <c r="I12" s="250" t="s">
        <v>187</v>
      </c>
    </row>
    <row r="13" spans="1:9" ht="38.25" customHeight="1" thickBot="1" x14ac:dyDescent="0.25">
      <c r="A13" s="249"/>
      <c r="B13" s="255"/>
      <c r="C13" s="253"/>
      <c r="D13" s="251"/>
      <c r="E13" s="251"/>
      <c r="F13" s="251"/>
      <c r="G13" s="251"/>
      <c r="H13" s="251"/>
      <c r="I13" s="2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42">
        <v>2674.3249999999998</v>
      </c>
      <c r="F15" s="186">
        <v>4519.8</v>
      </c>
      <c r="G15" s="45">
        <f t="shared" ref="G15:G30" si="0">(F15-E15)/E15</f>
        <v>0.690071326409468</v>
      </c>
      <c r="H15" s="162">
        <v>4869.8</v>
      </c>
      <c r="I15" s="45">
        <f>(F15-H15)/H15</f>
        <v>-7.1871534765288098E-2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46">
        <v>2460.4986111111111</v>
      </c>
      <c r="F16" s="184">
        <v>4905.333333333333</v>
      </c>
      <c r="G16" s="48">
        <f t="shared" si="0"/>
        <v>0.99363385582980857</v>
      </c>
      <c r="H16" s="157">
        <v>4666.4444444444443</v>
      </c>
      <c r="I16" s="44">
        <f t="shared" ref="I16:I30" si="1">(F16-H16)/H16</f>
        <v>5.1192913948283209E-2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46">
        <v>2339.7472222222223</v>
      </c>
      <c r="F17" s="184">
        <v>5248.666666666667</v>
      </c>
      <c r="G17" s="48">
        <f t="shared" si="0"/>
        <v>1.2432622707343743</v>
      </c>
      <c r="H17" s="157">
        <v>5165.333333333333</v>
      </c>
      <c r="I17" s="44">
        <f>(F17-H17)/H17</f>
        <v>1.6133195663397125E-2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46">
        <v>1044.6312499999999</v>
      </c>
      <c r="F18" s="184">
        <v>1302.3</v>
      </c>
      <c r="G18" s="48">
        <f t="shared" si="0"/>
        <v>0.24666000562399418</v>
      </c>
      <c r="H18" s="157">
        <v>1247.3</v>
      </c>
      <c r="I18" s="44">
        <f t="shared" si="1"/>
        <v>4.4095245730778485E-2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46">
        <v>5203.1000000000004</v>
      </c>
      <c r="F19" s="184">
        <v>15855.428571428571</v>
      </c>
      <c r="G19" s="48">
        <f>(F19-E19)/E19</f>
        <v>2.0473042169915185</v>
      </c>
      <c r="H19" s="157">
        <v>16355.428571428571</v>
      </c>
      <c r="I19" s="44">
        <f>(F19-H19)/H19</f>
        <v>-3.0570889525539796E-2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46">
        <v>1867.9499999999998</v>
      </c>
      <c r="F20" s="184">
        <v>5794.8</v>
      </c>
      <c r="G20" s="48">
        <f t="shared" si="0"/>
        <v>2.1022243636071631</v>
      </c>
      <c r="H20" s="157">
        <v>5818.8</v>
      </c>
      <c r="I20" s="44">
        <f t="shared" si="1"/>
        <v>-4.1245617653124355E-3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46">
        <v>1562.9</v>
      </c>
      <c r="F21" s="184">
        <v>4602.3</v>
      </c>
      <c r="G21" s="48">
        <f t="shared" si="0"/>
        <v>1.9447181521530488</v>
      </c>
      <c r="H21" s="157">
        <v>4777.3</v>
      </c>
      <c r="I21" s="44">
        <f t="shared" si="1"/>
        <v>-3.6631570133757563E-2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46">
        <v>472.74374999999998</v>
      </c>
      <c r="F22" s="184">
        <v>773.8</v>
      </c>
      <c r="G22" s="48">
        <f t="shared" si="0"/>
        <v>0.63682756250082628</v>
      </c>
      <c r="H22" s="157">
        <v>748.8</v>
      </c>
      <c r="I22" s="44">
        <f t="shared" si="1"/>
        <v>3.3386752136752136E-2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46">
        <v>531.30624999999998</v>
      </c>
      <c r="F23" s="184">
        <v>1090</v>
      </c>
      <c r="G23" s="48">
        <f t="shared" si="0"/>
        <v>1.0515474832076606</v>
      </c>
      <c r="H23" s="157">
        <v>929</v>
      </c>
      <c r="I23" s="44">
        <f t="shared" si="1"/>
        <v>0.17330462863293863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46">
        <v>524.74374999999998</v>
      </c>
      <c r="F24" s="184">
        <v>998.75</v>
      </c>
      <c r="G24" s="48">
        <f t="shared" si="0"/>
        <v>0.90330994890363159</v>
      </c>
      <c r="H24" s="157">
        <v>921.11111111111109</v>
      </c>
      <c r="I24" s="44">
        <f t="shared" si="1"/>
        <v>8.4288299155609203E-2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46">
        <v>517.25625000000002</v>
      </c>
      <c r="F25" s="184">
        <v>933.33333333333337</v>
      </c>
      <c r="G25" s="48">
        <f t="shared" si="0"/>
        <v>0.80439256815810989</v>
      </c>
      <c r="H25" s="157">
        <v>904</v>
      </c>
      <c r="I25" s="44">
        <f t="shared" si="1"/>
        <v>3.2448377581120985E-2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46">
        <v>1584.5375000000001</v>
      </c>
      <c r="F26" s="184">
        <v>2424</v>
      </c>
      <c r="G26" s="48">
        <f t="shared" si="0"/>
        <v>0.52978392748672709</v>
      </c>
      <c r="H26" s="157">
        <v>3048.8</v>
      </c>
      <c r="I26" s="44">
        <f t="shared" si="1"/>
        <v>-0.2049330884282341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46">
        <v>534.91909722222226</v>
      </c>
      <c r="F27" s="184">
        <v>1337.7777777777778</v>
      </c>
      <c r="G27" s="48">
        <f t="shared" si="0"/>
        <v>1.5008973968675168</v>
      </c>
      <c r="H27" s="157">
        <v>1137.7777777777778</v>
      </c>
      <c r="I27" s="44">
        <f t="shared" si="1"/>
        <v>0.17578125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46">
        <v>2019.3687500000001</v>
      </c>
      <c r="F28" s="184">
        <v>4972.8</v>
      </c>
      <c r="G28" s="48">
        <f t="shared" si="0"/>
        <v>1.4625517256320817</v>
      </c>
      <c r="H28" s="157">
        <v>5073.8</v>
      </c>
      <c r="I28" s="44">
        <f t="shared" si="1"/>
        <v>-1.9906184713626866E-2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46">
        <v>2465.2553323412699</v>
      </c>
      <c r="F29" s="184">
        <v>5613.8222222222212</v>
      </c>
      <c r="G29" s="48">
        <f t="shared" si="0"/>
        <v>1.2771767891850521</v>
      </c>
      <c r="H29" s="157">
        <v>5831.1749999999993</v>
      </c>
      <c r="I29" s="44">
        <f t="shared" si="1"/>
        <v>-3.7274267669513972E-2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49">
        <v>1630.0374999999999</v>
      </c>
      <c r="F30" s="185">
        <v>4583.8</v>
      </c>
      <c r="G30" s="51">
        <f t="shared" si="0"/>
        <v>1.8120825441132491</v>
      </c>
      <c r="H30" s="159">
        <v>4583.8</v>
      </c>
      <c r="I30" s="56">
        <f t="shared" si="1"/>
        <v>0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193"/>
      <c r="G31" s="52"/>
      <c r="H31" s="177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2816.95</v>
      </c>
      <c r="F32" s="186">
        <v>8148.8</v>
      </c>
      <c r="G32" s="45">
        <f>(F32-E32)/E32</f>
        <v>1.8927740996467814</v>
      </c>
      <c r="H32" s="162">
        <v>7273.8</v>
      </c>
      <c r="I32" s="44">
        <f>(F32-H32)/H32</f>
        <v>0.12029475652341279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2925.1791666666668</v>
      </c>
      <c r="F33" s="184">
        <v>9043.1111111111113</v>
      </c>
      <c r="G33" s="48">
        <f>(F33-E33)/E33</f>
        <v>2.0914725546250965</v>
      </c>
      <c r="H33" s="157">
        <v>8213.7999999999993</v>
      </c>
      <c r="I33" s="44">
        <f>(F33-H33)/H33</f>
        <v>0.10096558366543039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2010.9124999999999</v>
      </c>
      <c r="F34" s="184">
        <v>6373</v>
      </c>
      <c r="G34" s="48">
        <f>(F34-E34)/E34</f>
        <v>2.1692080088019741</v>
      </c>
      <c r="H34" s="157">
        <v>6423</v>
      </c>
      <c r="I34" s="44">
        <f>(F34-H34)/H34</f>
        <v>-7.7845243655612646E-3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2271.3298611111113</v>
      </c>
      <c r="F35" s="184">
        <v>8388.6666666666661</v>
      </c>
      <c r="G35" s="48">
        <f>(F35-E35)/E35</f>
        <v>2.6932841901541402</v>
      </c>
      <c r="H35" s="157">
        <v>7374.8</v>
      </c>
      <c r="I35" s="44">
        <f>(F35-H35)/H35</f>
        <v>0.13747717452224681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2755.1624999999999</v>
      </c>
      <c r="F36" s="184">
        <v>4924</v>
      </c>
      <c r="G36" s="51">
        <f>(F36-E36)/E36</f>
        <v>0.7871904107289498</v>
      </c>
      <c r="H36" s="157">
        <v>4649</v>
      </c>
      <c r="I36" s="56">
        <f>(F36-H36)/H36</f>
        <v>5.9152505915250592E-2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193"/>
      <c r="G37" s="52"/>
      <c r="H37" s="177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38547.125</v>
      </c>
      <c r="F38" s="184">
        <v>95000</v>
      </c>
      <c r="G38" s="45">
        <f t="shared" ref="G38:G43" si="2">(F38-E38)/E38</f>
        <v>1.4645158361356392</v>
      </c>
      <c r="H38" s="157">
        <v>87000</v>
      </c>
      <c r="I38" s="44">
        <f t="shared" ref="I38:I43" si="3">(F38-H38)/H38</f>
        <v>9.1954022988505746E-2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24432.908333333333</v>
      </c>
      <c r="F39" s="184">
        <v>50179.6</v>
      </c>
      <c r="G39" s="48">
        <f t="shared" si="2"/>
        <v>1.0537710580913924</v>
      </c>
      <c r="H39" s="157">
        <v>50179.6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20064.6875</v>
      </c>
      <c r="F40" s="184">
        <v>29622</v>
      </c>
      <c r="G40" s="48">
        <f t="shared" si="2"/>
        <v>0.47632501129160371</v>
      </c>
      <c r="H40" s="157">
        <v>29122</v>
      </c>
      <c r="I40" s="44">
        <f t="shared" si="3"/>
        <v>1.7169150470434724E-2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6146.55</v>
      </c>
      <c r="F41" s="184">
        <v>18429.666666666668</v>
      </c>
      <c r="G41" s="48">
        <f t="shared" si="2"/>
        <v>1.9983757826206032</v>
      </c>
      <c r="H41" s="157">
        <v>18325.599999999999</v>
      </c>
      <c r="I41" s="44">
        <f t="shared" si="3"/>
        <v>5.6787590401770937E-3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17320.25</v>
      </c>
      <c r="F42" s="184">
        <v>18998.333333333332</v>
      </c>
      <c r="G42" s="48">
        <f t="shared" si="2"/>
        <v>9.6885630018812202E-2</v>
      </c>
      <c r="H42" s="157">
        <v>18583.333333333332</v>
      </c>
      <c r="I42" s="44">
        <f t="shared" si="3"/>
        <v>2.2331838565022424E-2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15269.0625</v>
      </c>
      <c r="F43" s="184">
        <v>30328.285714285714</v>
      </c>
      <c r="G43" s="51">
        <f t="shared" si="2"/>
        <v>0.98625722530677395</v>
      </c>
      <c r="H43" s="157">
        <v>29971.142857142859</v>
      </c>
      <c r="I43" s="59">
        <f t="shared" si="3"/>
        <v>1.1916224177542137E-2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93"/>
      <c r="G44" s="6"/>
      <c r="H44" s="177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10199.65</v>
      </c>
      <c r="F45" s="184">
        <v>26598.285714285714</v>
      </c>
      <c r="G45" s="45">
        <f t="shared" ref="G45:G50" si="4">(F45-E45)/E45</f>
        <v>1.6077645521449968</v>
      </c>
      <c r="H45" s="157">
        <v>26522.5</v>
      </c>
      <c r="I45" s="44">
        <f t="shared" ref="I45:I50" si="5">(F45-H45)/H45</f>
        <v>2.8574121702597331E-3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6757.6388888888887</v>
      </c>
      <c r="F46" s="184">
        <v>13728.5</v>
      </c>
      <c r="G46" s="48">
        <f t="shared" si="4"/>
        <v>1.0315527694995377</v>
      </c>
      <c r="H46" s="157">
        <v>13709.5</v>
      </c>
      <c r="I46" s="85">
        <f t="shared" si="5"/>
        <v>1.3859002881213757E-3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24432</v>
      </c>
      <c r="F47" s="184">
        <v>47214.222222222219</v>
      </c>
      <c r="G47" s="48">
        <f t="shared" si="4"/>
        <v>0.93247471440005802</v>
      </c>
      <c r="H47" s="157">
        <v>46492</v>
      </c>
      <c r="I47" s="85">
        <f t="shared" si="5"/>
        <v>1.5534333266416137E-2</v>
      </c>
    </row>
    <row r="48" spans="1:9" ht="16.5" x14ac:dyDescent="0.3">
      <c r="A48" s="37"/>
      <c r="B48" s="34" t="s">
        <v>48</v>
      </c>
      <c r="C48" s="149" t="s">
        <v>157</v>
      </c>
      <c r="D48" s="11" t="s">
        <v>114</v>
      </c>
      <c r="E48" s="47">
        <v>25648.825071428568</v>
      </c>
      <c r="F48" s="184">
        <v>102495.83333333333</v>
      </c>
      <c r="G48" s="48">
        <f t="shared" si="4"/>
        <v>2.9961219684681875</v>
      </c>
      <c r="H48" s="157">
        <v>104495.83333333333</v>
      </c>
      <c r="I48" s="85">
        <f t="shared" si="5"/>
        <v>-1.9139519119582123E-2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2901.5</v>
      </c>
      <c r="F49" s="184">
        <v>4998.333333333333</v>
      </c>
      <c r="G49" s="48">
        <f t="shared" si="4"/>
        <v>0.72267218105577569</v>
      </c>
      <c r="H49" s="157">
        <v>4998.333333333333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45309.638888888891</v>
      </c>
      <c r="F50" s="184">
        <v>57497.5</v>
      </c>
      <c r="G50" s="56">
        <f t="shared" si="4"/>
        <v>0.26899047112246777</v>
      </c>
      <c r="H50" s="157">
        <v>57497.5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193"/>
      <c r="G51" s="52"/>
      <c r="H51" s="177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16">
        <v>4496.666666666667</v>
      </c>
      <c r="F52" s="215">
        <v>19257.5</v>
      </c>
      <c r="G52" s="217">
        <f t="shared" ref="G52:G60" si="6">(F52-E52)/E52</f>
        <v>3.2826167531504815</v>
      </c>
      <c r="H52" s="215">
        <v>14878.75</v>
      </c>
      <c r="I52" s="118">
        <f t="shared" ref="I52:I60" si="7">(F52-H52)/H52</f>
        <v>0.29429555574224986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9">
        <v>6940.7857142857138</v>
      </c>
      <c r="F53" s="218">
        <v>31587</v>
      </c>
      <c r="G53" s="220">
        <f t="shared" si="6"/>
        <v>3.5509256877051798</v>
      </c>
      <c r="H53" s="218">
        <v>27902.5</v>
      </c>
      <c r="I53" s="85">
        <f t="shared" si="7"/>
        <v>0.13204909954305169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9">
        <v>4770.3</v>
      </c>
      <c r="F54" s="218">
        <v>23410.6</v>
      </c>
      <c r="G54" s="220">
        <f t="shared" si="6"/>
        <v>3.9075739471312074</v>
      </c>
      <c r="H54" s="218">
        <v>20763.25</v>
      </c>
      <c r="I54" s="85">
        <f t="shared" si="7"/>
        <v>0.12750171577185646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9">
        <v>7999</v>
      </c>
      <c r="F55" s="218">
        <v>22295.599999999999</v>
      </c>
      <c r="G55" s="220">
        <f t="shared" si="6"/>
        <v>1.7872984123015374</v>
      </c>
      <c r="H55" s="218">
        <v>21776.6</v>
      </c>
      <c r="I55" s="85">
        <f t="shared" si="7"/>
        <v>2.3832921576370968E-2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28">
        <v>3682.1726190476193</v>
      </c>
      <c r="F56" s="218">
        <v>7586.5</v>
      </c>
      <c r="G56" s="225">
        <f t="shared" si="6"/>
        <v>1.0603325223688782</v>
      </c>
      <c r="H56" s="218">
        <v>7686.5</v>
      </c>
      <c r="I56" s="86">
        <f t="shared" si="7"/>
        <v>-1.3009822415924023E-2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22">
        <v>7387.7152777777774</v>
      </c>
      <c r="F57" s="221">
        <v>4133</v>
      </c>
      <c r="G57" s="223">
        <f t="shared" si="6"/>
        <v>-0.44055775776415612</v>
      </c>
      <c r="H57" s="221">
        <v>4133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7190.4930555555557</v>
      </c>
      <c r="F58" s="224">
        <v>26625</v>
      </c>
      <c r="G58" s="44">
        <f t="shared" si="6"/>
        <v>2.702805884699222</v>
      </c>
      <c r="H58" s="224">
        <v>26625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7033.4375</v>
      </c>
      <c r="F59" s="184">
        <v>27176.666666666668</v>
      </c>
      <c r="G59" s="48">
        <f t="shared" si="6"/>
        <v>2.8639238162941902</v>
      </c>
      <c r="H59" s="157">
        <v>26320</v>
      </c>
      <c r="I59" s="44">
        <f t="shared" si="7"/>
        <v>3.2548125633232061E-2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33112.5</v>
      </c>
      <c r="F60" s="184">
        <v>108000</v>
      </c>
      <c r="G60" s="51">
        <f t="shared" si="6"/>
        <v>2.2616081540203852</v>
      </c>
      <c r="H60" s="157">
        <v>108000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193"/>
      <c r="G61" s="52"/>
      <c r="H61" s="177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11832.1875</v>
      </c>
      <c r="F62" s="184">
        <v>32978.5</v>
      </c>
      <c r="G62" s="45">
        <f t="shared" ref="G62:G67" si="8">(F62-E62)/E62</f>
        <v>1.7871853788659113</v>
      </c>
      <c r="H62" s="157">
        <v>33046</v>
      </c>
      <c r="I62" s="44">
        <f t="shared" ref="I62:I67" si="9">(F62-H62)/H62</f>
        <v>-2.042607274707983E-3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50034.178571428565</v>
      </c>
      <c r="F63" s="184">
        <v>173278</v>
      </c>
      <c r="G63" s="48">
        <f t="shared" si="8"/>
        <v>2.4631926604456815</v>
      </c>
      <c r="H63" s="157">
        <v>171796.33333333334</v>
      </c>
      <c r="I63" s="44">
        <f t="shared" si="9"/>
        <v>8.6245534926045579E-3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17753.65625</v>
      </c>
      <c r="F64" s="184">
        <v>104588</v>
      </c>
      <c r="G64" s="48">
        <f t="shared" si="8"/>
        <v>4.8910682130617458</v>
      </c>
      <c r="H64" s="157">
        <v>106788</v>
      </c>
      <c r="I64" s="85">
        <f t="shared" si="9"/>
        <v>-2.0601565718994644E-2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13114.527777777779</v>
      </c>
      <c r="F65" s="184">
        <v>25538.333333333332</v>
      </c>
      <c r="G65" s="48">
        <f t="shared" si="8"/>
        <v>0.9473315216585505</v>
      </c>
      <c r="H65" s="157">
        <v>27183</v>
      </c>
      <c r="I65" s="85">
        <f t="shared" si="9"/>
        <v>-6.0503500962611478E-2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6790.833333333333</v>
      </c>
      <c r="F66" s="184">
        <v>26090</v>
      </c>
      <c r="G66" s="48">
        <f t="shared" si="8"/>
        <v>2.8419437967848817</v>
      </c>
      <c r="H66" s="157">
        <v>24196</v>
      </c>
      <c r="I66" s="85">
        <f t="shared" si="9"/>
        <v>7.8277401223342702E-2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5842.0833333333339</v>
      </c>
      <c r="F67" s="184">
        <v>20825.428571428572</v>
      </c>
      <c r="G67" s="51">
        <f t="shared" si="8"/>
        <v>2.564726379818028</v>
      </c>
      <c r="H67" s="157">
        <v>20825.428571428572</v>
      </c>
      <c r="I67" s="86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193"/>
      <c r="G68" s="60"/>
      <c r="H68" s="177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5816.697916666667</v>
      </c>
      <c r="F69" s="186">
        <v>24775.555555555555</v>
      </c>
      <c r="G69" s="45">
        <f>(F69-E69)/E69</f>
        <v>3.2593849483855442</v>
      </c>
      <c r="H69" s="162">
        <v>24358.888888888891</v>
      </c>
      <c r="I69" s="44">
        <f>(F69-H69)/H69</f>
        <v>1.710532317657245E-2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4325.0982142857138</v>
      </c>
      <c r="F70" s="184">
        <v>8919</v>
      </c>
      <c r="G70" s="48">
        <f>(F70-E70)/E70</f>
        <v>1.0621497034542984</v>
      </c>
      <c r="H70" s="157">
        <v>7938.75</v>
      </c>
      <c r="I70" s="44">
        <f>(F70-H70)/H70</f>
        <v>0.12347661785545583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1828.6607142857142</v>
      </c>
      <c r="F71" s="184">
        <v>9242</v>
      </c>
      <c r="G71" s="48">
        <f>(F71-E71)/E71</f>
        <v>4.053971974024706</v>
      </c>
      <c r="H71" s="157">
        <v>9242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3706.3</v>
      </c>
      <c r="F72" s="184">
        <v>9742</v>
      </c>
      <c r="G72" s="48">
        <f>(F72-E72)/E72</f>
        <v>1.6284974233062621</v>
      </c>
      <c r="H72" s="157">
        <v>8928</v>
      </c>
      <c r="I72" s="44">
        <f>(F72-H72)/H72</f>
        <v>9.1173835125448036E-2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2932.9548611111113</v>
      </c>
      <c r="F73" s="187">
        <v>9964.4444444444453</v>
      </c>
      <c r="G73" s="48">
        <f>(F73-E73)/E73</f>
        <v>2.3974080462559684</v>
      </c>
      <c r="H73" s="164">
        <v>9391.25</v>
      </c>
      <c r="I73" s="59">
        <f>(F73-H73)/H73</f>
        <v>6.103494683289714E-2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92"/>
      <c r="G74" s="52"/>
      <c r="H74" s="146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1875.5</v>
      </c>
      <c r="F75" s="183">
        <v>7854.166666666667</v>
      </c>
      <c r="G75" s="44">
        <f t="shared" ref="G75:G81" si="10">(F75-E75)/E75</f>
        <v>3.1877721496489828</v>
      </c>
      <c r="H75" s="155">
        <v>7475</v>
      </c>
      <c r="I75" s="45">
        <f t="shared" ref="I75:I81" si="11">(F75-H75)/H75</f>
        <v>5.0724637681159458E-2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1993.5044642857142</v>
      </c>
      <c r="F76" s="184">
        <v>9354.2857142857138</v>
      </c>
      <c r="G76" s="48">
        <f t="shared" si="10"/>
        <v>3.6923826266109798</v>
      </c>
      <c r="H76" s="157">
        <v>9163.3333333333339</v>
      </c>
      <c r="I76" s="44">
        <f t="shared" si="11"/>
        <v>2.0838746557189505E-2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1285.7142857142858</v>
      </c>
      <c r="F77" s="184">
        <v>3905.8333333333335</v>
      </c>
      <c r="G77" s="48">
        <f t="shared" si="10"/>
        <v>2.0378703703703702</v>
      </c>
      <c r="H77" s="157">
        <v>3905.8333333333335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2137.9722222222222</v>
      </c>
      <c r="F78" s="184">
        <v>7376.666666666667</v>
      </c>
      <c r="G78" s="48">
        <f t="shared" si="10"/>
        <v>2.4503098730624817</v>
      </c>
      <c r="H78" s="157">
        <v>7515</v>
      </c>
      <c r="I78" s="44">
        <f t="shared" si="11"/>
        <v>-1.840762918607226E-2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2727.5</v>
      </c>
      <c r="F79" s="184">
        <v>5451.25</v>
      </c>
      <c r="G79" s="48">
        <f t="shared" si="10"/>
        <v>0.99862511457378556</v>
      </c>
      <c r="H79" s="157">
        <v>5590.7142857142853</v>
      </c>
      <c r="I79" s="44">
        <f t="shared" si="11"/>
        <v>-2.4945700779353451E-2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9999</v>
      </c>
      <c r="F80" s="184">
        <v>42999.5</v>
      </c>
      <c r="G80" s="48">
        <f t="shared" si="10"/>
        <v>3.3003800380038002</v>
      </c>
      <c r="H80" s="157">
        <v>38666</v>
      </c>
      <c r="I80" s="44">
        <f t="shared" si="11"/>
        <v>0.11207520819324471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4390.166666666667</v>
      </c>
      <c r="F81" s="185">
        <v>8526.6666666666661</v>
      </c>
      <c r="G81" s="51">
        <f t="shared" si="10"/>
        <v>0.9422193538590028</v>
      </c>
      <c r="H81" s="159">
        <v>8387.7777777777774</v>
      </c>
      <c r="I81" s="56">
        <f t="shared" si="11"/>
        <v>1.655848456749236E-2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7" t="s">
        <v>203</v>
      </c>
      <c r="B9" s="247"/>
      <c r="C9" s="247"/>
      <c r="D9" s="247"/>
      <c r="E9" s="247"/>
      <c r="F9" s="247"/>
      <c r="G9" s="247"/>
      <c r="H9" s="247"/>
      <c r="I9" s="24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8" t="s">
        <v>3</v>
      </c>
      <c r="B12" s="254"/>
      <c r="C12" s="256" t="s">
        <v>0</v>
      </c>
      <c r="D12" s="250" t="s">
        <v>23</v>
      </c>
      <c r="E12" s="250" t="s">
        <v>217</v>
      </c>
      <c r="F12" s="258" t="s">
        <v>223</v>
      </c>
      <c r="G12" s="250" t="s">
        <v>197</v>
      </c>
      <c r="H12" s="258" t="s">
        <v>220</v>
      </c>
      <c r="I12" s="250" t="s">
        <v>187</v>
      </c>
    </row>
    <row r="13" spans="1:9" ht="30.75" customHeight="1" thickBot="1" x14ac:dyDescent="0.25">
      <c r="A13" s="249"/>
      <c r="B13" s="255"/>
      <c r="C13" s="257"/>
      <c r="D13" s="251"/>
      <c r="E13" s="251"/>
      <c r="F13" s="259"/>
      <c r="G13" s="251"/>
      <c r="H13" s="259"/>
      <c r="I13" s="2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2674.3249999999998</v>
      </c>
      <c r="F15" s="188">
        <v>4566.6000000000004</v>
      </c>
      <c r="G15" s="44">
        <f>(F15-E15)/E15</f>
        <v>0.70757106933525304</v>
      </c>
      <c r="H15" s="188">
        <v>4250</v>
      </c>
      <c r="I15" s="120">
        <f>(F15-H15)/H15</f>
        <v>7.4494117647058905E-2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2460.4986111111111</v>
      </c>
      <c r="F16" s="188">
        <v>5066.6000000000004</v>
      </c>
      <c r="G16" s="48">
        <f t="shared" ref="G16:G39" si="0">(F16-E16)/E16</f>
        <v>1.0591761267900195</v>
      </c>
      <c r="H16" s="188">
        <v>3941.6</v>
      </c>
      <c r="I16" s="48">
        <f>(F16-H16)/H16</f>
        <v>0.28541708950679939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2339.7472222222223</v>
      </c>
      <c r="F17" s="188">
        <v>5200</v>
      </c>
      <c r="G17" s="48">
        <f t="shared" si="0"/>
        <v>1.2224623030265616</v>
      </c>
      <c r="H17" s="188">
        <v>4575</v>
      </c>
      <c r="I17" s="48">
        <f t="shared" ref="I17:I29" si="1">(F17-H17)/H17</f>
        <v>0.13661202185792351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1044.6312499999999</v>
      </c>
      <c r="F18" s="188">
        <v>2365</v>
      </c>
      <c r="G18" s="48">
        <f t="shared" si="0"/>
        <v>1.2639567790069464</v>
      </c>
      <c r="H18" s="188">
        <v>1966.6</v>
      </c>
      <c r="I18" s="48">
        <f t="shared" si="1"/>
        <v>0.20258313841147163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5203.1000000000004</v>
      </c>
      <c r="F19" s="188">
        <v>10766.6</v>
      </c>
      <c r="G19" s="48">
        <f t="shared" si="0"/>
        <v>1.0692663988775921</v>
      </c>
      <c r="H19" s="188">
        <v>13133.2</v>
      </c>
      <c r="I19" s="48">
        <f t="shared" si="1"/>
        <v>-0.18019979898273081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1867.9499999999998</v>
      </c>
      <c r="F20" s="188">
        <v>5366.6</v>
      </c>
      <c r="G20" s="48">
        <f t="shared" si="0"/>
        <v>1.8729891057041146</v>
      </c>
      <c r="H20" s="188">
        <v>5533.2</v>
      </c>
      <c r="I20" s="48">
        <f t="shared" si="1"/>
        <v>-3.0109159256849465E-2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1562.9</v>
      </c>
      <c r="F21" s="188">
        <v>3416.6</v>
      </c>
      <c r="G21" s="48">
        <f t="shared" si="0"/>
        <v>1.1860643675219142</v>
      </c>
      <c r="H21" s="188">
        <v>3150</v>
      </c>
      <c r="I21" s="48">
        <f t="shared" si="1"/>
        <v>8.4634920634920605E-2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472.74374999999998</v>
      </c>
      <c r="F22" s="188">
        <v>900</v>
      </c>
      <c r="G22" s="48">
        <f t="shared" si="0"/>
        <v>0.90377979613691362</v>
      </c>
      <c r="H22" s="188">
        <v>611.6</v>
      </c>
      <c r="I22" s="48">
        <f t="shared" si="1"/>
        <v>0.47155003270111179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531.30624999999998</v>
      </c>
      <c r="F23" s="188">
        <v>1116.5999999999999</v>
      </c>
      <c r="G23" s="48">
        <f t="shared" si="0"/>
        <v>1.1016127704125445</v>
      </c>
      <c r="H23" s="188">
        <v>916.6</v>
      </c>
      <c r="I23" s="48">
        <f t="shared" si="1"/>
        <v>0.21819768710451656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524.74374999999998</v>
      </c>
      <c r="F24" s="188">
        <v>1283.2</v>
      </c>
      <c r="G24" s="48">
        <f t="shared" si="0"/>
        <v>1.4453840565037699</v>
      </c>
      <c r="H24" s="188">
        <v>1016.6</v>
      </c>
      <c r="I24" s="48">
        <f t="shared" si="1"/>
        <v>0.26224670470194766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517.25625000000002</v>
      </c>
      <c r="F25" s="188">
        <v>1283.2</v>
      </c>
      <c r="G25" s="48">
        <f t="shared" si="0"/>
        <v>1.4807820108505214</v>
      </c>
      <c r="H25" s="188">
        <v>891.6</v>
      </c>
      <c r="I25" s="48">
        <f t="shared" si="1"/>
        <v>0.43921040825482283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1584.5375000000001</v>
      </c>
      <c r="F26" s="188">
        <v>3016.6</v>
      </c>
      <c r="G26" s="48">
        <f t="shared" si="0"/>
        <v>0.90377318302659271</v>
      </c>
      <c r="H26" s="188">
        <v>2400</v>
      </c>
      <c r="I26" s="48">
        <f t="shared" si="1"/>
        <v>0.25691666666666663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534.91909722222226</v>
      </c>
      <c r="F27" s="188">
        <v>1400</v>
      </c>
      <c r="G27" s="48">
        <f t="shared" si="0"/>
        <v>1.6172182060241456</v>
      </c>
      <c r="H27" s="188">
        <v>1056.5999999999999</v>
      </c>
      <c r="I27" s="48">
        <f t="shared" si="1"/>
        <v>0.32500473215975784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2019.3687500000001</v>
      </c>
      <c r="F28" s="188">
        <v>5016.6000000000004</v>
      </c>
      <c r="G28" s="48">
        <f t="shared" si="0"/>
        <v>1.4842416720571714</v>
      </c>
      <c r="H28" s="188">
        <v>4816.6000000000004</v>
      </c>
      <c r="I28" s="48">
        <f t="shared" si="1"/>
        <v>4.1523066063198104E-2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2465.2553323412699</v>
      </c>
      <c r="F29" s="188">
        <v>5433.2</v>
      </c>
      <c r="G29" s="48">
        <f t="shared" si="0"/>
        <v>1.2039096432417216</v>
      </c>
      <c r="H29" s="188">
        <v>5533.2</v>
      </c>
      <c r="I29" s="48">
        <f t="shared" si="1"/>
        <v>-1.8072724643967326E-2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1630.0374999999999</v>
      </c>
      <c r="F30" s="191">
        <v>4983.2</v>
      </c>
      <c r="G30" s="51">
        <f t="shared" si="0"/>
        <v>2.0571075818807851</v>
      </c>
      <c r="H30" s="191">
        <v>5000</v>
      </c>
      <c r="I30" s="51">
        <f>(F30-H30)/H30</f>
        <v>-3.3600000000000366E-3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2"/>
      <c r="G31" s="41"/>
      <c r="H31" s="182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2816.95</v>
      </c>
      <c r="F32" s="188">
        <v>7766.6</v>
      </c>
      <c r="G32" s="44">
        <f t="shared" si="0"/>
        <v>1.7570954401036585</v>
      </c>
      <c r="H32" s="188">
        <v>7000</v>
      </c>
      <c r="I32" s="45">
        <f>(F32-H32)/H32</f>
        <v>0.10951428571428577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2925.1791666666668</v>
      </c>
      <c r="F33" s="188">
        <v>7566.6</v>
      </c>
      <c r="G33" s="48">
        <f t="shared" si="0"/>
        <v>1.5867133494671979</v>
      </c>
      <c r="H33" s="188">
        <v>6700</v>
      </c>
      <c r="I33" s="48">
        <f>(F33-H33)/H33</f>
        <v>0.1293432835820896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2010.9124999999999</v>
      </c>
      <c r="F34" s="188">
        <v>5866.6</v>
      </c>
      <c r="G34" s="48">
        <f>(F34-E34)/E34</f>
        <v>1.9173820342754846</v>
      </c>
      <c r="H34" s="188">
        <v>6100</v>
      </c>
      <c r="I34" s="48">
        <f>(F34-H34)/H34</f>
        <v>-3.826229508196715E-2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2271.3298611111113</v>
      </c>
      <c r="F35" s="188">
        <v>7500</v>
      </c>
      <c r="G35" s="48">
        <f t="shared" si="0"/>
        <v>2.3020302900130396</v>
      </c>
      <c r="H35" s="188">
        <v>6816.6</v>
      </c>
      <c r="I35" s="48">
        <f>(F35-H35)/H35</f>
        <v>0.10025525922013902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2755.1624999999999</v>
      </c>
      <c r="F36" s="188">
        <v>3966.6</v>
      </c>
      <c r="G36" s="55">
        <f t="shared" si="0"/>
        <v>0.43969729553157028</v>
      </c>
      <c r="H36" s="188">
        <v>3891.6</v>
      </c>
      <c r="I36" s="48">
        <f>(F36-H36)/H36</f>
        <v>1.9272278754239903E-2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81"/>
      <c r="G37" s="6"/>
      <c r="H37" s="181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38547.125</v>
      </c>
      <c r="F38" s="189">
        <v>89333.2</v>
      </c>
      <c r="G38" s="45">
        <f t="shared" si="0"/>
        <v>1.3175061693965502</v>
      </c>
      <c r="H38" s="189">
        <v>94000</v>
      </c>
      <c r="I38" s="45">
        <f>(F38-H38)/H38</f>
        <v>-4.9646808510638331E-2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24432.908333333333</v>
      </c>
      <c r="F39" s="190">
        <v>58666.6</v>
      </c>
      <c r="G39" s="51">
        <f t="shared" si="0"/>
        <v>1.4011304425827324</v>
      </c>
      <c r="H39" s="190">
        <v>58333.2</v>
      </c>
      <c r="I39" s="51">
        <f>(F39-H39)/H39</f>
        <v>5.7154416352951914E-3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7" t="s">
        <v>204</v>
      </c>
      <c r="B9" s="247"/>
      <c r="C9" s="247"/>
      <c r="D9" s="247"/>
      <c r="E9" s="247"/>
      <c r="F9" s="247"/>
      <c r="G9" s="247"/>
      <c r="H9" s="247"/>
      <c r="I9" s="24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8" t="s">
        <v>3</v>
      </c>
      <c r="B12" s="254"/>
      <c r="C12" s="256" t="s">
        <v>0</v>
      </c>
      <c r="D12" s="250" t="s">
        <v>222</v>
      </c>
      <c r="E12" s="258" t="s">
        <v>224</v>
      </c>
      <c r="F12" s="265" t="s">
        <v>186</v>
      </c>
      <c r="G12" s="250" t="s">
        <v>217</v>
      </c>
      <c r="H12" s="267" t="s">
        <v>225</v>
      </c>
      <c r="I12" s="263" t="s">
        <v>196</v>
      </c>
    </row>
    <row r="13" spans="1:9" ht="39.75" customHeight="1" thickBot="1" x14ac:dyDescent="0.25">
      <c r="A13" s="249"/>
      <c r="B13" s="255"/>
      <c r="C13" s="257"/>
      <c r="D13" s="251"/>
      <c r="E13" s="259"/>
      <c r="F13" s="266"/>
      <c r="G13" s="251"/>
      <c r="H13" s="268"/>
      <c r="I13" s="26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7">
        <v>4519.8</v>
      </c>
      <c r="E15" s="167">
        <v>4566.6000000000004</v>
      </c>
      <c r="F15" s="67">
        <f t="shared" ref="F15:F30" si="0">D15-E15</f>
        <v>-46.800000000000182</v>
      </c>
      <c r="G15" s="42">
        <v>2674.3249999999998</v>
      </c>
      <c r="H15" s="66">
        <f>AVERAGE(D15:E15)</f>
        <v>4543.2000000000007</v>
      </c>
      <c r="I15" s="69">
        <f>(H15-G15)/G15</f>
        <v>0.69882119787236074</v>
      </c>
    </row>
    <row r="16" spans="1:9" ht="16.5" customHeight="1" x14ac:dyDescent="0.3">
      <c r="A16" s="37"/>
      <c r="B16" s="34" t="s">
        <v>5</v>
      </c>
      <c r="C16" s="15" t="s">
        <v>164</v>
      </c>
      <c r="D16" s="167">
        <v>4905.333333333333</v>
      </c>
      <c r="E16" s="167">
        <v>5066.6000000000004</v>
      </c>
      <c r="F16" s="71">
        <f t="shared" si="0"/>
        <v>-161.26666666666733</v>
      </c>
      <c r="G16" s="46">
        <v>2460.4986111111111</v>
      </c>
      <c r="H16" s="68">
        <f t="shared" ref="H16:H30" si="1">AVERAGE(D16:E16)</f>
        <v>4985.9666666666672</v>
      </c>
      <c r="I16" s="72">
        <f t="shared" ref="I16:I39" si="2">(H16-G16)/G16</f>
        <v>1.0264049913099142</v>
      </c>
    </row>
    <row r="17" spans="1:9" ht="16.5" x14ac:dyDescent="0.3">
      <c r="A17" s="37"/>
      <c r="B17" s="34" t="s">
        <v>6</v>
      </c>
      <c r="C17" s="15" t="s">
        <v>165</v>
      </c>
      <c r="D17" s="167">
        <v>5248.666666666667</v>
      </c>
      <c r="E17" s="167">
        <v>5200</v>
      </c>
      <c r="F17" s="71">
        <f t="shared" si="0"/>
        <v>48.66666666666697</v>
      </c>
      <c r="G17" s="46">
        <v>2339.7472222222223</v>
      </c>
      <c r="H17" s="68">
        <f t="shared" si="1"/>
        <v>5224.3333333333339</v>
      </c>
      <c r="I17" s="72">
        <f t="shared" si="2"/>
        <v>1.2328622868804682</v>
      </c>
    </row>
    <row r="18" spans="1:9" ht="16.5" x14ac:dyDescent="0.3">
      <c r="A18" s="37"/>
      <c r="B18" s="34" t="s">
        <v>7</v>
      </c>
      <c r="C18" s="15" t="s">
        <v>166</v>
      </c>
      <c r="D18" s="167">
        <v>1302.3</v>
      </c>
      <c r="E18" s="167">
        <v>2365</v>
      </c>
      <c r="F18" s="71">
        <f t="shared" si="0"/>
        <v>-1062.7</v>
      </c>
      <c r="G18" s="46">
        <v>1044.6312499999999</v>
      </c>
      <c r="H18" s="68">
        <f t="shared" si="1"/>
        <v>1833.65</v>
      </c>
      <c r="I18" s="72">
        <f t="shared" si="2"/>
        <v>0.75530839231547042</v>
      </c>
    </row>
    <row r="19" spans="1:9" ht="16.5" x14ac:dyDescent="0.3">
      <c r="A19" s="37"/>
      <c r="B19" s="34" t="s">
        <v>8</v>
      </c>
      <c r="C19" s="15" t="s">
        <v>167</v>
      </c>
      <c r="D19" s="167">
        <v>15855.428571428571</v>
      </c>
      <c r="E19" s="167">
        <v>10766.6</v>
      </c>
      <c r="F19" s="71">
        <f t="shared" si="0"/>
        <v>5088.8285714285703</v>
      </c>
      <c r="G19" s="46">
        <v>5203.1000000000004</v>
      </c>
      <c r="H19" s="68">
        <f t="shared" si="1"/>
        <v>13311.014285714286</v>
      </c>
      <c r="I19" s="72">
        <f t="shared" si="2"/>
        <v>1.5582853079345553</v>
      </c>
    </row>
    <row r="20" spans="1:9" ht="16.5" x14ac:dyDescent="0.3">
      <c r="A20" s="37"/>
      <c r="B20" s="34" t="s">
        <v>9</v>
      </c>
      <c r="C20" s="15" t="s">
        <v>168</v>
      </c>
      <c r="D20" s="167">
        <v>5794.8</v>
      </c>
      <c r="E20" s="167">
        <v>5366.6</v>
      </c>
      <c r="F20" s="71">
        <f t="shared" si="0"/>
        <v>428.19999999999982</v>
      </c>
      <c r="G20" s="46">
        <v>1867.9499999999998</v>
      </c>
      <c r="H20" s="68">
        <f t="shared" si="1"/>
        <v>5580.7000000000007</v>
      </c>
      <c r="I20" s="72">
        <f t="shared" si="2"/>
        <v>1.9876067346556392</v>
      </c>
    </row>
    <row r="21" spans="1:9" ht="16.5" x14ac:dyDescent="0.3">
      <c r="A21" s="37"/>
      <c r="B21" s="34" t="s">
        <v>10</v>
      </c>
      <c r="C21" s="15" t="s">
        <v>169</v>
      </c>
      <c r="D21" s="167">
        <v>4602.3</v>
      </c>
      <c r="E21" s="167">
        <v>3416.6</v>
      </c>
      <c r="F21" s="71">
        <f t="shared" si="0"/>
        <v>1185.7000000000003</v>
      </c>
      <c r="G21" s="46">
        <v>1562.9</v>
      </c>
      <c r="H21" s="68">
        <f t="shared" si="1"/>
        <v>4009.45</v>
      </c>
      <c r="I21" s="72">
        <f t="shared" si="2"/>
        <v>1.5653912598374813</v>
      </c>
    </row>
    <row r="22" spans="1:9" ht="16.5" x14ac:dyDescent="0.3">
      <c r="A22" s="37"/>
      <c r="B22" s="34" t="s">
        <v>11</v>
      </c>
      <c r="C22" s="15" t="s">
        <v>170</v>
      </c>
      <c r="D22" s="167">
        <v>773.8</v>
      </c>
      <c r="E22" s="167">
        <v>900</v>
      </c>
      <c r="F22" s="71">
        <f t="shared" si="0"/>
        <v>-126.20000000000005</v>
      </c>
      <c r="G22" s="46">
        <v>472.74374999999998</v>
      </c>
      <c r="H22" s="68">
        <f t="shared" si="1"/>
        <v>836.9</v>
      </c>
      <c r="I22" s="72">
        <f t="shared" si="2"/>
        <v>0.77030367931886989</v>
      </c>
    </row>
    <row r="23" spans="1:9" ht="16.5" x14ac:dyDescent="0.3">
      <c r="A23" s="37"/>
      <c r="B23" s="34" t="s">
        <v>12</v>
      </c>
      <c r="C23" s="15" t="s">
        <v>171</v>
      </c>
      <c r="D23" s="167">
        <v>1090</v>
      </c>
      <c r="E23" s="167">
        <v>1116.5999999999999</v>
      </c>
      <c r="F23" s="71">
        <f t="shared" si="0"/>
        <v>-26.599999999999909</v>
      </c>
      <c r="G23" s="46">
        <v>531.30624999999998</v>
      </c>
      <c r="H23" s="68">
        <f t="shared" si="1"/>
        <v>1103.3</v>
      </c>
      <c r="I23" s="72">
        <f t="shared" si="2"/>
        <v>1.0765801268101025</v>
      </c>
    </row>
    <row r="24" spans="1:9" ht="16.5" x14ac:dyDescent="0.3">
      <c r="A24" s="37"/>
      <c r="B24" s="34" t="s">
        <v>13</v>
      </c>
      <c r="C24" s="15" t="s">
        <v>172</v>
      </c>
      <c r="D24" s="167">
        <v>998.75</v>
      </c>
      <c r="E24" s="167">
        <v>1283.2</v>
      </c>
      <c r="F24" s="71">
        <f t="shared" si="0"/>
        <v>-284.45000000000005</v>
      </c>
      <c r="G24" s="46">
        <v>524.74374999999998</v>
      </c>
      <c r="H24" s="68">
        <f t="shared" si="1"/>
        <v>1140.9749999999999</v>
      </c>
      <c r="I24" s="72">
        <f t="shared" si="2"/>
        <v>1.1743470027037006</v>
      </c>
    </row>
    <row r="25" spans="1:9" ht="16.5" x14ac:dyDescent="0.3">
      <c r="A25" s="37"/>
      <c r="B25" s="34" t="s">
        <v>14</v>
      </c>
      <c r="C25" s="15" t="s">
        <v>173</v>
      </c>
      <c r="D25" s="167">
        <v>933.33333333333337</v>
      </c>
      <c r="E25" s="167">
        <v>1283.2</v>
      </c>
      <c r="F25" s="71">
        <f t="shared" si="0"/>
        <v>-349.86666666666667</v>
      </c>
      <c r="G25" s="46">
        <v>517.25625000000002</v>
      </c>
      <c r="H25" s="68">
        <f t="shared" si="1"/>
        <v>1108.2666666666667</v>
      </c>
      <c r="I25" s="72">
        <f t="shared" si="2"/>
        <v>1.1425872895043154</v>
      </c>
    </row>
    <row r="26" spans="1:9" ht="16.5" x14ac:dyDescent="0.3">
      <c r="A26" s="37"/>
      <c r="B26" s="34" t="s">
        <v>15</v>
      </c>
      <c r="C26" s="15" t="s">
        <v>174</v>
      </c>
      <c r="D26" s="167">
        <v>2424</v>
      </c>
      <c r="E26" s="167">
        <v>3016.6</v>
      </c>
      <c r="F26" s="71">
        <f t="shared" si="0"/>
        <v>-592.59999999999991</v>
      </c>
      <c r="G26" s="46">
        <v>1584.5375000000001</v>
      </c>
      <c r="H26" s="68">
        <f t="shared" si="1"/>
        <v>2720.3</v>
      </c>
      <c r="I26" s="72">
        <f t="shared" si="2"/>
        <v>0.71677855525666001</v>
      </c>
    </row>
    <row r="27" spans="1:9" ht="16.5" x14ac:dyDescent="0.3">
      <c r="A27" s="37"/>
      <c r="B27" s="34" t="s">
        <v>16</v>
      </c>
      <c r="C27" s="15" t="s">
        <v>175</v>
      </c>
      <c r="D27" s="167">
        <v>1337.7777777777778</v>
      </c>
      <c r="E27" s="167">
        <v>1400</v>
      </c>
      <c r="F27" s="71">
        <f t="shared" si="0"/>
        <v>-62.222222222222172</v>
      </c>
      <c r="G27" s="46">
        <v>534.91909722222226</v>
      </c>
      <c r="H27" s="68">
        <f t="shared" si="1"/>
        <v>1368.8888888888889</v>
      </c>
      <c r="I27" s="72">
        <f t="shared" si="2"/>
        <v>1.5590578014458312</v>
      </c>
    </row>
    <row r="28" spans="1:9" ht="16.5" x14ac:dyDescent="0.3">
      <c r="A28" s="37"/>
      <c r="B28" s="34" t="s">
        <v>17</v>
      </c>
      <c r="C28" s="15" t="s">
        <v>176</v>
      </c>
      <c r="D28" s="167">
        <v>4972.8</v>
      </c>
      <c r="E28" s="167">
        <v>5016.6000000000004</v>
      </c>
      <c r="F28" s="71">
        <f t="shared" si="0"/>
        <v>-43.800000000000182</v>
      </c>
      <c r="G28" s="46">
        <v>2019.3687500000001</v>
      </c>
      <c r="H28" s="68">
        <f t="shared" si="1"/>
        <v>4994.7000000000007</v>
      </c>
      <c r="I28" s="72">
        <f t="shared" si="2"/>
        <v>1.4733966988446268</v>
      </c>
    </row>
    <row r="29" spans="1:9" ht="16.5" x14ac:dyDescent="0.3">
      <c r="A29" s="37"/>
      <c r="B29" s="34" t="s">
        <v>18</v>
      </c>
      <c r="C29" s="15" t="s">
        <v>177</v>
      </c>
      <c r="D29" s="167">
        <v>5613.8222222222212</v>
      </c>
      <c r="E29" s="167">
        <v>5433.2</v>
      </c>
      <c r="F29" s="71">
        <f t="shared" si="0"/>
        <v>180.62222222222135</v>
      </c>
      <c r="G29" s="46">
        <v>2465.2553323412699</v>
      </c>
      <c r="H29" s="68">
        <f t="shared" si="1"/>
        <v>5523.5111111111109</v>
      </c>
      <c r="I29" s="72">
        <f t="shared" si="2"/>
        <v>1.2405432162133869</v>
      </c>
    </row>
    <row r="30" spans="1:9" ht="17.25" thickBot="1" x14ac:dyDescent="0.35">
      <c r="A30" s="38"/>
      <c r="B30" s="36" t="s">
        <v>19</v>
      </c>
      <c r="C30" s="16" t="s">
        <v>178</v>
      </c>
      <c r="D30" s="170">
        <v>4583.8</v>
      </c>
      <c r="E30" s="170">
        <v>4983.2</v>
      </c>
      <c r="F30" s="74">
        <f t="shared" si="0"/>
        <v>-399.39999999999964</v>
      </c>
      <c r="G30" s="49">
        <v>1630.0374999999999</v>
      </c>
      <c r="H30" s="101">
        <f t="shared" si="1"/>
        <v>4783.5</v>
      </c>
      <c r="I30" s="75">
        <f t="shared" si="2"/>
        <v>1.934595062997017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4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8148.8</v>
      </c>
      <c r="E32" s="167">
        <v>7766.6</v>
      </c>
      <c r="F32" s="67">
        <f>D32-E32</f>
        <v>382.19999999999982</v>
      </c>
      <c r="G32" s="54">
        <v>2816.95</v>
      </c>
      <c r="H32" s="68">
        <f>AVERAGE(D32:E32)</f>
        <v>7957.7000000000007</v>
      </c>
      <c r="I32" s="78">
        <f t="shared" si="2"/>
        <v>1.8249347698752201</v>
      </c>
    </row>
    <row r="33" spans="1:9" ht="16.5" x14ac:dyDescent="0.3">
      <c r="A33" s="37"/>
      <c r="B33" s="34" t="s">
        <v>27</v>
      </c>
      <c r="C33" s="15" t="s">
        <v>180</v>
      </c>
      <c r="D33" s="47">
        <v>9043.1111111111113</v>
      </c>
      <c r="E33" s="167">
        <v>7566.6</v>
      </c>
      <c r="F33" s="79">
        <f>D33-E33</f>
        <v>1476.5111111111109</v>
      </c>
      <c r="G33" s="46">
        <v>2925.1791666666668</v>
      </c>
      <c r="H33" s="68">
        <f>AVERAGE(D33:E33)</f>
        <v>8304.8555555555558</v>
      </c>
      <c r="I33" s="72">
        <f t="shared" si="2"/>
        <v>1.8390929520461472</v>
      </c>
    </row>
    <row r="34" spans="1:9" ht="16.5" x14ac:dyDescent="0.3">
      <c r="A34" s="37"/>
      <c r="B34" s="39" t="s">
        <v>28</v>
      </c>
      <c r="C34" s="15" t="s">
        <v>181</v>
      </c>
      <c r="D34" s="47">
        <v>6373</v>
      </c>
      <c r="E34" s="167">
        <v>5866.6</v>
      </c>
      <c r="F34" s="71">
        <f>D34-E34</f>
        <v>506.39999999999964</v>
      </c>
      <c r="G34" s="46">
        <v>2010.9124999999999</v>
      </c>
      <c r="H34" s="68">
        <f>AVERAGE(D34:E34)</f>
        <v>6119.8</v>
      </c>
      <c r="I34" s="72">
        <f t="shared" si="2"/>
        <v>2.0432950215387296</v>
      </c>
    </row>
    <row r="35" spans="1:9" ht="16.5" x14ac:dyDescent="0.3">
      <c r="A35" s="37"/>
      <c r="B35" s="34" t="s">
        <v>29</v>
      </c>
      <c r="C35" s="15" t="s">
        <v>182</v>
      </c>
      <c r="D35" s="47">
        <v>8388.6666666666661</v>
      </c>
      <c r="E35" s="167">
        <v>7500</v>
      </c>
      <c r="F35" s="79">
        <f>D35-E35</f>
        <v>888.66666666666606</v>
      </c>
      <c r="G35" s="46">
        <v>2271.3298611111113</v>
      </c>
      <c r="H35" s="68">
        <f>AVERAGE(D35:E35)</f>
        <v>7944.333333333333</v>
      </c>
      <c r="I35" s="72">
        <f t="shared" si="2"/>
        <v>2.4976572400835897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4924</v>
      </c>
      <c r="E36" s="167">
        <v>3966.6</v>
      </c>
      <c r="F36" s="71">
        <f>D36-E36</f>
        <v>957.40000000000009</v>
      </c>
      <c r="G36" s="49">
        <v>2755.1624999999999</v>
      </c>
      <c r="H36" s="68">
        <f>AVERAGE(D36:E36)</f>
        <v>4445.3</v>
      </c>
      <c r="I36" s="80">
        <f t="shared" si="2"/>
        <v>0.61344385313026017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95000</v>
      </c>
      <c r="E38" s="168">
        <v>89333.2</v>
      </c>
      <c r="F38" s="67">
        <f>D38-E38</f>
        <v>5666.8000000000029</v>
      </c>
      <c r="G38" s="46">
        <v>38547.125</v>
      </c>
      <c r="H38" s="67">
        <f>AVERAGE(D38:E38)</f>
        <v>92166.6</v>
      </c>
      <c r="I38" s="78">
        <f t="shared" si="2"/>
        <v>1.3910110027660949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50179.6</v>
      </c>
      <c r="E39" s="169">
        <v>58666.6</v>
      </c>
      <c r="F39" s="74">
        <f>D39-E39</f>
        <v>-8487</v>
      </c>
      <c r="G39" s="46">
        <v>24432.908333333333</v>
      </c>
      <c r="H39" s="81">
        <f>AVERAGE(D39:E39)</f>
        <v>54423.1</v>
      </c>
      <c r="I39" s="75">
        <f t="shared" si="2"/>
        <v>1.2274507503370624</v>
      </c>
    </row>
    <row r="40" spans="1:9" ht="15.75" customHeight="1" thickBot="1" x14ac:dyDescent="0.25">
      <c r="A40" s="260"/>
      <c r="B40" s="261"/>
      <c r="C40" s="262"/>
      <c r="D40" s="84">
        <f>SUM(D15:D39)</f>
        <v>247013.88968253971</v>
      </c>
      <c r="E40" s="84">
        <f>SUM(E15:E39)</f>
        <v>241846.80000000002</v>
      </c>
      <c r="F40" s="84">
        <f>SUM(F15:F39)</f>
        <v>5167.0896825396831</v>
      </c>
      <c r="G40" s="84">
        <f>SUM(G15:G39)</f>
        <v>103192.88762400794</v>
      </c>
      <c r="H40" s="84">
        <f>AVERAGE(D40:E40)</f>
        <v>244430.34484126986</v>
      </c>
      <c r="I40" s="75">
        <f>(H40-G40)/G40</f>
        <v>1.3686743386024103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7" t="s">
        <v>201</v>
      </c>
      <c r="B9" s="247"/>
      <c r="C9" s="247"/>
      <c r="D9" s="247"/>
      <c r="E9" s="247"/>
      <c r="F9" s="247"/>
      <c r="G9" s="247"/>
      <c r="H9" s="247"/>
      <c r="I9" s="2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8" t="s">
        <v>3</v>
      </c>
      <c r="B13" s="254"/>
      <c r="C13" s="256" t="s">
        <v>0</v>
      </c>
      <c r="D13" s="250" t="s">
        <v>23</v>
      </c>
      <c r="E13" s="250" t="s">
        <v>217</v>
      </c>
      <c r="F13" s="267" t="s">
        <v>225</v>
      </c>
      <c r="G13" s="250" t="s">
        <v>197</v>
      </c>
      <c r="H13" s="267" t="s">
        <v>218</v>
      </c>
      <c r="I13" s="250" t="s">
        <v>187</v>
      </c>
    </row>
    <row r="14" spans="1:9" ht="33.75" customHeight="1" thickBot="1" x14ac:dyDescent="0.25">
      <c r="A14" s="249"/>
      <c r="B14" s="255"/>
      <c r="C14" s="257"/>
      <c r="D14" s="270"/>
      <c r="E14" s="251"/>
      <c r="F14" s="268"/>
      <c r="G14" s="269"/>
      <c r="H14" s="268"/>
      <c r="I14" s="2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5">
        <v>2674.3249999999998</v>
      </c>
      <c r="F16" s="42">
        <v>4543.2000000000007</v>
      </c>
      <c r="G16" s="21">
        <f t="shared" ref="G16:G31" si="0">(F16-E16)/E16</f>
        <v>0.69882119787236074</v>
      </c>
      <c r="H16" s="215">
        <v>4559.8999999999996</v>
      </c>
      <c r="I16" s="21">
        <f t="shared" ref="I16:I31" si="1">(F16-H16)/H16</f>
        <v>-3.6623610166887236E-3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7">
        <v>2460.4986111111111</v>
      </c>
      <c r="F17" s="46">
        <v>4985.9666666666672</v>
      </c>
      <c r="G17" s="21">
        <f t="shared" si="0"/>
        <v>1.0264049913099142</v>
      </c>
      <c r="H17" s="218">
        <v>4304.0222222222219</v>
      </c>
      <c r="I17" s="21">
        <f t="shared" si="1"/>
        <v>0.15844352311274745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7">
        <v>2339.7472222222223</v>
      </c>
      <c r="F18" s="46">
        <v>5224.3333333333339</v>
      </c>
      <c r="G18" s="21">
        <f t="shared" si="0"/>
        <v>1.2328622868804682</v>
      </c>
      <c r="H18" s="218">
        <v>4870.1666666666661</v>
      </c>
      <c r="I18" s="21">
        <f t="shared" si="1"/>
        <v>7.2721672769583773E-2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7">
        <v>1044.6312499999999</v>
      </c>
      <c r="F19" s="46">
        <v>1833.65</v>
      </c>
      <c r="G19" s="21">
        <f t="shared" si="0"/>
        <v>0.75530839231547042</v>
      </c>
      <c r="H19" s="218">
        <v>1606.9499999999998</v>
      </c>
      <c r="I19" s="21">
        <f t="shared" si="1"/>
        <v>0.14107470674258707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7">
        <v>5203.1000000000004</v>
      </c>
      <c r="F20" s="46">
        <v>13311.014285714286</v>
      </c>
      <c r="G20" s="21">
        <f t="shared" si="0"/>
        <v>1.5582853079345553</v>
      </c>
      <c r="H20" s="218">
        <v>14744.314285714285</v>
      </c>
      <c r="I20" s="21">
        <f t="shared" si="1"/>
        <v>-9.7210353240280475E-2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7">
        <v>1867.9499999999998</v>
      </c>
      <c r="F21" s="46">
        <v>5580.7000000000007</v>
      </c>
      <c r="G21" s="21">
        <f t="shared" si="0"/>
        <v>1.9876067346556392</v>
      </c>
      <c r="H21" s="218">
        <v>5676</v>
      </c>
      <c r="I21" s="21">
        <f t="shared" si="1"/>
        <v>-1.6789992952783522E-2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7">
        <v>1562.9</v>
      </c>
      <c r="F22" s="46">
        <v>4009.45</v>
      </c>
      <c r="G22" s="21">
        <f t="shared" si="0"/>
        <v>1.5653912598374813</v>
      </c>
      <c r="H22" s="218">
        <v>3963.65</v>
      </c>
      <c r="I22" s="21">
        <f t="shared" si="1"/>
        <v>1.1555006118098149E-2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7">
        <v>472.74374999999998</v>
      </c>
      <c r="F23" s="46">
        <v>836.9</v>
      </c>
      <c r="G23" s="21">
        <f t="shared" si="0"/>
        <v>0.77030367931886989</v>
      </c>
      <c r="H23" s="218">
        <v>680.2</v>
      </c>
      <c r="I23" s="21">
        <f t="shared" si="1"/>
        <v>0.23037341958247562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7">
        <v>531.30624999999998</v>
      </c>
      <c r="F24" s="46">
        <v>1103.3</v>
      </c>
      <c r="G24" s="21">
        <f t="shared" si="0"/>
        <v>1.0765801268101025</v>
      </c>
      <c r="H24" s="218">
        <v>922.8</v>
      </c>
      <c r="I24" s="21">
        <f t="shared" si="1"/>
        <v>0.19560034677069787</v>
      </c>
    </row>
    <row r="25" spans="1:9" ht="16.5" x14ac:dyDescent="0.3">
      <c r="A25" s="37"/>
      <c r="B25" s="34" t="s">
        <v>13</v>
      </c>
      <c r="C25" s="149" t="s">
        <v>93</v>
      </c>
      <c r="D25" s="13" t="s">
        <v>81</v>
      </c>
      <c r="E25" s="157">
        <v>524.74374999999998</v>
      </c>
      <c r="F25" s="46">
        <v>1140.9749999999999</v>
      </c>
      <c r="G25" s="21">
        <f t="shared" si="0"/>
        <v>1.1743470027037006</v>
      </c>
      <c r="H25" s="218">
        <v>968.85555555555561</v>
      </c>
      <c r="I25" s="21">
        <f t="shared" si="1"/>
        <v>0.17765232748833085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7">
        <v>517.25625000000002</v>
      </c>
      <c r="F26" s="46">
        <v>1108.2666666666667</v>
      </c>
      <c r="G26" s="21">
        <f t="shared" si="0"/>
        <v>1.1425872895043154</v>
      </c>
      <c r="H26" s="218">
        <v>897.8</v>
      </c>
      <c r="I26" s="21">
        <f t="shared" si="1"/>
        <v>0.23442489047300813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7">
        <v>1584.5375000000001</v>
      </c>
      <c r="F27" s="46">
        <v>2720.3</v>
      </c>
      <c r="G27" s="21">
        <f t="shared" si="0"/>
        <v>0.71677855525666001</v>
      </c>
      <c r="H27" s="218">
        <v>2724.4</v>
      </c>
      <c r="I27" s="21">
        <f t="shared" si="1"/>
        <v>-1.5049185141682239E-3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7">
        <v>534.91909722222226</v>
      </c>
      <c r="F28" s="46">
        <v>1368.8888888888889</v>
      </c>
      <c r="G28" s="21">
        <f t="shared" si="0"/>
        <v>1.5590578014458312</v>
      </c>
      <c r="H28" s="218">
        <v>1097.1888888888889</v>
      </c>
      <c r="I28" s="21">
        <f t="shared" si="1"/>
        <v>0.24763283947866777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7">
        <v>2019.3687500000001</v>
      </c>
      <c r="F29" s="46">
        <v>4994.7000000000007</v>
      </c>
      <c r="G29" s="21">
        <f t="shared" si="0"/>
        <v>1.4733966988446268</v>
      </c>
      <c r="H29" s="218">
        <v>4945.2000000000007</v>
      </c>
      <c r="I29" s="21">
        <f t="shared" si="1"/>
        <v>1.0009706381946128E-2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7">
        <v>2465.2553323412699</v>
      </c>
      <c r="F30" s="46">
        <v>5523.5111111111109</v>
      </c>
      <c r="G30" s="21">
        <f t="shared" si="0"/>
        <v>1.2405432162133869</v>
      </c>
      <c r="H30" s="218">
        <v>5682.1875</v>
      </c>
      <c r="I30" s="21">
        <f t="shared" si="1"/>
        <v>-2.7925229304539678E-2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9">
        <v>1630.0374999999999</v>
      </c>
      <c r="F31" s="49">
        <v>4783.5</v>
      </c>
      <c r="G31" s="23">
        <f t="shared" si="0"/>
        <v>1.934595062997017</v>
      </c>
      <c r="H31" s="221">
        <v>4791.8999999999996</v>
      </c>
      <c r="I31" s="23">
        <f t="shared" si="1"/>
        <v>-1.7529581168220616E-3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8"/>
      <c r="F32" s="41"/>
      <c r="G32" s="41"/>
      <c r="H32" s="182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2">
        <v>2816.95</v>
      </c>
      <c r="F33" s="54">
        <v>7957.7000000000007</v>
      </c>
      <c r="G33" s="21">
        <f>(F33-E33)/E33</f>
        <v>1.8249347698752201</v>
      </c>
      <c r="H33" s="224">
        <v>7136.9</v>
      </c>
      <c r="I33" s="21">
        <f>(F33-H33)/H33</f>
        <v>0.11500791660244659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7">
        <v>2925.1791666666668</v>
      </c>
      <c r="F34" s="46">
        <v>8304.8555555555558</v>
      </c>
      <c r="G34" s="21">
        <f>(F34-E34)/E34</f>
        <v>1.8390929520461472</v>
      </c>
      <c r="H34" s="218">
        <v>7456.9</v>
      </c>
      <c r="I34" s="21">
        <f>(F34-H34)/H34</f>
        <v>0.11371421844943022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7">
        <v>2010.9124999999999</v>
      </c>
      <c r="F35" s="46">
        <v>6119.8</v>
      </c>
      <c r="G35" s="21">
        <f>(F35-E35)/E35</f>
        <v>2.0432950215387296</v>
      </c>
      <c r="H35" s="218">
        <v>6261.5</v>
      </c>
      <c r="I35" s="21">
        <f>(F35-H35)/H35</f>
        <v>-2.263036013734725E-2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7">
        <v>2271.3298611111113</v>
      </c>
      <c r="F36" s="46">
        <v>7944.333333333333</v>
      </c>
      <c r="G36" s="21">
        <f>(F36-E36)/E36</f>
        <v>2.4976572400835897</v>
      </c>
      <c r="H36" s="218">
        <v>7095.7000000000007</v>
      </c>
      <c r="I36" s="21">
        <f>(F36-H36)/H36</f>
        <v>0.11959825434183129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9">
        <v>2755.1624999999999</v>
      </c>
      <c r="F37" s="49">
        <v>4445.3</v>
      </c>
      <c r="G37" s="23">
        <f>(F37-E37)/E37</f>
        <v>0.61344385313026017</v>
      </c>
      <c r="H37" s="221">
        <v>4270.3</v>
      </c>
      <c r="I37" s="23">
        <f>(F37-H37)/H37</f>
        <v>4.0980727349366551E-2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8"/>
      <c r="F38" s="41"/>
      <c r="G38" s="41"/>
      <c r="H38" s="182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6">
        <v>38547.125</v>
      </c>
      <c r="F39" s="46">
        <v>92166.6</v>
      </c>
      <c r="G39" s="21">
        <f t="shared" ref="G39:G44" si="2">(F39-E39)/E39</f>
        <v>1.3910110027660949</v>
      </c>
      <c r="H39" s="218">
        <v>90500</v>
      </c>
      <c r="I39" s="21">
        <f t="shared" ref="I39:I44" si="3">(F39-H39)/H39</f>
        <v>1.8415469613259731E-2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8">
        <v>24432.908333333333</v>
      </c>
      <c r="F40" s="46">
        <v>54423.1</v>
      </c>
      <c r="G40" s="21">
        <f t="shared" si="2"/>
        <v>1.2274507503370624</v>
      </c>
      <c r="H40" s="218">
        <v>54256.399999999994</v>
      </c>
      <c r="I40" s="21">
        <f t="shared" si="3"/>
        <v>3.0724485959260912E-3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8">
        <v>20064.6875</v>
      </c>
      <c r="F41" s="57">
        <v>29622</v>
      </c>
      <c r="G41" s="21">
        <f t="shared" si="2"/>
        <v>0.47632501129160371</v>
      </c>
      <c r="H41" s="226">
        <v>29122</v>
      </c>
      <c r="I41" s="21">
        <f t="shared" si="3"/>
        <v>1.7169150470434724E-2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8">
        <v>6146.55</v>
      </c>
      <c r="F42" s="47">
        <v>18429.666666666668</v>
      </c>
      <c r="G42" s="21">
        <f t="shared" si="2"/>
        <v>1.9983757826206032</v>
      </c>
      <c r="H42" s="219">
        <v>18325.599999999999</v>
      </c>
      <c r="I42" s="21">
        <f t="shared" si="3"/>
        <v>5.6787590401770937E-3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8">
        <v>17320.25</v>
      </c>
      <c r="F43" s="47">
        <v>18998.333333333332</v>
      </c>
      <c r="G43" s="21">
        <f t="shared" si="2"/>
        <v>9.6885630018812202E-2</v>
      </c>
      <c r="H43" s="219">
        <v>18583.333333333332</v>
      </c>
      <c r="I43" s="21">
        <f t="shared" si="3"/>
        <v>2.2331838565022424E-2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60">
        <v>15269.0625</v>
      </c>
      <c r="F44" s="50">
        <v>30328.285714285714</v>
      </c>
      <c r="G44" s="31">
        <f t="shared" si="2"/>
        <v>0.98625722530677395</v>
      </c>
      <c r="H44" s="222">
        <v>29971.142857142859</v>
      </c>
      <c r="I44" s="31">
        <f t="shared" si="3"/>
        <v>1.1916224177542137E-2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8"/>
      <c r="F45" s="123"/>
      <c r="G45" s="41"/>
      <c r="H45" s="172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6">
        <v>10199.65</v>
      </c>
      <c r="F46" s="43">
        <v>26598.285714285714</v>
      </c>
      <c r="G46" s="21">
        <f t="shared" ref="G46:G51" si="4">(F46-E46)/E46</f>
        <v>1.6077645521449968</v>
      </c>
      <c r="H46" s="216">
        <v>26522.5</v>
      </c>
      <c r="I46" s="21">
        <f t="shared" ref="I46:I51" si="5">(F46-H46)/H46</f>
        <v>2.8574121702597331E-3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8">
        <v>6757.6388888888887</v>
      </c>
      <c r="F47" s="47">
        <v>13728.5</v>
      </c>
      <c r="G47" s="21">
        <f t="shared" si="4"/>
        <v>1.0315527694995377</v>
      </c>
      <c r="H47" s="219">
        <v>13709.5</v>
      </c>
      <c r="I47" s="21">
        <f t="shared" si="5"/>
        <v>1.3859002881213757E-3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8">
        <v>24432</v>
      </c>
      <c r="F48" s="47">
        <v>47214.222222222219</v>
      </c>
      <c r="G48" s="21">
        <f t="shared" si="4"/>
        <v>0.93247471440005802</v>
      </c>
      <c r="H48" s="219">
        <v>46492</v>
      </c>
      <c r="I48" s="21">
        <f t="shared" si="5"/>
        <v>1.5534333266416137E-2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8">
        <v>25648.825071428568</v>
      </c>
      <c r="F49" s="47">
        <v>102495.83333333333</v>
      </c>
      <c r="G49" s="21">
        <f t="shared" si="4"/>
        <v>2.9961219684681875</v>
      </c>
      <c r="H49" s="219">
        <v>104495.83333333333</v>
      </c>
      <c r="I49" s="21">
        <f t="shared" si="5"/>
        <v>-1.9139519119582123E-2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8">
        <v>2901.5</v>
      </c>
      <c r="F50" s="47">
        <v>4998.333333333333</v>
      </c>
      <c r="G50" s="21">
        <f t="shared" si="4"/>
        <v>0.72267218105577569</v>
      </c>
      <c r="H50" s="219">
        <v>4998.333333333333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9" t="s">
        <v>159</v>
      </c>
      <c r="D51" s="12" t="s">
        <v>112</v>
      </c>
      <c r="E51" s="160">
        <v>45309.638888888891</v>
      </c>
      <c r="F51" s="50">
        <v>57497.5</v>
      </c>
      <c r="G51" s="31">
        <f t="shared" si="4"/>
        <v>0.26899047112246777</v>
      </c>
      <c r="H51" s="222">
        <v>57497.5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8"/>
      <c r="F52" s="41"/>
      <c r="G52" s="41"/>
      <c r="H52" s="182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6">
        <v>4496.666666666667</v>
      </c>
      <c r="F53" s="66">
        <v>19257.5</v>
      </c>
      <c r="G53" s="22">
        <f t="shared" ref="G53:G61" si="6">(F53-E53)/E53</f>
        <v>3.2826167531504815</v>
      </c>
      <c r="H53" s="166">
        <v>14878.75</v>
      </c>
      <c r="I53" s="22">
        <f t="shared" ref="I53:I61" si="7">(F53-H53)/H53</f>
        <v>0.29429555574224986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8">
        <v>6940.7857142857138</v>
      </c>
      <c r="F54" s="70">
        <v>31587</v>
      </c>
      <c r="G54" s="21">
        <f t="shared" si="6"/>
        <v>3.5509256877051798</v>
      </c>
      <c r="H54" s="230">
        <v>27902.5</v>
      </c>
      <c r="I54" s="21">
        <f t="shared" si="7"/>
        <v>0.13204909954305169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8">
        <v>4770.3</v>
      </c>
      <c r="F55" s="70">
        <v>23410.6</v>
      </c>
      <c r="G55" s="21">
        <f t="shared" si="6"/>
        <v>3.9075739471312074</v>
      </c>
      <c r="H55" s="230">
        <v>20763.25</v>
      </c>
      <c r="I55" s="21">
        <f t="shared" si="7"/>
        <v>0.12750171577185646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8">
        <v>7999</v>
      </c>
      <c r="F56" s="70">
        <v>22295.599999999999</v>
      </c>
      <c r="G56" s="21">
        <f t="shared" si="6"/>
        <v>1.7872984123015374</v>
      </c>
      <c r="H56" s="230">
        <v>21776.6</v>
      </c>
      <c r="I56" s="21">
        <f t="shared" si="7"/>
        <v>2.3832921576370968E-2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8">
        <v>3682.1726190476193</v>
      </c>
      <c r="F57" s="99">
        <v>7586.5</v>
      </c>
      <c r="G57" s="21">
        <f t="shared" si="6"/>
        <v>1.0603325223688782</v>
      </c>
      <c r="H57" s="236">
        <v>7686.5</v>
      </c>
      <c r="I57" s="21">
        <f t="shared" si="7"/>
        <v>-1.3009822415924023E-2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60">
        <v>7387.7152777777774</v>
      </c>
      <c r="F58" s="50">
        <v>4133</v>
      </c>
      <c r="G58" s="29">
        <f t="shared" si="6"/>
        <v>-0.44055775776415612</v>
      </c>
      <c r="H58" s="222">
        <v>4133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8">
        <v>7190.4930555555557</v>
      </c>
      <c r="F59" s="68">
        <v>26625</v>
      </c>
      <c r="G59" s="21">
        <f t="shared" si="6"/>
        <v>2.702805884699222</v>
      </c>
      <c r="H59" s="229">
        <v>26625</v>
      </c>
      <c r="I59" s="21">
        <f t="shared" si="7"/>
        <v>0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3">
        <v>7033.4375</v>
      </c>
      <c r="F60" s="70">
        <v>27176.666666666668</v>
      </c>
      <c r="G60" s="21">
        <f t="shared" si="6"/>
        <v>2.8639238162941902</v>
      </c>
      <c r="H60" s="230">
        <v>26320</v>
      </c>
      <c r="I60" s="21">
        <f t="shared" si="7"/>
        <v>3.2548125633232061E-2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60">
        <v>33112.5</v>
      </c>
      <c r="F61" s="73">
        <v>108000</v>
      </c>
      <c r="G61" s="29">
        <f t="shared" si="6"/>
        <v>2.2616081540203852</v>
      </c>
      <c r="H61" s="231">
        <v>108000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8"/>
      <c r="F62" s="52"/>
      <c r="G62" s="41"/>
      <c r="H62" s="161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6">
        <v>11832.1875</v>
      </c>
      <c r="F63" s="54">
        <v>32978.5</v>
      </c>
      <c r="G63" s="21">
        <f t="shared" ref="G63:G68" si="8">(F63-E63)/E63</f>
        <v>1.7871853788659113</v>
      </c>
      <c r="H63" s="224">
        <v>33046</v>
      </c>
      <c r="I63" s="21">
        <f t="shared" ref="I63:I74" si="9">(F63-H63)/H63</f>
        <v>-2.042607274707983E-3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8">
        <v>50034.178571428565</v>
      </c>
      <c r="F64" s="46">
        <v>173278</v>
      </c>
      <c r="G64" s="21">
        <f t="shared" si="8"/>
        <v>2.4631926604456815</v>
      </c>
      <c r="H64" s="218">
        <v>171796.33333333334</v>
      </c>
      <c r="I64" s="21">
        <f t="shared" si="9"/>
        <v>8.6245534926045579E-3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8">
        <v>17753.65625</v>
      </c>
      <c r="F65" s="46">
        <v>104588</v>
      </c>
      <c r="G65" s="21">
        <f t="shared" si="8"/>
        <v>4.8910682130617458</v>
      </c>
      <c r="H65" s="218">
        <v>106788</v>
      </c>
      <c r="I65" s="21">
        <f t="shared" si="9"/>
        <v>-2.0601565718994644E-2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8">
        <v>13114.527777777779</v>
      </c>
      <c r="F66" s="46">
        <v>25538.333333333332</v>
      </c>
      <c r="G66" s="21">
        <f t="shared" si="8"/>
        <v>0.9473315216585505</v>
      </c>
      <c r="H66" s="218">
        <v>27183</v>
      </c>
      <c r="I66" s="21">
        <f t="shared" si="9"/>
        <v>-6.0503500962611478E-2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8">
        <v>6790.833333333333</v>
      </c>
      <c r="F67" s="46">
        <v>26090</v>
      </c>
      <c r="G67" s="21">
        <f t="shared" si="8"/>
        <v>2.8419437967848817</v>
      </c>
      <c r="H67" s="218">
        <v>24196</v>
      </c>
      <c r="I67" s="21">
        <f t="shared" si="9"/>
        <v>7.8277401223342702E-2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60">
        <v>5842.0833333333339</v>
      </c>
      <c r="F68" s="58">
        <v>20825.428571428572</v>
      </c>
      <c r="G68" s="31">
        <f t="shared" si="8"/>
        <v>2.564726379818028</v>
      </c>
      <c r="H68" s="227">
        <v>20825.428571428572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8"/>
      <c r="F69" s="52"/>
      <c r="G69" s="52"/>
      <c r="H69" s="161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6">
        <v>5816.697916666667</v>
      </c>
      <c r="F70" s="43">
        <v>24775.555555555555</v>
      </c>
      <c r="G70" s="21">
        <f>(F70-E70)/E70</f>
        <v>3.2593849483855442</v>
      </c>
      <c r="H70" s="216">
        <v>24358.888888888891</v>
      </c>
      <c r="I70" s="21">
        <f t="shared" si="9"/>
        <v>1.710532317657245E-2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8">
        <v>4325.0982142857138</v>
      </c>
      <c r="F71" s="47">
        <v>8919</v>
      </c>
      <c r="G71" s="21">
        <f>(F71-E71)/E71</f>
        <v>1.0621497034542984</v>
      </c>
      <c r="H71" s="219">
        <v>7938.75</v>
      </c>
      <c r="I71" s="21">
        <f t="shared" si="9"/>
        <v>0.12347661785545583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8">
        <v>1828.6607142857142</v>
      </c>
      <c r="F72" s="47">
        <v>9242</v>
      </c>
      <c r="G72" s="21">
        <f>(F72-E72)/E72</f>
        <v>4.053971974024706</v>
      </c>
      <c r="H72" s="219">
        <v>9242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8">
        <v>3706.3</v>
      </c>
      <c r="F73" s="47">
        <v>9742</v>
      </c>
      <c r="G73" s="21">
        <f>(F73-E73)/E73</f>
        <v>1.6284974233062621</v>
      </c>
      <c r="H73" s="219">
        <v>8928</v>
      </c>
      <c r="I73" s="21">
        <f t="shared" si="9"/>
        <v>9.1173835125448036E-2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60">
        <v>2932.9548611111113</v>
      </c>
      <c r="F74" s="50">
        <v>9964.4444444444453</v>
      </c>
      <c r="G74" s="21">
        <f>(F74-E74)/E74</f>
        <v>2.3974080462559684</v>
      </c>
      <c r="H74" s="222">
        <v>9391.25</v>
      </c>
      <c r="I74" s="21">
        <f t="shared" si="9"/>
        <v>6.103494683289714E-2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8"/>
      <c r="F75" s="52"/>
      <c r="G75" s="52"/>
      <c r="H75" s="161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8">
        <v>1875.5</v>
      </c>
      <c r="F76" s="43">
        <v>7854.166666666667</v>
      </c>
      <c r="G76" s="22">
        <f t="shared" ref="G76:G82" si="10">(F76-E76)/E76</f>
        <v>3.1877721496489828</v>
      </c>
      <c r="H76" s="216">
        <v>7475</v>
      </c>
      <c r="I76" s="22">
        <f t="shared" ref="I76:I82" si="11">(F76-H76)/H76</f>
        <v>5.0724637681159458E-2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8">
        <v>1993.5044642857142</v>
      </c>
      <c r="F77" s="32">
        <v>9354.2857142857138</v>
      </c>
      <c r="G77" s="21">
        <f t="shared" si="10"/>
        <v>3.6923826266109798</v>
      </c>
      <c r="H77" s="210">
        <v>9163.3333333333339</v>
      </c>
      <c r="I77" s="21">
        <f t="shared" si="11"/>
        <v>2.0838746557189505E-2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8">
        <v>1285.7142857142858</v>
      </c>
      <c r="F78" s="47">
        <v>3905.8333333333335</v>
      </c>
      <c r="G78" s="21">
        <f t="shared" si="10"/>
        <v>2.0378703703703702</v>
      </c>
      <c r="H78" s="219">
        <v>3905.8333333333335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8">
        <v>2137.9722222222222</v>
      </c>
      <c r="F79" s="47">
        <v>7376.666666666667</v>
      </c>
      <c r="G79" s="21">
        <f t="shared" si="10"/>
        <v>2.4503098730624817</v>
      </c>
      <c r="H79" s="219">
        <v>7515</v>
      </c>
      <c r="I79" s="21">
        <f t="shared" si="11"/>
        <v>-1.840762918607226E-2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5">
        <v>2727.5</v>
      </c>
      <c r="F80" s="61">
        <v>5451.25</v>
      </c>
      <c r="G80" s="21">
        <f t="shared" si="10"/>
        <v>0.99862511457378556</v>
      </c>
      <c r="H80" s="228">
        <v>5590.7142857142853</v>
      </c>
      <c r="I80" s="21">
        <f t="shared" si="11"/>
        <v>-2.4945700779353451E-2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5">
        <v>9999</v>
      </c>
      <c r="F81" s="61">
        <v>42999.5</v>
      </c>
      <c r="G81" s="21">
        <f t="shared" si="10"/>
        <v>3.3003800380038002</v>
      </c>
      <c r="H81" s="228">
        <v>38666</v>
      </c>
      <c r="I81" s="21">
        <f t="shared" si="11"/>
        <v>0.11207520819324471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60">
        <v>4390.166666666667</v>
      </c>
      <c r="F82" s="50">
        <v>8526.6666666666661</v>
      </c>
      <c r="G82" s="23">
        <f t="shared" si="10"/>
        <v>0.9422193538590028</v>
      </c>
      <c r="H82" s="222">
        <v>8387.7777777777774</v>
      </c>
      <c r="I82" s="23">
        <f t="shared" si="11"/>
        <v>1.655848456749236E-2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2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7" t="s">
        <v>201</v>
      </c>
      <c r="B9" s="247"/>
      <c r="C9" s="247"/>
      <c r="D9" s="247"/>
      <c r="E9" s="247"/>
      <c r="F9" s="247"/>
      <c r="G9" s="247"/>
      <c r="H9" s="247"/>
      <c r="I9" s="2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48" t="s">
        <v>3</v>
      </c>
      <c r="B13" s="254"/>
      <c r="C13" s="271" t="s">
        <v>0</v>
      </c>
      <c r="D13" s="273" t="s">
        <v>23</v>
      </c>
      <c r="E13" s="250" t="s">
        <v>217</v>
      </c>
      <c r="F13" s="267" t="s">
        <v>225</v>
      </c>
      <c r="G13" s="250" t="s">
        <v>197</v>
      </c>
      <c r="H13" s="267" t="s">
        <v>218</v>
      </c>
      <c r="I13" s="250" t="s">
        <v>187</v>
      </c>
    </row>
    <row r="14" spans="1:9" ht="38.25" customHeight="1" thickBot="1" x14ac:dyDescent="0.25">
      <c r="A14" s="249"/>
      <c r="B14" s="255"/>
      <c r="C14" s="272"/>
      <c r="D14" s="274"/>
      <c r="E14" s="251"/>
      <c r="F14" s="268"/>
      <c r="G14" s="269"/>
      <c r="H14" s="268"/>
      <c r="I14" s="269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1"/>
      <c r="B16" s="214" t="s">
        <v>8</v>
      </c>
      <c r="C16" s="197" t="s">
        <v>89</v>
      </c>
      <c r="D16" s="194" t="s">
        <v>161</v>
      </c>
      <c r="E16" s="215">
        <v>5203.1000000000004</v>
      </c>
      <c r="F16" s="215">
        <v>13311.014285714286</v>
      </c>
      <c r="G16" s="203">
        <f>(F16-E16)/E16</f>
        <v>1.5582853079345553</v>
      </c>
      <c r="H16" s="215">
        <v>14744.314285714285</v>
      </c>
      <c r="I16" s="203">
        <f>(F16-H16)/H16</f>
        <v>-9.7210353240280475E-2</v>
      </c>
    </row>
    <row r="17" spans="1:9" ht="16.5" x14ac:dyDescent="0.3">
      <c r="A17" s="152"/>
      <c r="B17" s="211" t="s">
        <v>18</v>
      </c>
      <c r="C17" s="198" t="s">
        <v>98</v>
      </c>
      <c r="D17" s="194" t="s">
        <v>83</v>
      </c>
      <c r="E17" s="218">
        <v>2465.2553323412699</v>
      </c>
      <c r="F17" s="218">
        <v>5523.5111111111109</v>
      </c>
      <c r="G17" s="203">
        <f>(F17-E17)/E17</f>
        <v>1.2405432162133869</v>
      </c>
      <c r="H17" s="218">
        <v>5682.1875</v>
      </c>
      <c r="I17" s="203">
        <f>(F17-H17)/H17</f>
        <v>-2.7925229304539678E-2</v>
      </c>
    </row>
    <row r="18" spans="1:9" ht="16.5" x14ac:dyDescent="0.3">
      <c r="A18" s="152"/>
      <c r="B18" s="211" t="s">
        <v>9</v>
      </c>
      <c r="C18" s="198" t="s">
        <v>88</v>
      </c>
      <c r="D18" s="194" t="s">
        <v>161</v>
      </c>
      <c r="E18" s="218">
        <v>1867.9499999999998</v>
      </c>
      <c r="F18" s="218">
        <v>5580.7000000000007</v>
      </c>
      <c r="G18" s="203">
        <f>(F18-E18)/E18</f>
        <v>1.9876067346556392</v>
      </c>
      <c r="H18" s="218">
        <v>5676</v>
      </c>
      <c r="I18" s="203">
        <f>(F18-H18)/H18</f>
        <v>-1.6789992952783522E-2</v>
      </c>
    </row>
    <row r="19" spans="1:9" ht="16.5" x14ac:dyDescent="0.3">
      <c r="A19" s="152"/>
      <c r="B19" s="211" t="s">
        <v>4</v>
      </c>
      <c r="C19" s="198" t="s">
        <v>84</v>
      </c>
      <c r="D19" s="194" t="s">
        <v>161</v>
      </c>
      <c r="E19" s="218">
        <v>2674.3249999999998</v>
      </c>
      <c r="F19" s="218">
        <v>4543.2000000000007</v>
      </c>
      <c r="G19" s="203">
        <f>(F19-E19)/E19</f>
        <v>0.69882119787236074</v>
      </c>
      <c r="H19" s="218">
        <v>4559.8999999999996</v>
      </c>
      <c r="I19" s="203">
        <f>(F19-H19)/H19</f>
        <v>-3.6623610166887236E-3</v>
      </c>
    </row>
    <row r="20" spans="1:9" ht="16.5" x14ac:dyDescent="0.3">
      <c r="A20" s="152"/>
      <c r="B20" s="211" t="s">
        <v>19</v>
      </c>
      <c r="C20" s="198" t="s">
        <v>99</v>
      </c>
      <c r="D20" s="194" t="s">
        <v>161</v>
      </c>
      <c r="E20" s="218">
        <v>1630.0374999999999</v>
      </c>
      <c r="F20" s="218">
        <v>4783.5</v>
      </c>
      <c r="G20" s="203">
        <f>(F20-E20)/E20</f>
        <v>1.934595062997017</v>
      </c>
      <c r="H20" s="218">
        <v>4791.8999999999996</v>
      </c>
      <c r="I20" s="203">
        <f>(F20-H20)/H20</f>
        <v>-1.7529581168220616E-3</v>
      </c>
    </row>
    <row r="21" spans="1:9" ht="16.5" x14ac:dyDescent="0.3">
      <c r="A21" s="152"/>
      <c r="B21" s="211" t="s">
        <v>15</v>
      </c>
      <c r="C21" s="198" t="s">
        <v>95</v>
      </c>
      <c r="D21" s="194" t="s">
        <v>82</v>
      </c>
      <c r="E21" s="218">
        <v>1584.5375000000001</v>
      </c>
      <c r="F21" s="218">
        <v>2720.3</v>
      </c>
      <c r="G21" s="203">
        <f>(F21-E21)/E21</f>
        <v>0.71677855525666001</v>
      </c>
      <c r="H21" s="218">
        <v>2724.4</v>
      </c>
      <c r="I21" s="203">
        <f>(F21-H21)/H21</f>
        <v>-1.5049185141682239E-3</v>
      </c>
    </row>
    <row r="22" spans="1:9" ht="16.5" x14ac:dyDescent="0.3">
      <c r="A22" s="152"/>
      <c r="B22" s="211" t="s">
        <v>17</v>
      </c>
      <c r="C22" s="198" t="s">
        <v>97</v>
      </c>
      <c r="D22" s="194" t="s">
        <v>161</v>
      </c>
      <c r="E22" s="218">
        <v>2019.3687500000001</v>
      </c>
      <c r="F22" s="218">
        <v>4994.7000000000007</v>
      </c>
      <c r="G22" s="203">
        <f>(F22-E22)/E22</f>
        <v>1.4733966988446268</v>
      </c>
      <c r="H22" s="218">
        <v>4945.2000000000007</v>
      </c>
      <c r="I22" s="203">
        <f>(F22-H22)/H22</f>
        <v>1.0009706381946128E-2</v>
      </c>
    </row>
    <row r="23" spans="1:9" ht="16.5" x14ac:dyDescent="0.3">
      <c r="A23" s="152"/>
      <c r="B23" s="211" t="s">
        <v>10</v>
      </c>
      <c r="C23" s="198" t="s">
        <v>90</v>
      </c>
      <c r="D23" s="196" t="s">
        <v>161</v>
      </c>
      <c r="E23" s="218">
        <v>1562.9</v>
      </c>
      <c r="F23" s="218">
        <v>4009.45</v>
      </c>
      <c r="G23" s="203">
        <f>(F23-E23)/E23</f>
        <v>1.5653912598374813</v>
      </c>
      <c r="H23" s="218">
        <v>3963.65</v>
      </c>
      <c r="I23" s="203">
        <f>(F23-H23)/H23</f>
        <v>1.1555006118098149E-2</v>
      </c>
    </row>
    <row r="24" spans="1:9" ht="16.5" x14ac:dyDescent="0.3">
      <c r="A24" s="152"/>
      <c r="B24" s="211" t="s">
        <v>6</v>
      </c>
      <c r="C24" s="198" t="s">
        <v>86</v>
      </c>
      <c r="D24" s="196" t="s">
        <v>161</v>
      </c>
      <c r="E24" s="218">
        <v>2339.7472222222223</v>
      </c>
      <c r="F24" s="218">
        <v>5224.3333333333339</v>
      </c>
      <c r="G24" s="203">
        <f>(F24-E24)/E24</f>
        <v>1.2328622868804682</v>
      </c>
      <c r="H24" s="218">
        <v>4870.1666666666661</v>
      </c>
      <c r="I24" s="203">
        <f>(F24-H24)/H24</f>
        <v>7.2721672769583773E-2</v>
      </c>
    </row>
    <row r="25" spans="1:9" ht="16.5" x14ac:dyDescent="0.3">
      <c r="A25" s="152"/>
      <c r="B25" s="211" t="s">
        <v>7</v>
      </c>
      <c r="C25" s="198" t="s">
        <v>87</v>
      </c>
      <c r="D25" s="196" t="s">
        <v>161</v>
      </c>
      <c r="E25" s="218">
        <v>1044.6312499999999</v>
      </c>
      <c r="F25" s="218">
        <v>1833.65</v>
      </c>
      <c r="G25" s="203">
        <f>(F25-E25)/E25</f>
        <v>0.75530839231547042</v>
      </c>
      <c r="H25" s="218">
        <v>1606.9499999999998</v>
      </c>
      <c r="I25" s="203">
        <f>(F25-H25)/H25</f>
        <v>0.14107470674258707</v>
      </c>
    </row>
    <row r="26" spans="1:9" ht="16.5" x14ac:dyDescent="0.3">
      <c r="A26" s="152"/>
      <c r="B26" s="211" t="s">
        <v>5</v>
      </c>
      <c r="C26" s="198" t="s">
        <v>85</v>
      </c>
      <c r="D26" s="196" t="s">
        <v>161</v>
      </c>
      <c r="E26" s="218">
        <v>2460.4986111111111</v>
      </c>
      <c r="F26" s="218">
        <v>4985.9666666666672</v>
      </c>
      <c r="G26" s="203">
        <f>(F26-E26)/E26</f>
        <v>1.0264049913099142</v>
      </c>
      <c r="H26" s="218">
        <v>4304.0222222222219</v>
      </c>
      <c r="I26" s="203">
        <f>(F26-H26)/H26</f>
        <v>0.15844352311274745</v>
      </c>
    </row>
    <row r="27" spans="1:9" ht="16.5" x14ac:dyDescent="0.3">
      <c r="A27" s="152"/>
      <c r="B27" s="211" t="s">
        <v>13</v>
      </c>
      <c r="C27" s="198" t="s">
        <v>93</v>
      </c>
      <c r="D27" s="196" t="s">
        <v>81</v>
      </c>
      <c r="E27" s="218">
        <v>524.74374999999998</v>
      </c>
      <c r="F27" s="218">
        <v>1140.9749999999999</v>
      </c>
      <c r="G27" s="203">
        <f>(F27-E27)/E27</f>
        <v>1.1743470027037006</v>
      </c>
      <c r="H27" s="218">
        <v>968.85555555555561</v>
      </c>
      <c r="I27" s="203">
        <f>(F27-H27)/H27</f>
        <v>0.17765232748833085</v>
      </c>
    </row>
    <row r="28" spans="1:9" ht="16.5" x14ac:dyDescent="0.3">
      <c r="A28" s="152"/>
      <c r="B28" s="211" t="s">
        <v>12</v>
      </c>
      <c r="C28" s="198" t="s">
        <v>92</v>
      </c>
      <c r="D28" s="196" t="s">
        <v>81</v>
      </c>
      <c r="E28" s="218">
        <v>531.30624999999998</v>
      </c>
      <c r="F28" s="218">
        <v>1103.3</v>
      </c>
      <c r="G28" s="203">
        <f>(F28-E28)/E28</f>
        <v>1.0765801268101025</v>
      </c>
      <c r="H28" s="218">
        <v>922.8</v>
      </c>
      <c r="I28" s="203">
        <f>(F28-H28)/H28</f>
        <v>0.19560034677069787</v>
      </c>
    </row>
    <row r="29" spans="1:9" ht="17.25" thickBot="1" x14ac:dyDescent="0.35">
      <c r="A29" s="153"/>
      <c r="B29" s="211" t="s">
        <v>11</v>
      </c>
      <c r="C29" s="198" t="s">
        <v>91</v>
      </c>
      <c r="D29" s="196" t="s">
        <v>81</v>
      </c>
      <c r="E29" s="218">
        <v>472.74374999999998</v>
      </c>
      <c r="F29" s="218">
        <v>836.9</v>
      </c>
      <c r="G29" s="203">
        <f>(F29-E29)/E29</f>
        <v>0.77030367931886989</v>
      </c>
      <c r="H29" s="218">
        <v>680.2</v>
      </c>
      <c r="I29" s="203">
        <f>(F29-H29)/H29</f>
        <v>0.23037341958247562</v>
      </c>
    </row>
    <row r="30" spans="1:9" ht="16.5" x14ac:dyDescent="0.3">
      <c r="A30" s="37"/>
      <c r="B30" s="211" t="s">
        <v>14</v>
      </c>
      <c r="C30" s="198" t="s">
        <v>94</v>
      </c>
      <c r="D30" s="196" t="s">
        <v>81</v>
      </c>
      <c r="E30" s="218">
        <v>517.25625000000002</v>
      </c>
      <c r="F30" s="218">
        <v>1108.2666666666667</v>
      </c>
      <c r="G30" s="203">
        <f>(F30-E30)/E30</f>
        <v>1.1425872895043154</v>
      </c>
      <c r="H30" s="218">
        <v>897.8</v>
      </c>
      <c r="I30" s="203">
        <f>(F30-H30)/H30</f>
        <v>0.23442489047300813</v>
      </c>
    </row>
    <row r="31" spans="1:9" ht="17.25" thickBot="1" x14ac:dyDescent="0.35">
      <c r="A31" s="38"/>
      <c r="B31" s="212" t="s">
        <v>16</v>
      </c>
      <c r="C31" s="199" t="s">
        <v>96</v>
      </c>
      <c r="D31" s="195" t="s">
        <v>81</v>
      </c>
      <c r="E31" s="221">
        <v>534.91909722222226</v>
      </c>
      <c r="F31" s="221">
        <v>1368.8888888888889</v>
      </c>
      <c r="G31" s="205">
        <f>(F31-E31)/E31</f>
        <v>1.5590578014458312</v>
      </c>
      <c r="H31" s="221">
        <v>1097.1888888888889</v>
      </c>
      <c r="I31" s="205">
        <f>(F31-H31)/H31</f>
        <v>0.24763283947866777</v>
      </c>
    </row>
    <row r="32" spans="1:9" ht="15.75" customHeight="1" thickBot="1" x14ac:dyDescent="0.25">
      <c r="A32" s="260" t="s">
        <v>188</v>
      </c>
      <c r="B32" s="261"/>
      <c r="C32" s="261"/>
      <c r="D32" s="262"/>
      <c r="E32" s="100">
        <f>SUM(E16:E31)</f>
        <v>27433.320262896836</v>
      </c>
      <c r="F32" s="101">
        <f>SUM(F16:F31)</f>
        <v>63068.65595238097</v>
      </c>
      <c r="G32" s="102">
        <f t="shared" ref="G32" si="0">(F32-E32)/E32</f>
        <v>1.2989800486410827</v>
      </c>
      <c r="H32" s="101">
        <f>SUM(H16:H31)</f>
        <v>62435.535119047621</v>
      </c>
      <c r="I32" s="105">
        <f t="shared" ref="I32" si="1">(F32-H32)/H32</f>
        <v>1.0140392520479873E-2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13" t="s">
        <v>28</v>
      </c>
      <c r="C34" s="200" t="s">
        <v>102</v>
      </c>
      <c r="D34" s="202" t="s">
        <v>161</v>
      </c>
      <c r="E34" s="224">
        <v>2010.9124999999999</v>
      </c>
      <c r="F34" s="224">
        <v>6119.8</v>
      </c>
      <c r="G34" s="203">
        <f>(F34-E34)/E34</f>
        <v>2.0432950215387296</v>
      </c>
      <c r="H34" s="224">
        <v>6261.5</v>
      </c>
      <c r="I34" s="203">
        <f>(F34-H34)/H34</f>
        <v>-2.263036013734725E-2</v>
      </c>
    </row>
    <row r="35" spans="1:9" ht="16.5" x14ac:dyDescent="0.3">
      <c r="A35" s="37"/>
      <c r="B35" s="211" t="s">
        <v>30</v>
      </c>
      <c r="C35" s="198" t="s">
        <v>104</v>
      </c>
      <c r="D35" s="194" t="s">
        <v>161</v>
      </c>
      <c r="E35" s="218">
        <v>2755.1624999999999</v>
      </c>
      <c r="F35" s="218">
        <v>4445.3</v>
      </c>
      <c r="G35" s="203">
        <f>(F35-E35)/E35</f>
        <v>0.61344385313026017</v>
      </c>
      <c r="H35" s="218">
        <v>4270.3</v>
      </c>
      <c r="I35" s="203">
        <f>(F35-H35)/H35</f>
        <v>4.0980727349366551E-2</v>
      </c>
    </row>
    <row r="36" spans="1:9" ht="16.5" x14ac:dyDescent="0.3">
      <c r="A36" s="37"/>
      <c r="B36" s="213" t="s">
        <v>27</v>
      </c>
      <c r="C36" s="198" t="s">
        <v>101</v>
      </c>
      <c r="D36" s="194" t="s">
        <v>161</v>
      </c>
      <c r="E36" s="218">
        <v>2925.1791666666668</v>
      </c>
      <c r="F36" s="218">
        <v>8304.8555555555558</v>
      </c>
      <c r="G36" s="203">
        <f>(F36-E36)/E36</f>
        <v>1.8390929520461472</v>
      </c>
      <c r="H36" s="218">
        <v>7456.9</v>
      </c>
      <c r="I36" s="203">
        <f>(F36-H36)/H36</f>
        <v>0.11371421844943022</v>
      </c>
    </row>
    <row r="37" spans="1:9" ht="16.5" x14ac:dyDescent="0.3">
      <c r="A37" s="37"/>
      <c r="B37" s="211" t="s">
        <v>26</v>
      </c>
      <c r="C37" s="198" t="s">
        <v>100</v>
      </c>
      <c r="D37" s="194" t="s">
        <v>161</v>
      </c>
      <c r="E37" s="218">
        <v>2816.95</v>
      </c>
      <c r="F37" s="218">
        <v>7957.7000000000007</v>
      </c>
      <c r="G37" s="203">
        <f>(F37-E37)/E37</f>
        <v>1.8249347698752201</v>
      </c>
      <c r="H37" s="218">
        <v>7136.9</v>
      </c>
      <c r="I37" s="203">
        <f>(F37-H37)/H37</f>
        <v>0.11500791660244659</v>
      </c>
    </row>
    <row r="38" spans="1:9" ht="17.25" thickBot="1" x14ac:dyDescent="0.35">
      <c r="A38" s="38"/>
      <c r="B38" s="213" t="s">
        <v>29</v>
      </c>
      <c r="C38" s="198" t="s">
        <v>103</v>
      </c>
      <c r="D38" s="206" t="s">
        <v>161</v>
      </c>
      <c r="E38" s="221">
        <v>2271.3298611111113</v>
      </c>
      <c r="F38" s="221">
        <v>7944.333333333333</v>
      </c>
      <c r="G38" s="205">
        <f>(F38-E38)/E38</f>
        <v>2.4976572400835897</v>
      </c>
      <c r="H38" s="221">
        <v>7095.7000000000007</v>
      </c>
      <c r="I38" s="205">
        <f>(F38-H38)/H38</f>
        <v>0.11959825434183129</v>
      </c>
    </row>
    <row r="39" spans="1:9" ht="15.75" customHeight="1" thickBot="1" x14ac:dyDescent="0.25">
      <c r="A39" s="260" t="s">
        <v>189</v>
      </c>
      <c r="B39" s="261"/>
      <c r="C39" s="261"/>
      <c r="D39" s="262"/>
      <c r="E39" s="84">
        <f>SUM(E34:E38)</f>
        <v>12779.534027777778</v>
      </c>
      <c r="F39" s="103">
        <f>SUM(F34:F38)</f>
        <v>34771.988888888889</v>
      </c>
      <c r="G39" s="104">
        <f t="shared" ref="G39" si="2">(F39-E39)/E39</f>
        <v>1.7209121094171349</v>
      </c>
      <c r="H39" s="103">
        <f>SUM(H34:H38)</f>
        <v>32221.3</v>
      </c>
      <c r="I39" s="105">
        <f t="shared" ref="I39" si="3">(F39-H39)/H39</f>
        <v>7.916157600372703E-2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14" t="s">
        <v>32</v>
      </c>
      <c r="C41" s="198" t="s">
        <v>106</v>
      </c>
      <c r="D41" s="202" t="s">
        <v>161</v>
      </c>
      <c r="E41" s="216">
        <v>24432.908333333333</v>
      </c>
      <c r="F41" s="218">
        <v>54423.1</v>
      </c>
      <c r="G41" s="203">
        <f>(F41-E41)/E41</f>
        <v>1.2274507503370624</v>
      </c>
      <c r="H41" s="218">
        <v>54256.399999999994</v>
      </c>
      <c r="I41" s="203">
        <f>(F41-H41)/H41</f>
        <v>3.0724485959260912E-3</v>
      </c>
    </row>
    <row r="42" spans="1:9" ht="16.5" x14ac:dyDescent="0.3">
      <c r="A42" s="37"/>
      <c r="B42" s="211" t="s">
        <v>34</v>
      </c>
      <c r="C42" s="198" t="s">
        <v>154</v>
      </c>
      <c r="D42" s="194" t="s">
        <v>161</v>
      </c>
      <c r="E42" s="219">
        <v>6146.55</v>
      </c>
      <c r="F42" s="218">
        <v>18429.666666666668</v>
      </c>
      <c r="G42" s="203">
        <f>(F42-E42)/E42</f>
        <v>1.9983757826206032</v>
      </c>
      <c r="H42" s="218">
        <v>18325.599999999999</v>
      </c>
      <c r="I42" s="203">
        <f>(F42-H42)/H42</f>
        <v>5.6787590401770937E-3</v>
      </c>
    </row>
    <row r="43" spans="1:9" ht="16.5" x14ac:dyDescent="0.3">
      <c r="A43" s="37"/>
      <c r="B43" s="213" t="s">
        <v>36</v>
      </c>
      <c r="C43" s="198" t="s">
        <v>153</v>
      </c>
      <c r="D43" s="194" t="s">
        <v>161</v>
      </c>
      <c r="E43" s="219">
        <v>15269.0625</v>
      </c>
      <c r="F43" s="226">
        <v>30328.285714285714</v>
      </c>
      <c r="G43" s="203">
        <f>(F43-E43)/E43</f>
        <v>0.98625722530677395</v>
      </c>
      <c r="H43" s="226">
        <v>29971.142857142859</v>
      </c>
      <c r="I43" s="203">
        <f>(F43-H43)/H43</f>
        <v>1.1916224177542137E-2</v>
      </c>
    </row>
    <row r="44" spans="1:9" ht="16.5" x14ac:dyDescent="0.3">
      <c r="A44" s="37"/>
      <c r="B44" s="211" t="s">
        <v>33</v>
      </c>
      <c r="C44" s="198" t="s">
        <v>107</v>
      </c>
      <c r="D44" s="194" t="s">
        <v>161</v>
      </c>
      <c r="E44" s="219">
        <v>20064.6875</v>
      </c>
      <c r="F44" s="219">
        <v>29622</v>
      </c>
      <c r="G44" s="203">
        <f>(F44-E44)/E44</f>
        <v>0.47632501129160371</v>
      </c>
      <c r="H44" s="219">
        <v>29122</v>
      </c>
      <c r="I44" s="203">
        <f>(F44-H44)/H44</f>
        <v>1.7169150470434724E-2</v>
      </c>
    </row>
    <row r="45" spans="1:9" ht="16.5" x14ac:dyDescent="0.3">
      <c r="A45" s="37"/>
      <c r="B45" s="211" t="s">
        <v>31</v>
      </c>
      <c r="C45" s="198" t="s">
        <v>105</v>
      </c>
      <c r="D45" s="194" t="s">
        <v>161</v>
      </c>
      <c r="E45" s="219">
        <v>38547.125</v>
      </c>
      <c r="F45" s="219">
        <v>92166.6</v>
      </c>
      <c r="G45" s="203">
        <f>(F45-E45)/E45</f>
        <v>1.3910110027660949</v>
      </c>
      <c r="H45" s="219">
        <v>90500</v>
      </c>
      <c r="I45" s="203">
        <f>(F45-H45)/H45</f>
        <v>1.8415469613259731E-2</v>
      </c>
    </row>
    <row r="46" spans="1:9" ht="16.5" customHeight="1" thickBot="1" x14ac:dyDescent="0.35">
      <c r="A46" s="38"/>
      <c r="B46" s="211" t="s">
        <v>35</v>
      </c>
      <c r="C46" s="198" t="s">
        <v>152</v>
      </c>
      <c r="D46" s="194" t="s">
        <v>161</v>
      </c>
      <c r="E46" s="222">
        <v>17320.25</v>
      </c>
      <c r="F46" s="222">
        <v>18998.333333333332</v>
      </c>
      <c r="G46" s="209">
        <f>(F46-E46)/E46</f>
        <v>9.6885630018812202E-2</v>
      </c>
      <c r="H46" s="222">
        <v>18583.333333333332</v>
      </c>
      <c r="I46" s="209">
        <f>(F46-H46)/H46</f>
        <v>2.2331838565022424E-2</v>
      </c>
    </row>
    <row r="47" spans="1:9" ht="15.75" customHeight="1" thickBot="1" x14ac:dyDescent="0.25">
      <c r="A47" s="260" t="s">
        <v>190</v>
      </c>
      <c r="B47" s="261"/>
      <c r="C47" s="261"/>
      <c r="D47" s="262"/>
      <c r="E47" s="84">
        <f>SUM(E41:E46)</f>
        <v>121780.58333333333</v>
      </c>
      <c r="F47" s="84">
        <f>SUM(F41:F46)</f>
        <v>243967.98571428572</v>
      </c>
      <c r="G47" s="104">
        <f t="shared" ref="G47" si="4">(F47-E47)/E47</f>
        <v>1.0033405904002408</v>
      </c>
      <c r="H47" s="103">
        <f>SUM(H41:H46)</f>
        <v>240758.47619047618</v>
      </c>
      <c r="I47" s="105">
        <f t="shared" ref="I47" si="5">(F47-H47)/H47</f>
        <v>1.3330826704810729E-2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11" t="s">
        <v>48</v>
      </c>
      <c r="C49" s="198" t="s">
        <v>157</v>
      </c>
      <c r="D49" s="202" t="s">
        <v>114</v>
      </c>
      <c r="E49" s="216">
        <v>25648.825071428568</v>
      </c>
      <c r="F49" s="216">
        <v>102495.83333333333</v>
      </c>
      <c r="G49" s="203">
        <f>(F49-E49)/E49</f>
        <v>2.9961219684681875</v>
      </c>
      <c r="H49" s="216">
        <v>104495.83333333333</v>
      </c>
      <c r="I49" s="203">
        <f>(F49-H49)/H49</f>
        <v>-1.9139519119582123E-2</v>
      </c>
    </row>
    <row r="50" spans="1:9" ht="16.5" x14ac:dyDescent="0.3">
      <c r="A50" s="37"/>
      <c r="B50" s="211" t="s">
        <v>49</v>
      </c>
      <c r="C50" s="198" t="s">
        <v>158</v>
      </c>
      <c r="D50" s="196" t="s">
        <v>199</v>
      </c>
      <c r="E50" s="219">
        <v>2901.5</v>
      </c>
      <c r="F50" s="219">
        <v>4998.333333333333</v>
      </c>
      <c r="G50" s="203">
        <f>(F50-E50)/E50</f>
        <v>0.72267218105577569</v>
      </c>
      <c r="H50" s="219">
        <v>4998.333333333333</v>
      </c>
      <c r="I50" s="203">
        <f>(F50-H50)/H50</f>
        <v>0</v>
      </c>
    </row>
    <row r="51" spans="1:9" ht="16.5" x14ac:dyDescent="0.3">
      <c r="A51" s="37"/>
      <c r="B51" s="211" t="s">
        <v>50</v>
      </c>
      <c r="C51" s="198" t="s">
        <v>159</v>
      </c>
      <c r="D51" s="194" t="s">
        <v>112</v>
      </c>
      <c r="E51" s="219">
        <v>45309.638888888891</v>
      </c>
      <c r="F51" s="219">
        <v>57497.5</v>
      </c>
      <c r="G51" s="203">
        <f>(F51-E51)/E51</f>
        <v>0.26899047112246777</v>
      </c>
      <c r="H51" s="219">
        <v>57497.5</v>
      </c>
      <c r="I51" s="203">
        <f>(F51-H51)/H51</f>
        <v>0</v>
      </c>
    </row>
    <row r="52" spans="1:9" ht="16.5" x14ac:dyDescent="0.3">
      <c r="A52" s="37"/>
      <c r="B52" s="211" t="s">
        <v>46</v>
      </c>
      <c r="C52" s="198" t="s">
        <v>111</v>
      </c>
      <c r="D52" s="194" t="s">
        <v>110</v>
      </c>
      <c r="E52" s="219">
        <v>6757.6388888888887</v>
      </c>
      <c r="F52" s="219">
        <v>13728.5</v>
      </c>
      <c r="G52" s="203">
        <f>(F52-E52)/E52</f>
        <v>1.0315527694995377</v>
      </c>
      <c r="H52" s="219">
        <v>13709.5</v>
      </c>
      <c r="I52" s="203">
        <f>(F52-H52)/H52</f>
        <v>1.3859002881213757E-3</v>
      </c>
    </row>
    <row r="53" spans="1:9" ht="16.5" x14ac:dyDescent="0.3">
      <c r="A53" s="37"/>
      <c r="B53" s="211" t="s">
        <v>45</v>
      </c>
      <c r="C53" s="198" t="s">
        <v>109</v>
      </c>
      <c r="D53" s="196" t="s">
        <v>108</v>
      </c>
      <c r="E53" s="219">
        <v>10199.65</v>
      </c>
      <c r="F53" s="219">
        <v>26598.285714285714</v>
      </c>
      <c r="G53" s="203">
        <f>(F53-E53)/E53</f>
        <v>1.6077645521449968</v>
      </c>
      <c r="H53" s="219">
        <v>26522.5</v>
      </c>
      <c r="I53" s="203">
        <f>(F53-H53)/H53</f>
        <v>2.8574121702597331E-3</v>
      </c>
    </row>
    <row r="54" spans="1:9" ht="16.5" customHeight="1" thickBot="1" x14ac:dyDescent="0.35">
      <c r="A54" s="38"/>
      <c r="B54" s="211" t="s">
        <v>47</v>
      </c>
      <c r="C54" s="198" t="s">
        <v>113</v>
      </c>
      <c r="D54" s="195" t="s">
        <v>114</v>
      </c>
      <c r="E54" s="222">
        <v>24432</v>
      </c>
      <c r="F54" s="222">
        <v>47214.222222222219</v>
      </c>
      <c r="G54" s="209">
        <f>(F54-E54)/E54</f>
        <v>0.93247471440005802</v>
      </c>
      <c r="H54" s="222">
        <v>46492</v>
      </c>
      <c r="I54" s="209">
        <f>(F54-H54)/H54</f>
        <v>1.5534333266416137E-2</v>
      </c>
    </row>
    <row r="55" spans="1:9" ht="15.75" customHeight="1" thickBot="1" x14ac:dyDescent="0.25">
      <c r="A55" s="260" t="s">
        <v>191</v>
      </c>
      <c r="B55" s="261"/>
      <c r="C55" s="261"/>
      <c r="D55" s="262"/>
      <c r="E55" s="84">
        <f>SUM(E49:E54)</f>
        <v>115249.25284920634</v>
      </c>
      <c r="F55" s="84">
        <f>SUM(F49:F54)</f>
        <v>252532.67460317459</v>
      </c>
      <c r="G55" s="104">
        <f t="shared" ref="G55" si="6">(F55-E55)/E55</f>
        <v>1.1911870867708938</v>
      </c>
      <c r="H55" s="84">
        <f>SUM(H49:H54)</f>
        <v>253715.66666666666</v>
      </c>
      <c r="I55" s="105">
        <f t="shared" ref="I55" si="7">(F55-H55)/H55</f>
        <v>-4.6626685653050103E-3</v>
      </c>
    </row>
    <row r="56" spans="1:9" ht="17.25" customHeight="1" thickBot="1" x14ac:dyDescent="0.3">
      <c r="A56" s="110" t="s">
        <v>44</v>
      </c>
      <c r="B56" s="10" t="s">
        <v>57</v>
      </c>
      <c r="C56" s="179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32" t="s">
        <v>42</v>
      </c>
      <c r="C57" s="201" t="s">
        <v>198</v>
      </c>
      <c r="D57" s="202" t="s">
        <v>114</v>
      </c>
      <c r="E57" s="216">
        <v>3682.1726190476193</v>
      </c>
      <c r="F57" s="166">
        <v>7586.5</v>
      </c>
      <c r="G57" s="204">
        <f>(F57-E57)/E57</f>
        <v>1.0603325223688782</v>
      </c>
      <c r="H57" s="166">
        <v>7686.5</v>
      </c>
      <c r="I57" s="204">
        <f>(F57-H57)/H57</f>
        <v>-1.3009822415924023E-2</v>
      </c>
    </row>
    <row r="58" spans="1:9" ht="16.5" x14ac:dyDescent="0.3">
      <c r="A58" s="111"/>
      <c r="B58" s="233" t="s">
        <v>43</v>
      </c>
      <c r="C58" s="198" t="s">
        <v>119</v>
      </c>
      <c r="D58" s="194" t="s">
        <v>114</v>
      </c>
      <c r="E58" s="219">
        <v>7387.7152777777774</v>
      </c>
      <c r="F58" s="219">
        <v>4133</v>
      </c>
      <c r="G58" s="203">
        <f>(F58-E58)/E58</f>
        <v>-0.44055775776415612</v>
      </c>
      <c r="H58" s="219">
        <v>4133</v>
      </c>
      <c r="I58" s="203">
        <f>(F58-H58)/H58</f>
        <v>0</v>
      </c>
    </row>
    <row r="59" spans="1:9" ht="16.5" x14ac:dyDescent="0.3">
      <c r="A59" s="111"/>
      <c r="B59" s="233" t="s">
        <v>54</v>
      </c>
      <c r="C59" s="198" t="s">
        <v>121</v>
      </c>
      <c r="D59" s="194" t="s">
        <v>120</v>
      </c>
      <c r="E59" s="219">
        <v>7190.4930555555557</v>
      </c>
      <c r="F59" s="230">
        <v>26625</v>
      </c>
      <c r="G59" s="203">
        <f>(F59-E59)/E59</f>
        <v>2.702805884699222</v>
      </c>
      <c r="H59" s="230">
        <v>26625</v>
      </c>
      <c r="I59" s="203">
        <f>(F59-H59)/H59</f>
        <v>0</v>
      </c>
    </row>
    <row r="60" spans="1:9" ht="16.5" x14ac:dyDescent="0.3">
      <c r="A60" s="111"/>
      <c r="B60" s="233" t="s">
        <v>56</v>
      </c>
      <c r="C60" s="198" t="s">
        <v>123</v>
      </c>
      <c r="D60" s="194" t="s">
        <v>120</v>
      </c>
      <c r="E60" s="219">
        <v>33112.5</v>
      </c>
      <c r="F60" s="230">
        <v>108000</v>
      </c>
      <c r="G60" s="203">
        <f>(F60-E60)/E60</f>
        <v>2.2616081540203852</v>
      </c>
      <c r="H60" s="230">
        <v>108000</v>
      </c>
      <c r="I60" s="203">
        <f>(F60-H60)/H60</f>
        <v>0</v>
      </c>
    </row>
    <row r="61" spans="1:9" ht="16.5" x14ac:dyDescent="0.3">
      <c r="A61" s="111"/>
      <c r="B61" s="233" t="s">
        <v>41</v>
      </c>
      <c r="C61" s="198" t="s">
        <v>118</v>
      </c>
      <c r="D61" s="194" t="s">
        <v>114</v>
      </c>
      <c r="E61" s="219">
        <v>7999</v>
      </c>
      <c r="F61" s="236">
        <v>22295.599999999999</v>
      </c>
      <c r="G61" s="203">
        <f>(F61-E61)/E61</f>
        <v>1.7872984123015374</v>
      </c>
      <c r="H61" s="236">
        <v>21776.6</v>
      </c>
      <c r="I61" s="203">
        <f>(F61-H61)/H61</f>
        <v>2.3832921576370968E-2</v>
      </c>
    </row>
    <row r="62" spans="1:9" s="147" customFormat="1" ht="17.25" thickBot="1" x14ac:dyDescent="0.35">
      <c r="A62" s="171"/>
      <c r="B62" s="234" t="s">
        <v>55</v>
      </c>
      <c r="C62" s="199" t="s">
        <v>122</v>
      </c>
      <c r="D62" s="195" t="s">
        <v>120</v>
      </c>
      <c r="E62" s="222">
        <v>7033.4375</v>
      </c>
      <c r="F62" s="231">
        <v>27176.666666666668</v>
      </c>
      <c r="G62" s="208">
        <f>(F62-E62)/E62</f>
        <v>2.8639238162941902</v>
      </c>
      <c r="H62" s="231">
        <v>26320</v>
      </c>
      <c r="I62" s="208">
        <f>(F62-H62)/H62</f>
        <v>3.2548125633232061E-2</v>
      </c>
    </row>
    <row r="63" spans="1:9" s="147" customFormat="1" ht="16.5" x14ac:dyDescent="0.3">
      <c r="A63" s="171"/>
      <c r="B63" s="235" t="s">
        <v>40</v>
      </c>
      <c r="C63" s="197" t="s">
        <v>117</v>
      </c>
      <c r="D63" s="194" t="s">
        <v>114</v>
      </c>
      <c r="E63" s="219">
        <v>4770.3</v>
      </c>
      <c r="F63" s="229">
        <v>23410.6</v>
      </c>
      <c r="G63" s="203">
        <f>(F63-E63)/E63</f>
        <v>3.9075739471312074</v>
      </c>
      <c r="H63" s="229">
        <v>20763.25</v>
      </c>
      <c r="I63" s="203">
        <f>(F63-H63)/H63</f>
        <v>0.12750171577185646</v>
      </c>
    </row>
    <row r="64" spans="1:9" ht="16.5" x14ac:dyDescent="0.3">
      <c r="A64" s="111"/>
      <c r="B64" s="233" t="s">
        <v>39</v>
      </c>
      <c r="C64" s="198" t="s">
        <v>116</v>
      </c>
      <c r="D64" s="196" t="s">
        <v>114</v>
      </c>
      <c r="E64" s="226">
        <v>6940.7857142857138</v>
      </c>
      <c r="F64" s="230">
        <v>31587</v>
      </c>
      <c r="G64" s="203">
        <f>(F64-E64)/E64</f>
        <v>3.5509256877051798</v>
      </c>
      <c r="H64" s="230">
        <v>27902.5</v>
      </c>
      <c r="I64" s="203">
        <f>(F64-H64)/H64</f>
        <v>0.13204909954305169</v>
      </c>
    </row>
    <row r="65" spans="1:9" ht="16.5" customHeight="1" thickBot="1" x14ac:dyDescent="0.35">
      <c r="A65" s="112"/>
      <c r="B65" s="234" t="s">
        <v>38</v>
      </c>
      <c r="C65" s="199" t="s">
        <v>115</v>
      </c>
      <c r="D65" s="195" t="s">
        <v>114</v>
      </c>
      <c r="E65" s="222">
        <v>4496.666666666667</v>
      </c>
      <c r="F65" s="231">
        <v>19257.5</v>
      </c>
      <c r="G65" s="208">
        <f>(F65-E65)/E65</f>
        <v>3.2826167531504815</v>
      </c>
      <c r="H65" s="231">
        <v>14878.75</v>
      </c>
      <c r="I65" s="208">
        <f>(F65-H65)/H65</f>
        <v>0.29429555574224986</v>
      </c>
    </row>
    <row r="66" spans="1:9" ht="15.75" customHeight="1" thickBot="1" x14ac:dyDescent="0.25">
      <c r="A66" s="260" t="s">
        <v>192</v>
      </c>
      <c r="B66" s="275"/>
      <c r="C66" s="275"/>
      <c r="D66" s="276"/>
      <c r="E66" s="100">
        <f>SUM(E57:E65)</f>
        <v>82613.070833333331</v>
      </c>
      <c r="F66" s="100">
        <f>SUM(F57:F65)</f>
        <v>270071.8666666667</v>
      </c>
      <c r="G66" s="102">
        <f t="shared" ref="G66" si="8">(F66-E66)/E66</f>
        <v>2.2691178761714315</v>
      </c>
      <c r="H66" s="100">
        <f>SUM(H57:H65)</f>
        <v>258085.6</v>
      </c>
      <c r="I66" s="180">
        <f t="shared" ref="I66" si="9">(F66-H66)/H66</f>
        <v>4.6442988941136937E-2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11" t="s">
        <v>62</v>
      </c>
      <c r="C68" s="198" t="s">
        <v>131</v>
      </c>
      <c r="D68" s="202" t="s">
        <v>125</v>
      </c>
      <c r="E68" s="216">
        <v>13114.527777777779</v>
      </c>
      <c r="F68" s="224">
        <v>25538.333333333332</v>
      </c>
      <c r="G68" s="203">
        <f>(F68-E68)/E68</f>
        <v>0.9473315216585505</v>
      </c>
      <c r="H68" s="224">
        <v>27183</v>
      </c>
      <c r="I68" s="203">
        <f>(F68-H68)/H68</f>
        <v>-6.0503500962611478E-2</v>
      </c>
    </row>
    <row r="69" spans="1:9" ht="16.5" x14ac:dyDescent="0.3">
      <c r="A69" s="37"/>
      <c r="B69" s="211" t="s">
        <v>61</v>
      </c>
      <c r="C69" s="198" t="s">
        <v>130</v>
      </c>
      <c r="D69" s="196" t="s">
        <v>216</v>
      </c>
      <c r="E69" s="219">
        <v>17753.65625</v>
      </c>
      <c r="F69" s="218">
        <v>104588</v>
      </c>
      <c r="G69" s="203">
        <f>(F69-E69)/E69</f>
        <v>4.8910682130617458</v>
      </c>
      <c r="H69" s="218">
        <v>106788</v>
      </c>
      <c r="I69" s="203">
        <f>(F69-H69)/H69</f>
        <v>-2.0601565718994644E-2</v>
      </c>
    </row>
    <row r="70" spans="1:9" ht="16.5" x14ac:dyDescent="0.3">
      <c r="A70" s="37"/>
      <c r="B70" s="211" t="s">
        <v>59</v>
      </c>
      <c r="C70" s="198" t="s">
        <v>128</v>
      </c>
      <c r="D70" s="196" t="s">
        <v>124</v>
      </c>
      <c r="E70" s="219">
        <v>11832.1875</v>
      </c>
      <c r="F70" s="218">
        <v>32978.5</v>
      </c>
      <c r="G70" s="203">
        <f>(F70-E70)/E70</f>
        <v>1.7871853788659113</v>
      </c>
      <c r="H70" s="218">
        <v>33046</v>
      </c>
      <c r="I70" s="203">
        <f>(F70-H70)/H70</f>
        <v>-2.042607274707983E-3</v>
      </c>
    </row>
    <row r="71" spans="1:9" ht="16.5" x14ac:dyDescent="0.3">
      <c r="A71" s="37"/>
      <c r="B71" s="211" t="s">
        <v>64</v>
      </c>
      <c r="C71" s="198" t="s">
        <v>133</v>
      </c>
      <c r="D71" s="196" t="s">
        <v>127</v>
      </c>
      <c r="E71" s="219">
        <v>5842.0833333333339</v>
      </c>
      <c r="F71" s="218">
        <v>20825.428571428572</v>
      </c>
      <c r="G71" s="203">
        <f>(F71-E71)/E71</f>
        <v>2.564726379818028</v>
      </c>
      <c r="H71" s="218">
        <v>20825.428571428572</v>
      </c>
      <c r="I71" s="203">
        <f>(F71-H71)/H71</f>
        <v>0</v>
      </c>
    </row>
    <row r="72" spans="1:9" ht="16.5" x14ac:dyDescent="0.3">
      <c r="A72" s="37"/>
      <c r="B72" s="211" t="s">
        <v>60</v>
      </c>
      <c r="C72" s="198" t="s">
        <v>129</v>
      </c>
      <c r="D72" s="196" t="s">
        <v>215</v>
      </c>
      <c r="E72" s="219">
        <v>50034.178571428565</v>
      </c>
      <c r="F72" s="218">
        <v>173278</v>
      </c>
      <c r="G72" s="203">
        <f>(F72-E72)/E72</f>
        <v>2.4631926604456815</v>
      </c>
      <c r="H72" s="218">
        <v>171796.33333333334</v>
      </c>
      <c r="I72" s="203">
        <f>(F72-H72)/H72</f>
        <v>8.6245534926045579E-3</v>
      </c>
    </row>
    <row r="73" spans="1:9" ht="16.5" customHeight="1" thickBot="1" x14ac:dyDescent="0.35">
      <c r="A73" s="37"/>
      <c r="B73" s="211" t="s">
        <v>63</v>
      </c>
      <c r="C73" s="198" t="s">
        <v>132</v>
      </c>
      <c r="D73" s="195" t="s">
        <v>126</v>
      </c>
      <c r="E73" s="222">
        <v>6790.833333333333</v>
      </c>
      <c r="F73" s="227">
        <v>26090</v>
      </c>
      <c r="G73" s="209">
        <f>(F73-E73)/E73</f>
        <v>2.8419437967848817</v>
      </c>
      <c r="H73" s="227">
        <v>24196</v>
      </c>
      <c r="I73" s="209">
        <f>(F73-H73)/H73</f>
        <v>7.8277401223342702E-2</v>
      </c>
    </row>
    <row r="74" spans="1:9" ht="15.75" customHeight="1" thickBot="1" x14ac:dyDescent="0.25">
      <c r="A74" s="260" t="s">
        <v>214</v>
      </c>
      <c r="B74" s="261"/>
      <c r="C74" s="261"/>
      <c r="D74" s="262"/>
      <c r="E74" s="84">
        <f>SUM(E68:E73)</f>
        <v>105367.466765873</v>
      </c>
      <c r="F74" s="84">
        <f>SUM(F68:F73)</f>
        <v>383298.26190476189</v>
      </c>
      <c r="G74" s="104">
        <f t="shared" ref="G74" si="10">(F74-E74)/E74</f>
        <v>2.6377287380027119</v>
      </c>
      <c r="H74" s="84">
        <f>SUM(H68:H73)</f>
        <v>383834.76190476189</v>
      </c>
      <c r="I74" s="105">
        <f t="shared" ref="I74" si="11">(F74-H74)/H74</f>
        <v>-1.3977368733817752E-3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11" t="s">
        <v>69</v>
      </c>
      <c r="C76" s="200" t="s">
        <v>140</v>
      </c>
      <c r="D76" s="202" t="s">
        <v>136</v>
      </c>
      <c r="E76" s="216">
        <v>1828.6607142857142</v>
      </c>
      <c r="F76" s="216">
        <v>9242</v>
      </c>
      <c r="G76" s="203">
        <f>(F76-E76)/E76</f>
        <v>4.053971974024706</v>
      </c>
      <c r="H76" s="216">
        <v>9242</v>
      </c>
      <c r="I76" s="203">
        <f>(F76-H76)/H76</f>
        <v>0</v>
      </c>
    </row>
    <row r="77" spans="1:9" ht="16.5" x14ac:dyDescent="0.3">
      <c r="A77" s="37"/>
      <c r="B77" s="211" t="s">
        <v>68</v>
      </c>
      <c r="C77" s="198" t="s">
        <v>138</v>
      </c>
      <c r="D77" s="196" t="s">
        <v>134</v>
      </c>
      <c r="E77" s="219">
        <v>5816.697916666667</v>
      </c>
      <c r="F77" s="219">
        <v>24775.555555555555</v>
      </c>
      <c r="G77" s="203">
        <f>(F77-E77)/E77</f>
        <v>3.2593849483855442</v>
      </c>
      <c r="H77" s="219">
        <v>24358.888888888891</v>
      </c>
      <c r="I77" s="203">
        <f>(F77-H77)/H77</f>
        <v>1.710532317657245E-2</v>
      </c>
    </row>
    <row r="78" spans="1:9" ht="16.5" x14ac:dyDescent="0.3">
      <c r="A78" s="37"/>
      <c r="B78" s="211" t="s">
        <v>71</v>
      </c>
      <c r="C78" s="198" t="s">
        <v>200</v>
      </c>
      <c r="D78" s="196" t="s">
        <v>134</v>
      </c>
      <c r="E78" s="219">
        <v>2932.9548611111113</v>
      </c>
      <c r="F78" s="219">
        <v>9964.4444444444453</v>
      </c>
      <c r="G78" s="203">
        <f>(F78-E78)/E78</f>
        <v>2.3974080462559684</v>
      </c>
      <c r="H78" s="219">
        <v>9391.25</v>
      </c>
      <c r="I78" s="203">
        <f>(F78-H78)/H78</f>
        <v>6.103494683289714E-2</v>
      </c>
    </row>
    <row r="79" spans="1:9" ht="16.5" x14ac:dyDescent="0.3">
      <c r="A79" s="37"/>
      <c r="B79" s="211" t="s">
        <v>70</v>
      </c>
      <c r="C79" s="198" t="s">
        <v>141</v>
      </c>
      <c r="D79" s="196" t="s">
        <v>137</v>
      </c>
      <c r="E79" s="219">
        <v>3706.3</v>
      </c>
      <c r="F79" s="219">
        <v>9742</v>
      </c>
      <c r="G79" s="203">
        <f>(F79-E79)/E79</f>
        <v>1.6284974233062621</v>
      </c>
      <c r="H79" s="219">
        <v>8928</v>
      </c>
      <c r="I79" s="203">
        <f>(F79-H79)/H79</f>
        <v>9.1173835125448036E-2</v>
      </c>
    </row>
    <row r="80" spans="1:9" ht="16.5" customHeight="1" thickBot="1" x14ac:dyDescent="0.35">
      <c r="A80" s="38"/>
      <c r="B80" s="211" t="s">
        <v>67</v>
      </c>
      <c r="C80" s="198" t="s">
        <v>139</v>
      </c>
      <c r="D80" s="195" t="s">
        <v>135</v>
      </c>
      <c r="E80" s="222">
        <v>4325.0982142857138</v>
      </c>
      <c r="F80" s="222">
        <v>8919</v>
      </c>
      <c r="G80" s="203">
        <f>(F80-E80)/E80</f>
        <v>1.0621497034542984</v>
      </c>
      <c r="H80" s="222">
        <v>7938.75</v>
      </c>
      <c r="I80" s="203">
        <f>(F80-H80)/H80</f>
        <v>0.12347661785545583</v>
      </c>
    </row>
    <row r="81" spans="1:11" ht="15.75" customHeight="1" thickBot="1" x14ac:dyDescent="0.25">
      <c r="A81" s="260" t="s">
        <v>193</v>
      </c>
      <c r="B81" s="261"/>
      <c r="C81" s="261"/>
      <c r="D81" s="262"/>
      <c r="E81" s="84">
        <f>SUM(E76:E80)</f>
        <v>18609.711706349208</v>
      </c>
      <c r="F81" s="84">
        <f>SUM(F76:F80)</f>
        <v>62643</v>
      </c>
      <c r="G81" s="104">
        <f t="shared" ref="G81" si="12">(F81-E81)/E81</f>
        <v>2.3661456441922013</v>
      </c>
      <c r="H81" s="84">
        <f>SUM(H76:H80)</f>
        <v>59858.888888888891</v>
      </c>
      <c r="I81" s="105">
        <f t="shared" ref="I81" si="13">(F81-H81)/H81</f>
        <v>4.6511239396358074E-2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11" t="s">
        <v>78</v>
      </c>
      <c r="C83" s="198" t="s">
        <v>149</v>
      </c>
      <c r="D83" s="202" t="s">
        <v>147</v>
      </c>
      <c r="E83" s="219">
        <v>2727.5</v>
      </c>
      <c r="F83" s="216">
        <v>5451.25</v>
      </c>
      <c r="G83" s="204">
        <f>(F83-E83)/E83</f>
        <v>0.99862511457378556</v>
      </c>
      <c r="H83" s="216">
        <v>5590.7142857142853</v>
      </c>
      <c r="I83" s="204">
        <f>(F83-H83)/H83</f>
        <v>-2.4945700779353451E-2</v>
      </c>
    </row>
    <row r="84" spans="1:11" ht="16.5" x14ac:dyDescent="0.3">
      <c r="A84" s="37"/>
      <c r="B84" s="211" t="s">
        <v>77</v>
      </c>
      <c r="C84" s="198" t="s">
        <v>146</v>
      </c>
      <c r="D84" s="194" t="s">
        <v>162</v>
      </c>
      <c r="E84" s="219">
        <v>2137.9722222222222</v>
      </c>
      <c r="F84" s="219">
        <v>7376.666666666667</v>
      </c>
      <c r="G84" s="203">
        <f>(F84-E84)/E84</f>
        <v>2.4503098730624817</v>
      </c>
      <c r="H84" s="219">
        <v>7515</v>
      </c>
      <c r="I84" s="203">
        <f>(F84-H84)/H84</f>
        <v>-1.840762918607226E-2</v>
      </c>
    </row>
    <row r="85" spans="1:11" ht="16.5" x14ac:dyDescent="0.3">
      <c r="A85" s="37"/>
      <c r="B85" s="211" t="s">
        <v>75</v>
      </c>
      <c r="C85" s="198" t="s">
        <v>148</v>
      </c>
      <c r="D85" s="196" t="s">
        <v>145</v>
      </c>
      <c r="E85" s="219">
        <v>1285.7142857142858</v>
      </c>
      <c r="F85" s="219">
        <v>3905.8333333333335</v>
      </c>
      <c r="G85" s="203">
        <f>(F85-E85)/E85</f>
        <v>2.0378703703703702</v>
      </c>
      <c r="H85" s="219">
        <v>3905.8333333333335</v>
      </c>
      <c r="I85" s="203">
        <f>(F85-H85)/H85</f>
        <v>0</v>
      </c>
    </row>
    <row r="86" spans="1:11" ht="16.5" x14ac:dyDescent="0.3">
      <c r="A86" s="37"/>
      <c r="B86" s="211" t="s">
        <v>80</v>
      </c>
      <c r="C86" s="198" t="s">
        <v>151</v>
      </c>
      <c r="D86" s="196" t="s">
        <v>150</v>
      </c>
      <c r="E86" s="219">
        <v>4390.166666666667</v>
      </c>
      <c r="F86" s="219">
        <v>8526.6666666666661</v>
      </c>
      <c r="G86" s="203">
        <f>(F86-E86)/E86</f>
        <v>0.9422193538590028</v>
      </c>
      <c r="H86" s="219">
        <v>8387.7777777777774</v>
      </c>
      <c r="I86" s="203">
        <f>(F86-H86)/H86</f>
        <v>1.655848456749236E-2</v>
      </c>
    </row>
    <row r="87" spans="1:11" ht="16.5" x14ac:dyDescent="0.3">
      <c r="A87" s="37"/>
      <c r="B87" s="211" t="s">
        <v>76</v>
      </c>
      <c r="C87" s="198" t="s">
        <v>143</v>
      </c>
      <c r="D87" s="207" t="s">
        <v>161</v>
      </c>
      <c r="E87" s="228">
        <v>1993.5044642857142</v>
      </c>
      <c r="F87" s="277">
        <v>9354.2857142857138</v>
      </c>
      <c r="G87" s="203">
        <f>(F87-E87)/E87</f>
        <v>3.6923826266109798</v>
      </c>
      <c r="H87" s="277">
        <v>9163.3333333333339</v>
      </c>
      <c r="I87" s="203">
        <f>(F87-H87)/H87</f>
        <v>2.0838746557189505E-2</v>
      </c>
    </row>
    <row r="88" spans="1:11" ht="16.5" x14ac:dyDescent="0.3">
      <c r="A88" s="37"/>
      <c r="B88" s="211" t="s">
        <v>74</v>
      </c>
      <c r="C88" s="198" t="s">
        <v>144</v>
      </c>
      <c r="D88" s="207" t="s">
        <v>142</v>
      </c>
      <c r="E88" s="228">
        <v>1875.5</v>
      </c>
      <c r="F88" s="228">
        <v>7854.166666666667</v>
      </c>
      <c r="G88" s="203">
        <f>(F88-E88)/E88</f>
        <v>3.1877721496489828</v>
      </c>
      <c r="H88" s="228">
        <v>7475</v>
      </c>
      <c r="I88" s="203">
        <f>(F88-H88)/H88</f>
        <v>5.0724637681159458E-2</v>
      </c>
    </row>
    <row r="89" spans="1:11" ht="16.5" customHeight="1" thickBot="1" x14ac:dyDescent="0.35">
      <c r="A89" s="35"/>
      <c r="B89" s="212" t="s">
        <v>79</v>
      </c>
      <c r="C89" s="199" t="s">
        <v>155</v>
      </c>
      <c r="D89" s="195" t="s">
        <v>156</v>
      </c>
      <c r="E89" s="222">
        <v>9999</v>
      </c>
      <c r="F89" s="222">
        <v>42999.5</v>
      </c>
      <c r="G89" s="205">
        <f>(F89-E89)/E89</f>
        <v>3.3003800380038002</v>
      </c>
      <c r="H89" s="222">
        <v>38666</v>
      </c>
      <c r="I89" s="205">
        <f>(F89-H89)/H89</f>
        <v>0.11207520819324471</v>
      </c>
    </row>
    <row r="90" spans="1:11" ht="15.75" customHeight="1" thickBot="1" x14ac:dyDescent="0.25">
      <c r="A90" s="260" t="s">
        <v>194</v>
      </c>
      <c r="B90" s="261"/>
      <c r="C90" s="261"/>
      <c r="D90" s="262"/>
      <c r="E90" s="84">
        <f>SUM(E83:E89)</f>
        <v>24409.357638888891</v>
      </c>
      <c r="F90" s="84">
        <f>SUM(F83:F89)</f>
        <v>85468.369047619053</v>
      </c>
      <c r="G90" s="113">
        <f t="shared" ref="G90:G91" si="14">(F90-E90)/E90</f>
        <v>2.5014591662769194</v>
      </c>
      <c r="H90" s="84">
        <f>SUM(H83:H89)</f>
        <v>80703.658730158728</v>
      </c>
      <c r="I90" s="105">
        <f t="shared" ref="I90:I91" si="15">(F90-H90)/H90</f>
        <v>5.903958249763671E-2</v>
      </c>
    </row>
    <row r="91" spans="1:11" ht="15.75" customHeight="1" thickBot="1" x14ac:dyDescent="0.25">
      <c r="A91" s="260" t="s">
        <v>195</v>
      </c>
      <c r="B91" s="261"/>
      <c r="C91" s="261"/>
      <c r="D91" s="262"/>
      <c r="E91" s="100">
        <f>SUM(E90+E81+E74+E66+E55+E47+E39+E32)</f>
        <v>508242.29741765873</v>
      </c>
      <c r="F91" s="100">
        <f>SUM(F32,F39,F47,F55,F66,F74,F81,F90)</f>
        <v>1395822.8027777779</v>
      </c>
      <c r="G91" s="102">
        <f t="shared" si="14"/>
        <v>1.7463727632860342</v>
      </c>
      <c r="H91" s="100">
        <f>SUM(H32,H39,H47,H55,H66,H74,H81,H90)</f>
        <v>1371613.8875000002</v>
      </c>
      <c r="I91" s="114">
        <f t="shared" si="15"/>
        <v>1.7649949084361179E-2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C21" zoomScaleNormal="100" workbookViewId="0">
      <selection activeCell="C41" sqref="C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54" t="s">
        <v>3</v>
      </c>
      <c r="B13" s="254"/>
      <c r="C13" s="256" t="s">
        <v>0</v>
      </c>
      <c r="D13" s="250" t="s">
        <v>207</v>
      </c>
      <c r="E13" s="250" t="s">
        <v>208</v>
      </c>
      <c r="F13" s="250" t="s">
        <v>209</v>
      </c>
      <c r="G13" s="250" t="s">
        <v>210</v>
      </c>
      <c r="H13" s="250" t="s">
        <v>211</v>
      </c>
      <c r="I13" s="250" t="s">
        <v>212</v>
      </c>
    </row>
    <row r="14" spans="1:9" ht="24.75" customHeight="1" thickBot="1" x14ac:dyDescent="0.25">
      <c r="A14" s="255"/>
      <c r="B14" s="255"/>
      <c r="C14" s="257"/>
      <c r="D14" s="270"/>
      <c r="E14" s="270"/>
      <c r="F14" s="270"/>
      <c r="G14" s="251"/>
      <c r="H14" s="270"/>
      <c r="I14" s="270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38">
        <v>5000</v>
      </c>
      <c r="E16" s="215">
        <v>5000</v>
      </c>
      <c r="F16" s="238">
        <v>4000</v>
      </c>
      <c r="G16" s="215">
        <v>4500</v>
      </c>
      <c r="H16" s="238">
        <v>4333</v>
      </c>
      <c r="I16" s="174">
        <v>4566.6000000000004</v>
      </c>
    </row>
    <row r="17" spans="1:9" ht="16.5" x14ac:dyDescent="0.3">
      <c r="A17" s="89"/>
      <c r="B17" s="138" t="s">
        <v>5</v>
      </c>
      <c r="C17" s="143" t="s">
        <v>164</v>
      </c>
      <c r="D17" s="237">
        <v>5000</v>
      </c>
      <c r="E17" s="218">
        <v>6000</v>
      </c>
      <c r="F17" s="237">
        <v>5000</v>
      </c>
      <c r="G17" s="218">
        <v>5000</v>
      </c>
      <c r="H17" s="237">
        <v>4333</v>
      </c>
      <c r="I17" s="131">
        <v>5066.6000000000004</v>
      </c>
    </row>
    <row r="18" spans="1:9" ht="16.5" x14ac:dyDescent="0.3">
      <c r="A18" s="89"/>
      <c r="B18" s="138" t="s">
        <v>6</v>
      </c>
      <c r="C18" s="143" t="s">
        <v>165</v>
      </c>
      <c r="D18" s="237">
        <v>5000</v>
      </c>
      <c r="E18" s="218">
        <v>7000</v>
      </c>
      <c r="F18" s="237">
        <v>4000</v>
      </c>
      <c r="G18" s="218">
        <v>5000</v>
      </c>
      <c r="H18" s="237">
        <v>5000</v>
      </c>
      <c r="I18" s="131">
        <v>5200</v>
      </c>
    </row>
    <row r="19" spans="1:9" ht="16.5" x14ac:dyDescent="0.3">
      <c r="A19" s="89"/>
      <c r="B19" s="138" t="s">
        <v>7</v>
      </c>
      <c r="C19" s="143" t="s">
        <v>166</v>
      </c>
      <c r="D19" s="237">
        <v>3500</v>
      </c>
      <c r="E19" s="218">
        <v>4000</v>
      </c>
      <c r="F19" s="237">
        <v>2500</v>
      </c>
      <c r="G19" s="218">
        <v>825</v>
      </c>
      <c r="H19" s="237">
        <v>1000</v>
      </c>
      <c r="I19" s="131">
        <v>2365</v>
      </c>
    </row>
    <row r="20" spans="1:9" ht="16.5" x14ac:dyDescent="0.3">
      <c r="A20" s="89"/>
      <c r="B20" s="138" t="s">
        <v>8</v>
      </c>
      <c r="C20" s="143" t="s">
        <v>167</v>
      </c>
      <c r="D20" s="237">
        <v>13000</v>
      </c>
      <c r="E20" s="218">
        <v>7000</v>
      </c>
      <c r="F20" s="237">
        <v>8000</v>
      </c>
      <c r="G20" s="218">
        <v>12500</v>
      </c>
      <c r="H20" s="237">
        <v>13333</v>
      </c>
      <c r="I20" s="131">
        <v>10766.6</v>
      </c>
    </row>
    <row r="21" spans="1:9" ht="16.5" x14ac:dyDescent="0.3">
      <c r="A21" s="89"/>
      <c r="B21" s="138" t="s">
        <v>9</v>
      </c>
      <c r="C21" s="143" t="s">
        <v>168</v>
      </c>
      <c r="D21" s="237">
        <v>6000</v>
      </c>
      <c r="E21" s="218">
        <v>4500</v>
      </c>
      <c r="F21" s="237">
        <v>5500</v>
      </c>
      <c r="G21" s="218">
        <v>6000</v>
      </c>
      <c r="H21" s="237">
        <v>4833</v>
      </c>
      <c r="I21" s="131">
        <v>5366.6</v>
      </c>
    </row>
    <row r="22" spans="1:9" ht="16.5" x14ac:dyDescent="0.3">
      <c r="A22" s="89"/>
      <c r="B22" s="138" t="s">
        <v>10</v>
      </c>
      <c r="C22" s="143" t="s">
        <v>169</v>
      </c>
      <c r="D22" s="237">
        <v>3500</v>
      </c>
      <c r="E22" s="218">
        <v>3000</v>
      </c>
      <c r="F22" s="237">
        <v>3000</v>
      </c>
      <c r="G22" s="218">
        <v>3750</v>
      </c>
      <c r="H22" s="237">
        <v>3833</v>
      </c>
      <c r="I22" s="131">
        <v>3416.6</v>
      </c>
    </row>
    <row r="23" spans="1:9" ht="16.5" x14ac:dyDescent="0.3">
      <c r="A23" s="89"/>
      <c r="B23" s="138" t="s">
        <v>11</v>
      </c>
      <c r="C23" s="143" t="s">
        <v>170</v>
      </c>
      <c r="D23" s="237">
        <v>1000</v>
      </c>
      <c r="E23" s="218">
        <v>1000</v>
      </c>
      <c r="F23" s="237">
        <v>500</v>
      </c>
      <c r="G23" s="218">
        <v>1000</v>
      </c>
      <c r="H23" s="237">
        <v>1000</v>
      </c>
      <c r="I23" s="131">
        <v>900</v>
      </c>
    </row>
    <row r="24" spans="1:9" ht="16.5" x14ac:dyDescent="0.3">
      <c r="A24" s="89"/>
      <c r="B24" s="138" t="s">
        <v>12</v>
      </c>
      <c r="C24" s="143" t="s">
        <v>171</v>
      </c>
      <c r="D24" s="237">
        <v>1000</v>
      </c>
      <c r="E24" s="218">
        <v>1000</v>
      </c>
      <c r="F24" s="237">
        <v>1500</v>
      </c>
      <c r="G24" s="218">
        <v>1000</v>
      </c>
      <c r="H24" s="237">
        <v>1083</v>
      </c>
      <c r="I24" s="131">
        <v>1116.5999999999999</v>
      </c>
    </row>
    <row r="25" spans="1:9" ht="16.5" x14ac:dyDescent="0.3">
      <c r="A25" s="89"/>
      <c r="B25" s="138" t="s">
        <v>13</v>
      </c>
      <c r="C25" s="143" t="s">
        <v>172</v>
      </c>
      <c r="D25" s="237">
        <v>1000</v>
      </c>
      <c r="E25" s="218">
        <v>1000</v>
      </c>
      <c r="F25" s="237">
        <v>1500</v>
      </c>
      <c r="G25" s="218">
        <v>1750</v>
      </c>
      <c r="H25" s="237">
        <v>1166</v>
      </c>
      <c r="I25" s="131">
        <v>1283.2</v>
      </c>
    </row>
    <row r="26" spans="1:9" ht="16.5" x14ac:dyDescent="0.3">
      <c r="A26" s="89"/>
      <c r="B26" s="138" t="s">
        <v>14</v>
      </c>
      <c r="C26" s="143" t="s">
        <v>173</v>
      </c>
      <c r="D26" s="237">
        <v>1000</v>
      </c>
      <c r="E26" s="218">
        <v>1000</v>
      </c>
      <c r="F26" s="237">
        <v>1500</v>
      </c>
      <c r="G26" s="218">
        <v>1750</v>
      </c>
      <c r="H26" s="237">
        <v>1166</v>
      </c>
      <c r="I26" s="131">
        <v>1283.2</v>
      </c>
    </row>
    <row r="27" spans="1:9" ht="16.5" x14ac:dyDescent="0.3">
      <c r="A27" s="89"/>
      <c r="B27" s="138" t="s">
        <v>15</v>
      </c>
      <c r="C27" s="143" t="s">
        <v>174</v>
      </c>
      <c r="D27" s="237">
        <v>3500</v>
      </c>
      <c r="E27" s="218">
        <v>3000</v>
      </c>
      <c r="F27" s="237">
        <v>3000</v>
      </c>
      <c r="G27" s="218">
        <v>2750</v>
      </c>
      <c r="H27" s="237">
        <v>2833</v>
      </c>
      <c r="I27" s="131">
        <v>3016.6</v>
      </c>
    </row>
    <row r="28" spans="1:9" ht="16.5" x14ac:dyDescent="0.3">
      <c r="A28" s="89"/>
      <c r="B28" s="138" t="s">
        <v>16</v>
      </c>
      <c r="C28" s="143" t="s">
        <v>175</v>
      </c>
      <c r="D28" s="237">
        <v>1000</v>
      </c>
      <c r="E28" s="218">
        <v>750</v>
      </c>
      <c r="F28" s="237">
        <v>1500</v>
      </c>
      <c r="G28" s="218">
        <v>1750</v>
      </c>
      <c r="H28" s="237">
        <v>2000</v>
      </c>
      <c r="I28" s="131">
        <v>1400</v>
      </c>
    </row>
    <row r="29" spans="1:9" ht="16.5" x14ac:dyDescent="0.3">
      <c r="A29" s="89"/>
      <c r="B29" s="140" t="s">
        <v>17</v>
      </c>
      <c r="C29" s="143" t="s">
        <v>176</v>
      </c>
      <c r="D29" s="237">
        <v>5000</v>
      </c>
      <c r="E29" s="218">
        <v>5500</v>
      </c>
      <c r="F29" s="237">
        <v>5000</v>
      </c>
      <c r="G29" s="218">
        <v>4750</v>
      </c>
      <c r="H29" s="237">
        <v>4833</v>
      </c>
      <c r="I29" s="131">
        <v>5016.6000000000004</v>
      </c>
    </row>
    <row r="30" spans="1:9" ht="16.5" x14ac:dyDescent="0.3">
      <c r="A30" s="89"/>
      <c r="B30" s="138" t="s">
        <v>18</v>
      </c>
      <c r="C30" s="143" t="s">
        <v>177</v>
      </c>
      <c r="D30" s="237">
        <v>3500</v>
      </c>
      <c r="E30" s="218">
        <v>9000</v>
      </c>
      <c r="F30" s="237">
        <v>6000</v>
      </c>
      <c r="G30" s="218">
        <v>4500</v>
      </c>
      <c r="H30" s="237">
        <v>4166</v>
      </c>
      <c r="I30" s="131">
        <v>5433.2</v>
      </c>
    </row>
    <row r="31" spans="1:9" ht="17.25" thickBot="1" x14ac:dyDescent="0.35">
      <c r="A31" s="90"/>
      <c r="B31" s="139" t="s">
        <v>19</v>
      </c>
      <c r="C31" s="144" t="s">
        <v>178</v>
      </c>
      <c r="D31" s="239">
        <v>5000</v>
      </c>
      <c r="E31" s="221">
        <v>5000</v>
      </c>
      <c r="F31" s="239">
        <v>5000</v>
      </c>
      <c r="G31" s="221">
        <v>5250</v>
      </c>
      <c r="H31" s="239">
        <v>4666</v>
      </c>
      <c r="I31" s="191">
        <v>4983.2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43"/>
      <c r="E32" s="241"/>
      <c r="F32" s="243"/>
      <c r="G32" s="241"/>
      <c r="H32" s="243"/>
      <c r="I32" s="243"/>
    </row>
    <row r="33" spans="1:9" ht="16.5" x14ac:dyDescent="0.3">
      <c r="A33" s="88"/>
      <c r="B33" s="129" t="s">
        <v>26</v>
      </c>
      <c r="C33" s="135" t="s">
        <v>179</v>
      </c>
      <c r="D33" s="238">
        <v>8000</v>
      </c>
      <c r="E33" s="215">
        <v>8000</v>
      </c>
      <c r="F33" s="238">
        <v>7000</v>
      </c>
      <c r="G33" s="215">
        <v>7500</v>
      </c>
      <c r="H33" s="238">
        <v>8333</v>
      </c>
      <c r="I33" s="174">
        <v>7766.6</v>
      </c>
    </row>
    <row r="34" spans="1:9" ht="16.5" x14ac:dyDescent="0.3">
      <c r="A34" s="89"/>
      <c r="B34" s="130" t="s">
        <v>27</v>
      </c>
      <c r="C34" s="15" t="s">
        <v>180</v>
      </c>
      <c r="D34" s="237">
        <v>8000</v>
      </c>
      <c r="E34" s="218">
        <v>8000</v>
      </c>
      <c r="F34" s="237">
        <v>6000</v>
      </c>
      <c r="G34" s="218">
        <v>7500</v>
      </c>
      <c r="H34" s="237">
        <v>8333</v>
      </c>
      <c r="I34" s="131">
        <v>7566.6</v>
      </c>
    </row>
    <row r="35" spans="1:9" ht="16.5" x14ac:dyDescent="0.3">
      <c r="A35" s="89"/>
      <c r="B35" s="132" t="s">
        <v>28</v>
      </c>
      <c r="C35" s="15" t="s">
        <v>181</v>
      </c>
      <c r="D35" s="237">
        <v>6000</v>
      </c>
      <c r="E35" s="218">
        <v>5000</v>
      </c>
      <c r="F35" s="237">
        <v>6500</v>
      </c>
      <c r="G35" s="218">
        <v>6000</v>
      </c>
      <c r="H35" s="237">
        <v>5833</v>
      </c>
      <c r="I35" s="131">
        <v>5866.6</v>
      </c>
    </row>
    <row r="36" spans="1:9" ht="16.5" x14ac:dyDescent="0.3">
      <c r="A36" s="89"/>
      <c r="B36" s="130" t="s">
        <v>29</v>
      </c>
      <c r="C36" s="15" t="s">
        <v>182</v>
      </c>
      <c r="D36" s="237">
        <v>8500</v>
      </c>
      <c r="E36" s="218">
        <v>8000</v>
      </c>
      <c r="F36" s="237">
        <v>7000</v>
      </c>
      <c r="G36" s="218">
        <v>7000</v>
      </c>
      <c r="H36" s="237">
        <v>7000</v>
      </c>
      <c r="I36" s="131">
        <v>7500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9">
        <v>4500</v>
      </c>
      <c r="E37" s="221">
        <v>3000</v>
      </c>
      <c r="F37" s="239">
        <v>4500</v>
      </c>
      <c r="G37" s="221">
        <v>4000</v>
      </c>
      <c r="H37" s="239">
        <v>3833</v>
      </c>
      <c r="I37" s="191">
        <v>3966.6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40"/>
      <c r="E38" s="242"/>
      <c r="F38" s="240"/>
      <c r="G38" s="242"/>
      <c r="H38" s="240"/>
      <c r="I38" s="191"/>
    </row>
    <row r="39" spans="1:9" ht="16.5" x14ac:dyDescent="0.3">
      <c r="A39" s="88"/>
      <c r="B39" s="173" t="s">
        <v>31</v>
      </c>
      <c r="C39" s="176" t="s">
        <v>213</v>
      </c>
      <c r="D39" s="215">
        <v>110000</v>
      </c>
      <c r="E39" s="215">
        <v>75000</v>
      </c>
      <c r="F39" s="215">
        <v>80000</v>
      </c>
      <c r="G39" s="215">
        <v>70000</v>
      </c>
      <c r="H39" s="215">
        <v>111666</v>
      </c>
      <c r="I39" s="174">
        <v>89333.2</v>
      </c>
    </row>
    <row r="40" spans="1:9" ht="17.25" thickBot="1" x14ac:dyDescent="0.35">
      <c r="A40" s="90"/>
      <c r="B40" s="175" t="s">
        <v>32</v>
      </c>
      <c r="C40" s="150" t="s">
        <v>185</v>
      </c>
      <c r="D40" s="221">
        <v>65000</v>
      </c>
      <c r="E40" s="221">
        <v>45000</v>
      </c>
      <c r="F40" s="221">
        <v>65000</v>
      </c>
      <c r="G40" s="221">
        <v>50000</v>
      </c>
      <c r="H40" s="221">
        <v>68333</v>
      </c>
      <c r="I40" s="191">
        <v>58666.6</v>
      </c>
    </row>
    <row r="41" spans="1:9" ht="15.75" thickBot="1" x14ac:dyDescent="0.3">
      <c r="D41" s="245">
        <v>273000</v>
      </c>
      <c r="E41" s="244">
        <v>215750</v>
      </c>
      <c r="F41" s="244">
        <v>233500</v>
      </c>
      <c r="G41" s="244">
        <v>214075</v>
      </c>
      <c r="H41" s="278">
        <v>272909</v>
      </c>
      <c r="I41" s="246">
        <v>241846.8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12-04-2021</vt:lpstr>
      <vt:lpstr>By Order</vt:lpstr>
      <vt:lpstr>All Stores</vt:lpstr>
      <vt:lpstr>'12-04-2021'!Print_Titles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2021-04-15T08:32:30Z</cp:lastPrinted>
  <dcterms:created xsi:type="dcterms:W3CDTF">2010-10-20T06:23:14Z</dcterms:created>
  <dcterms:modified xsi:type="dcterms:W3CDTF">2021-04-15T08:33:28Z</dcterms:modified>
</cp:coreProperties>
</file>