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9-04-2021" sheetId="9" r:id="rId4"/>
    <sheet name="By Order" sheetId="11" r:id="rId5"/>
    <sheet name="All Stores" sheetId="12" r:id="rId6"/>
  </sheets>
  <definedNames>
    <definedName name="_xlnm.Print_Titles" localSheetId="3">'19-04-2021'!$12:$14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2" l="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5" i="11" l="1"/>
  <c r="G85" i="11"/>
  <c r="I89" i="11"/>
  <c r="G89" i="11"/>
  <c r="I84" i="11"/>
  <c r="G84" i="11"/>
  <c r="I87" i="11"/>
  <c r="G87" i="11"/>
  <c r="I88" i="11"/>
  <c r="G88" i="11"/>
  <c r="I86" i="11"/>
  <c r="G86" i="11"/>
  <c r="I83" i="11"/>
  <c r="G83" i="11"/>
  <c r="I77" i="11"/>
  <c r="G77" i="11"/>
  <c r="I80" i="11"/>
  <c r="G80" i="11"/>
  <c r="I78" i="11"/>
  <c r="G78" i="11"/>
  <c r="I76" i="11"/>
  <c r="G76" i="11"/>
  <c r="I79" i="11"/>
  <c r="G79" i="11"/>
  <c r="I70" i="11"/>
  <c r="G70" i="11"/>
  <c r="I69" i="11"/>
  <c r="G69" i="11"/>
  <c r="I73" i="11"/>
  <c r="G73" i="11"/>
  <c r="I72" i="11"/>
  <c r="G72" i="11"/>
  <c r="I71" i="11"/>
  <c r="G71" i="11"/>
  <c r="I68" i="11"/>
  <c r="G68" i="11"/>
  <c r="I60" i="11"/>
  <c r="G60" i="11"/>
  <c r="I63" i="11"/>
  <c r="G63" i="11"/>
  <c r="I62" i="11"/>
  <c r="G62" i="11"/>
  <c r="I61" i="11"/>
  <c r="G61" i="11"/>
  <c r="I65" i="11"/>
  <c r="G65" i="11"/>
  <c r="I64" i="11"/>
  <c r="G64" i="11"/>
  <c r="I59" i="11"/>
  <c r="G59" i="11"/>
  <c r="I57" i="11"/>
  <c r="G57" i="11"/>
  <c r="I58" i="11"/>
  <c r="G58" i="11"/>
  <c r="I53" i="11"/>
  <c r="G53" i="11"/>
  <c r="I52" i="11"/>
  <c r="G52" i="11"/>
  <c r="I54" i="11"/>
  <c r="G54" i="11"/>
  <c r="I51" i="11"/>
  <c r="G51" i="11"/>
  <c r="I50" i="11"/>
  <c r="G50" i="11"/>
  <c r="I49" i="11"/>
  <c r="G49" i="11"/>
  <c r="I46" i="11"/>
  <c r="G46" i="11"/>
  <c r="I41" i="11"/>
  <c r="G41" i="11"/>
  <c r="I44" i="11"/>
  <c r="G44" i="11"/>
  <c r="I45" i="11"/>
  <c r="G45" i="11"/>
  <c r="I42" i="11"/>
  <c r="G42" i="11"/>
  <c r="I43" i="11"/>
  <c r="G43" i="11"/>
  <c r="I35" i="11"/>
  <c r="G35" i="11"/>
  <c r="I34" i="11"/>
  <c r="G34" i="11"/>
  <c r="I36" i="11"/>
  <c r="G36" i="11"/>
  <c r="I38" i="11"/>
  <c r="G38" i="11"/>
  <c r="I37" i="11"/>
  <c r="G37" i="11"/>
  <c r="I19" i="11"/>
  <c r="G19" i="11"/>
  <c r="I16" i="11"/>
  <c r="G16" i="11"/>
  <c r="I21" i="11"/>
  <c r="G21" i="11"/>
  <c r="I26" i="11"/>
  <c r="G26" i="11"/>
  <c r="I24" i="11"/>
  <c r="G24" i="11"/>
  <c r="I22" i="11"/>
  <c r="G22" i="11"/>
  <c r="I31" i="11"/>
  <c r="G31" i="11"/>
  <c r="I29" i="11"/>
  <c r="G29" i="11"/>
  <c r="I30" i="11"/>
  <c r="G30" i="11"/>
  <c r="I20" i="11"/>
  <c r="G20" i="11"/>
  <c r="I28" i="11"/>
  <c r="G28" i="11"/>
  <c r="I25" i="11"/>
  <c r="G25" i="11"/>
  <c r="I17" i="11"/>
  <c r="G17" i="11"/>
  <c r="I23" i="11"/>
  <c r="G23" i="11"/>
  <c r="I27" i="11"/>
  <c r="G27" i="11"/>
  <c r="I18" i="11"/>
  <c r="G18" i="11"/>
  <c r="I20" i="8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<sst xmlns="http://schemas.openxmlformats.org/spreadsheetml/2006/main" count="848" uniqueCount="227">
  <si>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</si>
  <si>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</si>
  <si>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</si>
  <si>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</si>
  <si>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</si>
  <si>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</si>
  <si>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</si>
  <si>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</si>
  <si>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</si>
  <si>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</si>
  <si>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</si>
  <si>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</si>
  <si>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</si>
  <si>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</si>
  <si>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</si>
  <si>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</si>
  <si>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</si>
  <si>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</si>
  <si>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</si>
  <si>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</si>
  <si>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</si>
  <si>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</si>
  <si>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</si>
  <si>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</si>
  <si>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</si>
  <si>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</si>
  <si>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</si>
  <si>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</si>
  <si>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</si>
  <si>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</si>
  <si>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</si>
  <si>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</si>
  <si>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</si>
  <si>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</si>
  <si>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</si>
  <si>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</si>
  <si>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</si>
  <si>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</si>
  <si>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</si>
  <si>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</si>
  <si>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</si>
  <si>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</si>
  <si>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</si>
  <si>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</si>
  <si>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</si>
  <si>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</si>
  <si>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</si>
  <si>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</si>
  <si>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</si>
  <si>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</si>
  <si>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</si>
  <si>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</si>
  <si>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</si>
  <si>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</si>
  <si>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</si>
  <si>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</si>
  <si>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</si>
  <si>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</si>
  <si>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</si>
  <si>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</si>
  <si>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</si>
  <si>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</si>
  <si>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</si>
  <si>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</si>
  <si>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</si>
  <si>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</si>
  <si>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</si>
  <si>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</si>
  <si>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</si>
  <si>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</si>
  <si>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</si>
  <si>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</si>
  <si>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</si>
  <si>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</si>
  <si>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</si>
  <si>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</si>
  <si>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</si>
  <si>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</si>
  <si>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</si>
  <si>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</si>
  <si>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</si>
  <si>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</si>
  <si>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</si>
  <si>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</si>
  <si>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</si>
  <si>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</si>
  <si>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</si>
  <si>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</si>
  <si>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</si>
  <si>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</si>
  <si>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</si>
  <si>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</si>
  <si>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</si>
  <si>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</si>
  <si>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</si>
  <si>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</si>
  <si>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</si>
  <si>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</si>
  <si>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</si>
  <si>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</si>
  <si>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</si>
  <si>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</si>
  <si>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</si>
  <si>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</si>
  <si>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</si>
  <si>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</si>
  <si>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</si>
  <si>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</si>
  <si>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</si>
  <si>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</si>
  <si>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</si>
  <si>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</si>
  <si>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</si>
  <si>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</si>
  <si>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</si>
  <si>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</si>
  <si>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</si>
  <si>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</si>
  <si>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</si>
  <si>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</si>
  <si>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</si>
  <si>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</si>
  <si>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</si>
  <si>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</si>
  <si>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</si>
  <si>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</si>
  <si>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</si>
  <si>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</si>
  <si>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</si>
  <si>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</si>
  <si>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</si>
  <si>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</si>
  <si>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</si>
  <si>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</si>
  <si>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</si>
  <si>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</si>
  <si>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</si>
  <si>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</si>
  <si>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</si>
  <si>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</si>
  <si>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</si>
  <si>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</si>
  <si>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</si>
  <si>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</si>
  <si>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</si>
  <si>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</si>
  <si>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</si>
  <si>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</si>
  <si>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</si>
  <si>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</si>
  <si>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</si>
  <si>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</si>
  <si>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</si>
  <si>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</si>
  <si>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</si>
  <si>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</si>
  <si>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</si>
  <si>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</si>
  <si>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</si>
  <si>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</si>
  <si>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</si>
  <si>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</si>
  <si>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</si>
  <si>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</si>
  <si>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</si>
  <si>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</si>
  <si>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</si>
  <si>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</si>
  <si>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</si>
  <si>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</si>
  <si>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</si>
  <si>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</si>
  <si>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</si>
  <si>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</si>
  <si>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</si>
  <si>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</si>
  <si>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</si>
  <si>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</si>
  <si>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</si>
  <si>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</si>
  <si>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</si>
  <si>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</si>
  <si>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</si>
  <si>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</si>
  <si>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</si>
  <si>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</si>
  <si>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</si>
  <si>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</si>
  <si>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</si>
  <si>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</si>
  <si>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</si>
  <si>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</si>
  <si>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</si>
  <si>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</si>
  <si>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</si>
  <si>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</si>
  <si>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</si>
  <si>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</si>
  <si>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</si>
  <si>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</si>
  <si>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</si>
  <si>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</si>
  <si>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</si>
  <si>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</si>
  <si>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</si>
  <si>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</si>
  <si>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</si>
  <si>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</si>
  <si>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</si>
  <si>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</si>
  <si>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</si>
  <si>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</si>
  <si>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</si>
  <si>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</si>
  <si>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</si>
  <si>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</si>
  <si>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</si>
  <si>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2020 (ل.ل.)</t>
  </si>
  <si>
    <t>معدل أسعار  السوبرماركات في 12-04-2021 (ل.ل.)</t>
  </si>
  <si>
    <t>معدل أسعار المحلات والملاحم في 12-04-2021 (ل.ل.)</t>
  </si>
  <si>
    <t>المعدل العام للأسعار في 12-04-2021  (ل.ل.)</t>
  </si>
  <si>
    <t xml:space="preserve"> التاريخ 19 نيسان 2021</t>
  </si>
  <si>
    <t>معدل أسعار  السوبرماركات في 19-04-2021 (ل.ل.)</t>
  </si>
  <si>
    <t>معدل أسعار المحلات والملاحم في 19-04-2021 (ل.ل.)</t>
  </si>
  <si>
    <t>معدل أسعار المحلات والملاحم في19-04-2021 (ل.ل.)</t>
  </si>
  <si>
    <t>المعدل العام للأسعار في 19-04-2021  (ل.ل.)</t>
  </si>
  <si>
    <t xml:space="preserve"> التاريخ19 نيسان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</si>
</sst>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178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  <font>
      <b/>
      <sz val="11"/>
      <name val="Arial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/>
    </xf>
    <xf numFmtId="1" fontId="18" fillId="2" borderId="41" xfId="0" applyNumberFormat="1" applyFont="1" applyFill="1" applyBorder="1" applyAlignment="1">
      <alignment horizontal="center"/>
    </xf>
    <xf numFmtId="1" fontId="19" fillId="2" borderId="41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/>
    </xf>
    <xf numFmtId="1" fontId="14" fillId="2" borderId="44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1" fontId="14" fillId="2" borderId="47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 vertical="center" wrapText="1"/>
    </xf>
    <xf numFmtId="0" fontId="20" fillId="0" borderId="12" xfId="0" applyFont="1" applyBorder="1"/>
    <xf numFmtId="1" fontId="1" fillId="2" borderId="49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45" xfId="0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1" fontId="14" fillId="2" borderId="51" xfId="0" applyNumberFormat="1" applyFont="1" applyFill="1" applyBorder="1" applyAlignment="1">
      <alignment horizontal="center"/>
    </xf>
    <xf numFmtId="2" fontId="1" fillId="2" borderId="51" xfId="0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4" fillId="2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1" fontId="21" fillId="2" borderId="18" xfId="0" applyNumberFormat="1" applyFont="1" applyFill="1" applyBorder="1" applyAlignment="1">
      <alignment horizontal="center"/>
    </xf>
    <xf numFmtId="1" fontId="14" fillId="2" borderId="52" xfId="0" applyNumberFormat="1" applyFont="1" applyFill="1" applyBorder="1" applyAlignment="1">
      <alignment horizontal="center"/>
    </xf>
    <xf numFmtId="1" fontId="14" fillId="2" borderId="45" xfId="0" applyNumberFormat="1" applyFont="1" applyFill="1" applyBorder="1" applyAlignment="1">
      <alignment horizontal="center"/>
    </xf>
    <xf numFmtId="2" fontId="1" fillId="2" borderId="45" xfId="0" applyNumberFormat="1" applyFont="1" applyFill="1" applyBorder="1" applyAlignment="1">
      <alignment horizontal="center"/>
    </xf>
    <xf numFmtId="1" fontId="14" fillId="2" borderId="45" xfId="0" applyNumberFormat="1" applyFont="1" applyFill="1" applyBorder="1" applyAlignment="1">
      <alignment horizontal="center" vertical="center"/>
    </xf>
    <xf numFmtId="1" fontId="21" fillId="2" borderId="34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23" fillId="2" borderId="11" xfId="0" applyNumberFormat="1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3" zoomScaleNormal="100" workbookViewId="0">
      <selection activeCell="D45" sqref="D4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83" t="s">
        <v>202</v>
      </c>
      <c r="B9" s="283"/>
      <c r="C9" s="283"/>
      <c r="D9" s="283"/>
      <c r="E9" s="283"/>
      <c r="F9" s="283"/>
      <c r="G9" s="283"/>
      <c r="H9" s="283"/>
      <c r="I9" s="283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84" t="s">
        <v>3</v>
      </c>
      <c r="B12" s="290"/>
      <c r="C12" s="288" t="s">
        <v>0</v>
      </c>
      <c r="D12" s="286" t="s">
        <v>23</v>
      </c>
      <c r="E12" s="286" t="s">
        <v>217</v>
      </c>
      <c r="F12" s="286" t="s">
        <v>222</v>
      </c>
      <c r="G12" s="286" t="s">
        <v>197</v>
      </c>
      <c r="H12" s="286" t="s">
        <v>218</v>
      </c>
      <c r="I12" s="286" t="s">
        <v>187</v>
      </c>
    </row>
    <row r="13" spans="1:9" ht="38.25" customHeight="1" thickBot="1" x14ac:dyDescent="0.25">
      <c r="A13" s="285"/>
      <c r="B13" s="291"/>
      <c r="C13" s="289"/>
      <c r="D13" s="287"/>
      <c r="E13" s="287"/>
      <c r="F13" s="287"/>
      <c r="G13" s="287"/>
      <c r="H13" s="287"/>
      <c r="I13" s="28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42">
        <v>2674.3249999999998</v>
      </c>
      <c r="F15" s="184">
        <v>4138.8</v>
      </c>
      <c r="G15" s="45">
        <f t="shared" ref="G15:G30" si="0">(F15-E15)/E15</f>
        <v>0.54760547053929509</v>
      </c>
      <c r="H15" s="161">
        <v>4519.8</v>
      </c>
      <c r="I15" s="45">
        <f>(F15-H15)/H15</f>
        <v>-8.4295765299349526E-2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46">
        <v>2460.4986111111111</v>
      </c>
      <c r="F16" s="182">
        <v>6043.1111111111113</v>
      </c>
      <c r="G16" s="48">
        <f t="shared" si="0"/>
        <v>1.4560514213751843</v>
      </c>
      <c r="H16" s="156">
        <v>4905.333333333333</v>
      </c>
      <c r="I16" s="44">
        <f t="shared" ref="I16:I30" si="1">(F16-H16)/H16</f>
        <v>0.23194708707076209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46">
        <v>2339.7472222222223</v>
      </c>
      <c r="F17" s="182">
        <v>6044.2222222222226</v>
      </c>
      <c r="G17" s="48">
        <f t="shared" si="0"/>
        <v>1.5832800076931388</v>
      </c>
      <c r="H17" s="156">
        <v>5248.666666666667</v>
      </c>
      <c r="I17" s="44">
        <f>(F17-H17)/H17</f>
        <v>0.15157288623565773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46">
        <v>1044.6312499999999</v>
      </c>
      <c r="F18" s="182">
        <v>1459.8</v>
      </c>
      <c r="G18" s="48">
        <f t="shared" si="0"/>
        <v>0.39743091162551386</v>
      </c>
      <c r="H18" s="156">
        <v>1302.3</v>
      </c>
      <c r="I18" s="44">
        <f t="shared" si="1"/>
        <v>0.12093987560469938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46">
        <v>5203.1000000000004</v>
      </c>
      <c r="F19" s="182">
        <v>17358</v>
      </c>
      <c r="G19" s="48">
        <f>(F19-E19)/E19</f>
        <v>2.3360881013242105</v>
      </c>
      <c r="H19" s="156">
        <v>15855.428571428571</v>
      </c>
      <c r="I19" s="44">
        <f>(F19-H19)/H19</f>
        <v>9.4767001838036602E-2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46">
        <v>1867.9499999999998</v>
      </c>
      <c r="F20" s="182">
        <v>6698.8</v>
      </c>
      <c r="G20" s="48">
        <f t="shared" si="0"/>
        <v>2.5861773602077149</v>
      </c>
      <c r="H20" s="156">
        <v>5794.8</v>
      </c>
      <c r="I20" s="44">
        <f t="shared" si="1"/>
        <v>0.15600193276730862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46">
        <v>1562.9</v>
      </c>
      <c r="F21" s="182">
        <v>5088.3</v>
      </c>
      <c r="G21" s="48">
        <f t="shared" si="0"/>
        <v>2.2556785462921489</v>
      </c>
      <c r="H21" s="156">
        <v>4602.3</v>
      </c>
      <c r="I21" s="44">
        <f t="shared" si="1"/>
        <v>0.10559937422593051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46">
        <v>472.74374999999998</v>
      </c>
      <c r="F22" s="182">
        <v>998.8</v>
      </c>
      <c r="G22" s="48">
        <f t="shared" si="0"/>
        <v>1.1127725115350546</v>
      </c>
      <c r="H22" s="156">
        <v>773.8</v>
      </c>
      <c r="I22" s="44">
        <f t="shared" si="1"/>
        <v>0.2907728095115017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46">
        <v>531.30624999999998</v>
      </c>
      <c r="F23" s="182">
        <v>1373.8</v>
      </c>
      <c r="G23" s="48">
        <f t="shared" si="0"/>
        <v>1.5857026903033797</v>
      </c>
      <c r="H23" s="156">
        <v>1090</v>
      </c>
      <c r="I23" s="44">
        <f t="shared" si="1"/>
        <v>0.2603669724770642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46">
        <v>524.74374999999998</v>
      </c>
      <c r="F24" s="182">
        <v>1609.7777777777778</v>
      </c>
      <c r="G24" s="48">
        <f t="shared" si="0"/>
        <v>2.0677407358882842</v>
      </c>
      <c r="H24" s="156">
        <v>998.75</v>
      </c>
      <c r="I24" s="44">
        <f t="shared" si="1"/>
        <v>0.61179251842581006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46">
        <v>517.25625000000002</v>
      </c>
      <c r="F25" s="182">
        <v>1224</v>
      </c>
      <c r="G25" s="48">
        <f t="shared" si="0"/>
        <v>1.3663319679559212</v>
      </c>
      <c r="H25" s="156">
        <v>933.33333333333337</v>
      </c>
      <c r="I25" s="44">
        <f t="shared" si="1"/>
        <v>0.31142857142857139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46">
        <v>1584.5375000000001</v>
      </c>
      <c r="F26" s="182">
        <v>3364.8</v>
      </c>
      <c r="G26" s="48">
        <f t="shared" si="0"/>
        <v>1.1235218478578133</v>
      </c>
      <c r="H26" s="156">
        <v>2424</v>
      </c>
      <c r="I26" s="44">
        <f t="shared" si="1"/>
        <v>0.38811881188118819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46">
        <v>534.91909722222226</v>
      </c>
      <c r="F27" s="182">
        <v>1443.3333333333333</v>
      </c>
      <c r="G27" s="48">
        <f t="shared" si="0"/>
        <v>1.6982273409725117</v>
      </c>
      <c r="H27" s="156">
        <v>1337.7777777777778</v>
      </c>
      <c r="I27" s="44">
        <f t="shared" si="1"/>
        <v>7.890365448504974E-2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46">
        <v>2019.3687500000001</v>
      </c>
      <c r="F28" s="182">
        <v>5038.3</v>
      </c>
      <c r="G28" s="48">
        <f t="shared" si="0"/>
        <v>1.49498760441846</v>
      </c>
      <c r="H28" s="156">
        <v>4972.8</v>
      </c>
      <c r="I28" s="44">
        <f t="shared" si="1"/>
        <v>1.3171653796653797E-2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46">
        <v>2465.2553323412699</v>
      </c>
      <c r="F29" s="182">
        <v>6136.0444444444438</v>
      </c>
      <c r="G29" s="48">
        <f t="shared" si="0"/>
        <v>1.4890097037603811</v>
      </c>
      <c r="H29" s="156">
        <v>5613.8222222222212</v>
      </c>
      <c r="I29" s="44">
        <f t="shared" si="1"/>
        <v>9.3024360507002649E-2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49">
        <v>1630.0374999999999</v>
      </c>
      <c r="F30" s="183">
        <v>4503.8</v>
      </c>
      <c r="G30" s="51">
        <f t="shared" si="0"/>
        <v>1.7630039186215043</v>
      </c>
      <c r="H30" s="158">
        <v>4583.8</v>
      </c>
      <c r="I30" s="56">
        <f t="shared" si="1"/>
        <v>-1.7452768445394649E-2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191"/>
      <c r="G31" s="52"/>
      <c r="H31" s="175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4">
        <v>8398.7999999999993</v>
      </c>
      <c r="G32" s="45">
        <f>(F32-E32)/E32</f>
        <v>1.9815225687356892</v>
      </c>
      <c r="H32" s="161">
        <v>8148.8</v>
      </c>
      <c r="I32" s="44">
        <f>(F32-H32)/H32</f>
        <v>3.0679363832711453E-2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2">
        <v>10276.444444444445</v>
      </c>
      <c r="G33" s="48">
        <f>(F33-E33)/E33</f>
        <v>2.5130991501470232</v>
      </c>
      <c r="H33" s="156">
        <v>9043.1111111111113</v>
      </c>
      <c r="I33" s="44">
        <f>(F33-H33)/H33</f>
        <v>0.13638374207499884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2">
        <v>6469</v>
      </c>
      <c r="G34" s="48">
        <f>(F34-E34)/E34</f>
        <v>2.2169475300392234</v>
      </c>
      <c r="H34" s="156">
        <v>6373</v>
      </c>
      <c r="I34" s="44">
        <f>(F34-H34)/H34</f>
        <v>1.5063549348815314E-2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2">
        <v>7700</v>
      </c>
      <c r="G35" s="48">
        <f>(F35-E35)/E35</f>
        <v>2.3900844310800542</v>
      </c>
      <c r="H35" s="156">
        <v>8388.6666666666661</v>
      </c>
      <c r="I35" s="44">
        <f>(F35-H35)/H35</f>
        <v>-8.2094889930859033E-2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2">
        <v>5150</v>
      </c>
      <c r="G36" s="51">
        <f>(F36-E36)/E36</f>
        <v>0.86921824030343042</v>
      </c>
      <c r="H36" s="156">
        <v>4924</v>
      </c>
      <c r="I36" s="56">
        <f>(F36-H36)/H36</f>
        <v>4.5897644191714056E-2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191"/>
      <c r="G37" s="52"/>
      <c r="H37" s="175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38547.125</v>
      </c>
      <c r="F38" s="182">
        <v>95000</v>
      </c>
      <c r="G38" s="45">
        <f t="shared" ref="G38:G43" si="2">(F38-E38)/E38</f>
        <v>1.4645158361356392</v>
      </c>
      <c r="H38" s="156">
        <v>95000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24432.908333333333</v>
      </c>
      <c r="F39" s="182">
        <v>55579.6</v>
      </c>
      <c r="G39" s="48">
        <f t="shared" si="2"/>
        <v>1.2747844522534328</v>
      </c>
      <c r="H39" s="156">
        <v>50179.6</v>
      </c>
      <c r="I39" s="44">
        <f>(F39-H39)/H39</f>
        <v>0.10761345247869653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20064.6875</v>
      </c>
      <c r="F40" s="182">
        <v>33872</v>
      </c>
      <c r="G40" s="48">
        <f t="shared" si="2"/>
        <v>0.68813992243836342</v>
      </c>
      <c r="H40" s="156">
        <v>29622</v>
      </c>
      <c r="I40" s="44">
        <f t="shared" si="3"/>
        <v>0.1434744446695024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6146.55</v>
      </c>
      <c r="F41" s="182">
        <v>20725.2</v>
      </c>
      <c r="G41" s="48">
        <f t="shared" si="2"/>
        <v>2.3718427410498575</v>
      </c>
      <c r="H41" s="156">
        <v>18429.666666666668</v>
      </c>
      <c r="I41" s="44">
        <f t="shared" si="3"/>
        <v>0.12455642171137113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17320.25</v>
      </c>
      <c r="F42" s="182">
        <v>17998.333333333332</v>
      </c>
      <c r="G42" s="48">
        <f t="shared" si="2"/>
        <v>3.9149742834735761E-2</v>
      </c>
      <c r="H42" s="156">
        <v>18998.333333333332</v>
      </c>
      <c r="I42" s="44">
        <f t="shared" si="3"/>
        <v>-5.2636196157557685E-2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15269.0625</v>
      </c>
      <c r="F43" s="182">
        <v>35485.428571428572</v>
      </c>
      <c r="G43" s="51">
        <f t="shared" si="2"/>
        <v>1.3240083385229822</v>
      </c>
      <c r="H43" s="156">
        <v>30328.285714285714</v>
      </c>
      <c r="I43" s="59">
        <f t="shared" si="3"/>
        <v>0.17004399476207976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91"/>
      <c r="G44" s="6"/>
      <c r="H44" s="175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10199.65</v>
      </c>
      <c r="F45" s="182">
        <v>26272.25</v>
      </c>
      <c r="G45" s="45">
        <f t="shared" ref="G45:G50" si="4">(F45-E45)/E45</f>
        <v>1.5757991695793485</v>
      </c>
      <c r="H45" s="156">
        <v>26598.285714285714</v>
      </c>
      <c r="I45" s="44">
        <f t="shared" ref="I45:I50" si="5">(F45-H45)/H45</f>
        <v>-1.2257771714611019E-2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6757.6388888888887</v>
      </c>
      <c r="F46" s="182">
        <v>13684.5</v>
      </c>
      <c r="G46" s="48">
        <f t="shared" si="4"/>
        <v>1.0250416195663345</v>
      </c>
      <c r="H46" s="156">
        <v>13728.5</v>
      </c>
      <c r="I46" s="85">
        <f t="shared" si="5"/>
        <v>-3.2050114724842481E-3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24432</v>
      </c>
      <c r="F47" s="182">
        <v>47214.222222222219</v>
      </c>
      <c r="G47" s="48">
        <f t="shared" si="4"/>
        <v>0.93247471440005802</v>
      </c>
      <c r="H47" s="156">
        <v>47214.222222222219</v>
      </c>
      <c r="I47" s="85">
        <f t="shared" si="5"/>
        <v>0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47">
        <v>25648.825071428568</v>
      </c>
      <c r="F48" s="182">
        <v>122594.33200000001</v>
      </c>
      <c r="G48" s="48">
        <f t="shared" si="4"/>
        <v>3.7797250618143754</v>
      </c>
      <c r="H48" s="156">
        <v>102495.83333333333</v>
      </c>
      <c r="I48" s="85">
        <f t="shared" si="5"/>
        <v>0.19609088499532515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2901.5</v>
      </c>
      <c r="F49" s="182">
        <v>4998.333333333333</v>
      </c>
      <c r="G49" s="48">
        <f t="shared" si="4"/>
        <v>0.72267218105577569</v>
      </c>
      <c r="H49" s="156">
        <v>4998.333333333333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45309.638888888891</v>
      </c>
      <c r="F50" s="182">
        <v>57497.5</v>
      </c>
      <c r="G50" s="56">
        <f t="shared" si="4"/>
        <v>0.26899047112246777</v>
      </c>
      <c r="H50" s="156">
        <v>57497.5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191"/>
      <c r="G51" s="52"/>
      <c r="H51" s="175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14">
        <v>4496.666666666667</v>
      </c>
      <c r="F52" s="213">
        <v>19257.5</v>
      </c>
      <c r="G52" s="215">
        <f t="shared" ref="G52:G60" si="6">(F52-E52)/E52</f>
        <v>3.2826167531504815</v>
      </c>
      <c r="H52" s="213">
        <v>19257.5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7">
        <v>6940.7857142857138</v>
      </c>
      <c r="F53" s="216">
        <v>30291</v>
      </c>
      <c r="G53" s="218">
        <f t="shared" si="6"/>
        <v>3.364203311687644</v>
      </c>
      <c r="H53" s="216">
        <v>31587</v>
      </c>
      <c r="I53" s="85">
        <f t="shared" si="7"/>
        <v>-4.1029537467945673E-2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7">
        <v>4770.3</v>
      </c>
      <c r="F54" s="216">
        <v>23410.6</v>
      </c>
      <c r="G54" s="218">
        <f t="shared" si="6"/>
        <v>3.9075739471312074</v>
      </c>
      <c r="H54" s="216">
        <v>23410.6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7">
        <v>7999</v>
      </c>
      <c r="F55" s="216">
        <v>26247</v>
      </c>
      <c r="G55" s="218">
        <f t="shared" si="6"/>
        <v>2.2812851606450808</v>
      </c>
      <c r="H55" s="216">
        <v>22295.599999999999</v>
      </c>
      <c r="I55" s="85">
        <f t="shared" si="7"/>
        <v>0.17722779382479062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26">
        <v>3682.1726190476193</v>
      </c>
      <c r="F56" s="216">
        <v>11286.5</v>
      </c>
      <c r="G56" s="223">
        <f t="shared" si="6"/>
        <v>2.0651740609920708</v>
      </c>
      <c r="H56" s="216">
        <v>7586.5</v>
      </c>
      <c r="I56" s="86">
        <f t="shared" si="7"/>
        <v>0.48770842944704407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20">
        <v>7387.7152777777774</v>
      </c>
      <c r="F57" s="219">
        <v>4179.6000000000004</v>
      </c>
      <c r="G57" s="221">
        <f t="shared" si="6"/>
        <v>-0.43424998895501249</v>
      </c>
      <c r="H57" s="219">
        <v>4133</v>
      </c>
      <c r="I57" s="119">
        <f t="shared" si="7"/>
        <v>1.1275102830873546E-2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7190.4930555555557</v>
      </c>
      <c r="F58" s="222">
        <v>26992.222222222223</v>
      </c>
      <c r="G58" s="44">
        <f t="shared" si="6"/>
        <v>2.7538764050912135</v>
      </c>
      <c r="H58" s="222">
        <v>26625</v>
      </c>
      <c r="I58" s="44">
        <f t="shared" si="7"/>
        <v>1.3792383933229018E-2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7033.4375</v>
      </c>
      <c r="F59" s="182">
        <v>31726</v>
      </c>
      <c r="G59" s="48">
        <f t="shared" si="6"/>
        <v>3.5107388812369487</v>
      </c>
      <c r="H59" s="156">
        <v>27176.666666666668</v>
      </c>
      <c r="I59" s="44">
        <f t="shared" si="7"/>
        <v>0.16739850361829997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33112.5</v>
      </c>
      <c r="F60" s="182">
        <v>108000</v>
      </c>
      <c r="G60" s="51">
        <f t="shared" si="6"/>
        <v>2.2616081540203852</v>
      </c>
      <c r="H60" s="156">
        <v>108000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191"/>
      <c r="G61" s="52"/>
      <c r="H61" s="175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11832.1875</v>
      </c>
      <c r="F62" s="182">
        <v>32594.777777777777</v>
      </c>
      <c r="G62" s="45">
        <f t="shared" ref="G62:G67" si="8">(F62-E62)/E62</f>
        <v>1.7547550085542321</v>
      </c>
      <c r="H62" s="156">
        <v>32978.5</v>
      </c>
      <c r="I62" s="44">
        <f t="shared" ref="I62:I67" si="9">(F62-H62)/H62</f>
        <v>-1.1635526849984767E-2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50034.178571428565</v>
      </c>
      <c r="F63" s="182">
        <v>179521.33333333334</v>
      </c>
      <c r="G63" s="48">
        <f t="shared" si="8"/>
        <v>2.5879740301332119</v>
      </c>
      <c r="H63" s="156">
        <v>173278</v>
      </c>
      <c r="I63" s="44">
        <f t="shared" si="9"/>
        <v>3.6030732887806546E-2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17753.65625</v>
      </c>
      <c r="F64" s="182">
        <v>109259.71428571429</v>
      </c>
      <c r="G64" s="48">
        <f t="shared" si="8"/>
        <v>5.1542091807547692</v>
      </c>
      <c r="H64" s="156">
        <v>104588</v>
      </c>
      <c r="I64" s="85">
        <f t="shared" si="9"/>
        <v>4.4667784886548073E-2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13114.527777777779</v>
      </c>
      <c r="F65" s="182">
        <v>50537.666666666664</v>
      </c>
      <c r="G65" s="48">
        <f t="shared" si="8"/>
        <v>2.8535635840660158</v>
      </c>
      <c r="H65" s="156">
        <v>25538.333333333332</v>
      </c>
      <c r="I65" s="85">
        <f t="shared" si="9"/>
        <v>0.97889447236180904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6790.833333333333</v>
      </c>
      <c r="F66" s="182">
        <v>26090</v>
      </c>
      <c r="G66" s="48">
        <f t="shared" si="8"/>
        <v>2.8419437967848817</v>
      </c>
      <c r="H66" s="156">
        <v>26090</v>
      </c>
      <c r="I66" s="85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5842.0833333333339</v>
      </c>
      <c r="F67" s="182">
        <v>20825.428571428572</v>
      </c>
      <c r="G67" s="51">
        <f t="shared" si="8"/>
        <v>2.564726379818028</v>
      </c>
      <c r="H67" s="156">
        <v>20825.428571428572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191"/>
      <c r="G68" s="60"/>
      <c r="H68" s="175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5816.697916666667</v>
      </c>
      <c r="F69" s="184">
        <v>25267.777777777777</v>
      </c>
      <c r="G69" s="45">
        <f>(F69-E69)/E69</f>
        <v>3.3440072253671032</v>
      </c>
      <c r="H69" s="161">
        <v>24775.555555555555</v>
      </c>
      <c r="I69" s="44">
        <f>(F69-H69)/H69</f>
        <v>1.9867252668400771E-2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4325.0982142857138</v>
      </c>
      <c r="F70" s="182">
        <v>6311.6</v>
      </c>
      <c r="G70" s="48">
        <f>(F70-E70)/E70</f>
        <v>0.45929634132998659</v>
      </c>
      <c r="H70" s="156">
        <v>8919</v>
      </c>
      <c r="I70" s="44">
        <f>(F70-H70)/H70</f>
        <v>-0.29234219082856816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1828.6607142857142</v>
      </c>
      <c r="F71" s="182">
        <v>9162</v>
      </c>
      <c r="G71" s="48">
        <f>(F71-E71)/E71</f>
        <v>4.0102241101508715</v>
      </c>
      <c r="H71" s="156">
        <v>9242</v>
      </c>
      <c r="I71" s="44">
        <f>(F71-H71)/H71</f>
        <v>-8.6561350357065563E-3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3706.3</v>
      </c>
      <c r="F72" s="182">
        <v>11493.75</v>
      </c>
      <c r="G72" s="48">
        <f>(F72-E72)/E72</f>
        <v>2.1011386018401099</v>
      </c>
      <c r="H72" s="156">
        <v>9742</v>
      </c>
      <c r="I72" s="44">
        <f>(F72-H72)/H72</f>
        <v>0.17981420652843358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2932.9548611111113</v>
      </c>
      <c r="F73" s="185">
        <v>9342.2222222222226</v>
      </c>
      <c r="G73" s="48">
        <f>(F73-E73)/E73</f>
        <v>2.1852594617439984</v>
      </c>
      <c r="H73" s="163">
        <v>9964.4444444444453</v>
      </c>
      <c r="I73" s="59">
        <f>(F73-H73)/H73</f>
        <v>-6.2444246208742227E-2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90"/>
      <c r="G74" s="52"/>
      <c r="H74" s="14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1875.5</v>
      </c>
      <c r="F75" s="181">
        <v>7854.166666666667</v>
      </c>
      <c r="G75" s="44">
        <f t="shared" ref="G75:G81" si="10">(F75-E75)/E75</f>
        <v>3.1877721496489828</v>
      </c>
      <c r="H75" s="154">
        <v>7854.166666666667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1993.5044642857142</v>
      </c>
      <c r="F76" s="182">
        <v>9614.2222222222226</v>
      </c>
      <c r="G76" s="48">
        <f t="shared" si="10"/>
        <v>3.8227743626684387</v>
      </c>
      <c r="H76" s="156">
        <v>9354.2857142857138</v>
      </c>
      <c r="I76" s="44">
        <f t="shared" si="11"/>
        <v>2.7787959003597467E-2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1285.7142857142858</v>
      </c>
      <c r="F77" s="182">
        <v>4531.25</v>
      </c>
      <c r="G77" s="48">
        <f t="shared" si="10"/>
        <v>2.5243055555555554</v>
      </c>
      <c r="H77" s="156">
        <v>3905.8333333333335</v>
      </c>
      <c r="I77" s="44">
        <f t="shared" si="11"/>
        <v>0.16012374653296346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2137.9722222222222</v>
      </c>
      <c r="F78" s="182">
        <v>7694.4444444444443</v>
      </c>
      <c r="G78" s="48">
        <f t="shared" si="10"/>
        <v>2.5989450024036276</v>
      </c>
      <c r="H78" s="156">
        <v>7376.666666666667</v>
      </c>
      <c r="I78" s="44">
        <f t="shared" si="11"/>
        <v>4.3078776924235521E-2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2727.5</v>
      </c>
      <c r="F79" s="182">
        <v>5451.25</v>
      </c>
      <c r="G79" s="48">
        <f t="shared" si="10"/>
        <v>0.99862511457378556</v>
      </c>
      <c r="H79" s="156">
        <v>5451.25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9999</v>
      </c>
      <c r="F80" s="182">
        <v>56000</v>
      </c>
      <c r="G80" s="48">
        <f t="shared" si="10"/>
        <v>4.6005600560056008</v>
      </c>
      <c r="H80" s="156">
        <v>42999.5</v>
      </c>
      <c r="I80" s="44">
        <f t="shared" si="11"/>
        <v>0.30234072489214991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4390.166666666667</v>
      </c>
      <c r="F81" s="183">
        <v>8526.6666666666661</v>
      </c>
      <c r="G81" s="51">
        <f t="shared" si="10"/>
        <v>0.9422193538590028</v>
      </c>
      <c r="H81" s="158">
        <v>8526.6666666666661</v>
      </c>
      <c r="I81" s="56">
        <f t="shared" si="11"/>
        <v>0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4" zoomScaleNormal="100" workbookViewId="0">
      <selection activeCell="I36" sqref="I3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83" t="s">
        <v>203</v>
      </c>
      <c r="B9" s="283"/>
      <c r="C9" s="283"/>
      <c r="D9" s="283"/>
      <c r="E9" s="283"/>
      <c r="F9" s="283"/>
      <c r="G9" s="283"/>
      <c r="H9" s="283"/>
      <c r="I9" s="28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84" t="s">
        <v>3</v>
      </c>
      <c r="B12" s="290"/>
      <c r="C12" s="292" t="s">
        <v>0</v>
      </c>
      <c r="D12" s="286" t="s">
        <v>23</v>
      </c>
      <c r="E12" s="286" t="s">
        <v>217</v>
      </c>
      <c r="F12" s="294" t="s">
        <v>223</v>
      </c>
      <c r="G12" s="286" t="s">
        <v>197</v>
      </c>
      <c r="H12" s="294" t="s">
        <v>219</v>
      </c>
      <c r="I12" s="286" t="s">
        <v>187</v>
      </c>
    </row>
    <row r="13" spans="1:9" ht="30.75" customHeight="1" thickBot="1" x14ac:dyDescent="0.25">
      <c r="A13" s="285"/>
      <c r="B13" s="291"/>
      <c r="C13" s="293"/>
      <c r="D13" s="287"/>
      <c r="E13" s="287"/>
      <c r="F13" s="295"/>
      <c r="G13" s="287"/>
      <c r="H13" s="295"/>
      <c r="I13" s="28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2674.3249999999998</v>
      </c>
      <c r="F15" s="186">
        <v>4852.8</v>
      </c>
      <c r="G15" s="44">
        <f>(F15-E15)/E15</f>
        <v>0.81458872799678439</v>
      </c>
      <c r="H15" s="186">
        <v>4566.6000000000004</v>
      </c>
      <c r="I15" s="120">
        <f>(F15-H15)/H15</f>
        <v>6.2672447772960146E-2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2460.4986111111111</v>
      </c>
      <c r="F16" s="186">
        <v>5799.8</v>
      </c>
      <c r="G16" s="48">
        <f t="shared" ref="G16:G39" si="0">(F16-E16)/E16</f>
        <v>1.357164508774475</v>
      </c>
      <c r="H16" s="186">
        <v>5066.6000000000004</v>
      </c>
      <c r="I16" s="48">
        <f>(F16-H16)/H16</f>
        <v>0.14471243042671608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2339.7472222222223</v>
      </c>
      <c r="F17" s="186">
        <v>5748.2</v>
      </c>
      <c r="G17" s="48">
        <f t="shared" si="0"/>
        <v>1.4567611173571693</v>
      </c>
      <c r="H17" s="186">
        <v>5200</v>
      </c>
      <c r="I17" s="48">
        <f t="shared" ref="I17:I29" si="1">(F17-H17)/H17</f>
        <v>0.10542307692307688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1044.6312499999999</v>
      </c>
      <c r="F18" s="186">
        <v>2095</v>
      </c>
      <c r="G18" s="48">
        <f t="shared" si="0"/>
        <v>1.005492368718627</v>
      </c>
      <c r="H18" s="186">
        <v>2365</v>
      </c>
      <c r="I18" s="48">
        <f t="shared" si="1"/>
        <v>-0.11416490486257928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5203.1000000000004</v>
      </c>
      <c r="F19" s="186">
        <v>13300</v>
      </c>
      <c r="G19" s="48">
        <f t="shared" si="0"/>
        <v>1.556168438046549</v>
      </c>
      <c r="H19" s="186">
        <v>10766.6</v>
      </c>
      <c r="I19" s="48">
        <f t="shared" si="1"/>
        <v>0.23530176657440599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1867.9499999999998</v>
      </c>
      <c r="F20" s="186">
        <v>6900</v>
      </c>
      <c r="G20" s="48">
        <f t="shared" si="0"/>
        <v>2.6938890227254482</v>
      </c>
      <c r="H20" s="186">
        <v>5366.6</v>
      </c>
      <c r="I20" s="48">
        <f t="shared" si="1"/>
        <v>0.28573025751872683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1562.9</v>
      </c>
      <c r="F21" s="186">
        <v>3094.8</v>
      </c>
      <c r="G21" s="48">
        <f t="shared" si="0"/>
        <v>0.98016507774009853</v>
      </c>
      <c r="H21" s="186">
        <v>3416.6</v>
      </c>
      <c r="I21" s="48">
        <f t="shared" si="1"/>
        <v>-9.4187203652754126E-2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472.74374999999998</v>
      </c>
      <c r="F22" s="186">
        <v>1199.8</v>
      </c>
      <c r="G22" s="48">
        <f t="shared" si="0"/>
        <v>1.5379499993389654</v>
      </c>
      <c r="H22" s="186">
        <v>900</v>
      </c>
      <c r="I22" s="48">
        <f t="shared" si="1"/>
        <v>0.33311111111111108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531.30624999999998</v>
      </c>
      <c r="F23" s="186">
        <v>1350</v>
      </c>
      <c r="G23" s="48">
        <f t="shared" si="0"/>
        <v>1.5409074333305885</v>
      </c>
      <c r="H23" s="186">
        <v>1116.5999999999999</v>
      </c>
      <c r="I23" s="48">
        <f t="shared" si="1"/>
        <v>0.2090274046211715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524.74374999999998</v>
      </c>
      <c r="F24" s="186">
        <v>1550</v>
      </c>
      <c r="G24" s="48">
        <f t="shared" si="0"/>
        <v>1.9538226991745971</v>
      </c>
      <c r="H24" s="186">
        <v>1283.2</v>
      </c>
      <c r="I24" s="48">
        <f t="shared" si="1"/>
        <v>0.20791770573566082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517.25625000000002</v>
      </c>
      <c r="F25" s="186">
        <v>1200</v>
      </c>
      <c r="G25" s="48">
        <f t="shared" si="0"/>
        <v>1.3199333019175699</v>
      </c>
      <c r="H25" s="186">
        <v>1283.2</v>
      </c>
      <c r="I25" s="48">
        <f t="shared" si="1"/>
        <v>-6.4837905236907759E-2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1584.5375000000001</v>
      </c>
      <c r="F26" s="186">
        <v>2883.2</v>
      </c>
      <c r="G26" s="48">
        <f t="shared" si="0"/>
        <v>0.81958457909642379</v>
      </c>
      <c r="H26" s="186">
        <v>3016.6</v>
      </c>
      <c r="I26" s="48">
        <f t="shared" si="1"/>
        <v>-4.4221971756281939E-2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534.91909722222226</v>
      </c>
      <c r="F27" s="186">
        <v>1800</v>
      </c>
      <c r="G27" s="48">
        <f t="shared" si="0"/>
        <v>2.3649948363167583</v>
      </c>
      <c r="H27" s="186">
        <v>1400</v>
      </c>
      <c r="I27" s="48">
        <f t="shared" si="1"/>
        <v>0.2857142857142857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2019.3687500000001</v>
      </c>
      <c r="F28" s="186">
        <v>5266.6</v>
      </c>
      <c r="G28" s="48">
        <f t="shared" si="0"/>
        <v>1.6080427361273171</v>
      </c>
      <c r="H28" s="186">
        <v>5016.6000000000004</v>
      </c>
      <c r="I28" s="48">
        <f t="shared" si="1"/>
        <v>4.9834549296336163E-2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2465.2553323412699</v>
      </c>
      <c r="F29" s="186">
        <v>3910.8</v>
      </c>
      <c r="G29" s="48">
        <f t="shared" si="0"/>
        <v>0.58636711933846086</v>
      </c>
      <c r="H29" s="186">
        <v>5433.2</v>
      </c>
      <c r="I29" s="48">
        <f t="shared" si="1"/>
        <v>-0.28020319517043357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1630.0374999999999</v>
      </c>
      <c r="F30" s="189">
        <v>5011.6000000000004</v>
      </c>
      <c r="G30" s="51">
        <f t="shared" si="0"/>
        <v>2.0745304939303546</v>
      </c>
      <c r="H30" s="189">
        <v>4983.2</v>
      </c>
      <c r="I30" s="51">
        <f>(F30-H30)/H30</f>
        <v>5.6991491411142537E-3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6">
        <v>8309.7999999999993</v>
      </c>
      <c r="G32" s="44">
        <f t="shared" si="0"/>
        <v>1.9499281137400379</v>
      </c>
      <c r="H32" s="186">
        <v>7766.6</v>
      </c>
      <c r="I32" s="45">
        <f>(F32-H32)/H32</f>
        <v>6.9940514510854021E-2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6">
        <v>7740</v>
      </c>
      <c r="G33" s="48">
        <f t="shared" si="0"/>
        <v>1.6459917697349022</v>
      </c>
      <c r="H33" s="186">
        <v>7566.6</v>
      </c>
      <c r="I33" s="48">
        <f>(F33-H33)/H33</f>
        <v>2.291650146697323E-2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6">
        <v>6050</v>
      </c>
      <c r="G34" s="48">
        <f>(F34-E34)/E34</f>
        <v>2.0085844113058129</v>
      </c>
      <c r="H34" s="186">
        <v>5866.6</v>
      </c>
      <c r="I34" s="48">
        <f>(F34-H34)/H34</f>
        <v>3.126171888316906E-2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6">
        <v>7661.6</v>
      </c>
      <c r="G35" s="48">
        <f t="shared" si="0"/>
        <v>2.3731780359951875</v>
      </c>
      <c r="H35" s="186">
        <v>7500</v>
      </c>
      <c r="I35" s="48">
        <f>(F35-H35)/H35</f>
        <v>2.1546666666666714E-2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6">
        <v>3665</v>
      </c>
      <c r="G36" s="55">
        <f t="shared" si="0"/>
        <v>0.33023006809943156</v>
      </c>
      <c r="H36" s="186">
        <v>3966.6</v>
      </c>
      <c r="I36" s="48">
        <f>(F36-H36)/H36</f>
        <v>-7.6034891342711616E-2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38547.125</v>
      </c>
      <c r="F38" s="187">
        <v>108333.2</v>
      </c>
      <c r="G38" s="45">
        <f t="shared" si="0"/>
        <v>1.810409336623678</v>
      </c>
      <c r="H38" s="187">
        <v>89333.2</v>
      </c>
      <c r="I38" s="45">
        <f>(F38-H38)/H38</f>
        <v>0.21268688460729046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24432.908333333333</v>
      </c>
      <c r="F39" s="188">
        <v>61833.2</v>
      </c>
      <c r="G39" s="51">
        <f t="shared" si="0"/>
        <v>1.5307343340556059</v>
      </c>
      <c r="H39" s="188">
        <v>58666.6</v>
      </c>
      <c r="I39" s="51">
        <f>(F39-H39)/H39</f>
        <v>5.3976197700224639E-2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2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83" t="s">
        <v>204</v>
      </c>
      <c r="B9" s="283"/>
      <c r="C9" s="283"/>
      <c r="D9" s="283"/>
      <c r="E9" s="283"/>
      <c r="F9" s="283"/>
      <c r="G9" s="283"/>
      <c r="H9" s="283"/>
      <c r="I9" s="28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84" t="s">
        <v>3</v>
      </c>
      <c r="B12" s="290"/>
      <c r="C12" s="292" t="s">
        <v>0</v>
      </c>
      <c r="D12" s="286" t="s">
        <v>222</v>
      </c>
      <c r="E12" s="294" t="s">
        <v>224</v>
      </c>
      <c r="F12" s="301" t="s">
        <v>186</v>
      </c>
      <c r="G12" s="286" t="s">
        <v>217</v>
      </c>
      <c r="H12" s="303" t="s">
        <v>225</v>
      </c>
      <c r="I12" s="299" t="s">
        <v>196</v>
      </c>
    </row>
    <row r="13" spans="1:9" ht="39.75" customHeight="1" thickBot="1" x14ac:dyDescent="0.25">
      <c r="A13" s="285"/>
      <c r="B13" s="291"/>
      <c r="C13" s="293"/>
      <c r="D13" s="287"/>
      <c r="E13" s="295"/>
      <c r="F13" s="302"/>
      <c r="G13" s="287"/>
      <c r="H13" s="304"/>
      <c r="I13" s="30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6">
        <v>4138.8</v>
      </c>
      <c r="E15" s="166">
        <v>4852.8</v>
      </c>
      <c r="F15" s="67">
        <f t="shared" ref="F15:F30" si="0">D15-E15</f>
        <v>-714</v>
      </c>
      <c r="G15" s="42">
        <v>2674.3249999999998</v>
      </c>
      <c r="H15" s="66">
        <f>AVERAGE(D15:E15)</f>
        <v>4495.8</v>
      </c>
      <c r="I15" s="69">
        <f>(H15-G15)/G15</f>
        <v>0.68109709926803974</v>
      </c>
    </row>
    <row r="16" spans="1:9" ht="16.5" customHeight="1" x14ac:dyDescent="0.3">
      <c r="A16" s="37"/>
      <c r="B16" s="34" t="s">
        <v>5</v>
      </c>
      <c r="C16" s="15" t="s">
        <v>164</v>
      </c>
      <c r="D16" s="166">
        <v>6043.1111111111113</v>
      </c>
      <c r="E16" s="166">
        <v>5799.8</v>
      </c>
      <c r="F16" s="71">
        <f t="shared" si="0"/>
        <v>243.31111111111113</v>
      </c>
      <c r="G16" s="46">
        <v>2460.4986111111111</v>
      </c>
      <c r="H16" s="68">
        <f t="shared" ref="H16:H30" si="1">AVERAGE(D16:E16)</f>
        <v>5921.4555555555562</v>
      </c>
      <c r="I16" s="72">
        <f t="shared" ref="I16:I39" si="2">(H16-G16)/G16</f>
        <v>1.4066079650748298</v>
      </c>
    </row>
    <row r="17" spans="1:9" ht="16.5" x14ac:dyDescent="0.3">
      <c r="A17" s="37"/>
      <c r="B17" s="34" t="s">
        <v>6</v>
      </c>
      <c r="C17" s="15" t="s">
        <v>165</v>
      </c>
      <c r="D17" s="166">
        <v>6044.2222222222226</v>
      </c>
      <c r="E17" s="166">
        <v>5748.2</v>
      </c>
      <c r="F17" s="71">
        <f t="shared" si="0"/>
        <v>296.02222222222281</v>
      </c>
      <c r="G17" s="46">
        <v>2339.7472222222223</v>
      </c>
      <c r="H17" s="68">
        <f t="shared" si="1"/>
        <v>5896.2111111111117</v>
      </c>
      <c r="I17" s="72">
        <f t="shared" si="2"/>
        <v>1.5200205625251542</v>
      </c>
    </row>
    <row r="18" spans="1:9" ht="16.5" x14ac:dyDescent="0.3">
      <c r="A18" s="37"/>
      <c r="B18" s="34" t="s">
        <v>7</v>
      </c>
      <c r="C18" s="15" t="s">
        <v>166</v>
      </c>
      <c r="D18" s="166">
        <v>1459.8</v>
      </c>
      <c r="E18" s="166">
        <v>2095</v>
      </c>
      <c r="F18" s="71">
        <f t="shared" si="0"/>
        <v>-635.20000000000005</v>
      </c>
      <c r="G18" s="46">
        <v>1044.6312499999999</v>
      </c>
      <c r="H18" s="68">
        <f t="shared" si="1"/>
        <v>1777.4</v>
      </c>
      <c r="I18" s="72">
        <f t="shared" si="2"/>
        <v>0.70146164017207058</v>
      </c>
    </row>
    <row r="19" spans="1:9" ht="16.5" x14ac:dyDescent="0.3">
      <c r="A19" s="37"/>
      <c r="B19" s="34" t="s">
        <v>8</v>
      </c>
      <c r="C19" s="15" t="s">
        <v>167</v>
      </c>
      <c r="D19" s="166">
        <v>17358</v>
      </c>
      <c r="E19" s="166">
        <v>13300</v>
      </c>
      <c r="F19" s="71">
        <f t="shared" si="0"/>
        <v>4058</v>
      </c>
      <c r="G19" s="46">
        <v>5203.1000000000004</v>
      </c>
      <c r="H19" s="68">
        <f t="shared" si="1"/>
        <v>15329</v>
      </c>
      <c r="I19" s="72">
        <f t="shared" si="2"/>
        <v>1.9461282696853797</v>
      </c>
    </row>
    <row r="20" spans="1:9" ht="16.5" x14ac:dyDescent="0.3">
      <c r="A20" s="37"/>
      <c r="B20" s="34" t="s">
        <v>9</v>
      </c>
      <c r="C20" s="15" t="s">
        <v>168</v>
      </c>
      <c r="D20" s="166">
        <v>6698.8</v>
      </c>
      <c r="E20" s="166">
        <v>6900</v>
      </c>
      <c r="F20" s="71">
        <f t="shared" si="0"/>
        <v>-201.19999999999982</v>
      </c>
      <c r="G20" s="46">
        <v>1867.9499999999998</v>
      </c>
      <c r="H20" s="68">
        <f t="shared" si="1"/>
        <v>6799.4</v>
      </c>
      <c r="I20" s="72">
        <f>(H20-G20)/G20</f>
        <v>2.6400331914665811</v>
      </c>
    </row>
    <row r="21" spans="1:9" ht="16.5" x14ac:dyDescent="0.3">
      <c r="A21" s="37"/>
      <c r="B21" s="34" t="s">
        <v>10</v>
      </c>
      <c r="C21" s="15" t="s">
        <v>169</v>
      </c>
      <c r="D21" s="166">
        <v>5088.3</v>
      </c>
      <c r="E21" s="166">
        <v>3094.8</v>
      </c>
      <c r="F21" s="71">
        <f t="shared" si="0"/>
        <v>1993.5</v>
      </c>
      <c r="G21" s="46">
        <v>1562.9</v>
      </c>
      <c r="H21" s="68">
        <f t="shared" si="1"/>
        <v>4091.55</v>
      </c>
      <c r="I21" s="72">
        <f t="shared" si="2"/>
        <v>1.6179218120161238</v>
      </c>
    </row>
    <row r="22" spans="1:9" ht="16.5" x14ac:dyDescent="0.3">
      <c r="A22" s="37"/>
      <c r="B22" s="34" t="s">
        <v>11</v>
      </c>
      <c r="C22" s="15" t="s">
        <v>170</v>
      </c>
      <c r="D22" s="166">
        <v>998.8</v>
      </c>
      <c r="E22" s="166">
        <v>1199.8</v>
      </c>
      <c r="F22" s="71">
        <f t="shared" si="0"/>
        <v>-201</v>
      </c>
      <c r="G22" s="46">
        <v>472.74374999999998</v>
      </c>
      <c r="H22" s="68">
        <f t="shared" si="1"/>
        <v>1099.3</v>
      </c>
      <c r="I22" s="72">
        <f t="shared" si="2"/>
        <v>1.32536125543701</v>
      </c>
    </row>
    <row r="23" spans="1:9" ht="16.5" x14ac:dyDescent="0.3">
      <c r="A23" s="37"/>
      <c r="B23" s="34" t="s">
        <v>12</v>
      </c>
      <c r="C23" s="15" t="s">
        <v>171</v>
      </c>
      <c r="D23" s="166">
        <v>1373.8</v>
      </c>
      <c r="E23" s="166">
        <v>1350</v>
      </c>
      <c r="F23" s="71">
        <f t="shared" si="0"/>
        <v>23.799999999999955</v>
      </c>
      <c r="G23" s="46">
        <v>531.30624999999998</v>
      </c>
      <c r="H23" s="68">
        <f t="shared" si="1"/>
        <v>1361.9</v>
      </c>
      <c r="I23" s="72">
        <f t="shared" si="2"/>
        <v>1.5633050618169844</v>
      </c>
    </row>
    <row r="24" spans="1:9" ht="16.5" x14ac:dyDescent="0.3">
      <c r="A24" s="37"/>
      <c r="B24" s="34" t="s">
        <v>13</v>
      </c>
      <c r="C24" s="15" t="s">
        <v>172</v>
      </c>
      <c r="D24" s="166">
        <v>1609.7777777777778</v>
      </c>
      <c r="E24" s="166">
        <v>1550</v>
      </c>
      <c r="F24" s="71">
        <f t="shared" si="0"/>
        <v>59.777777777777828</v>
      </c>
      <c r="G24" s="46">
        <v>524.74374999999998</v>
      </c>
      <c r="H24" s="68">
        <f t="shared" si="1"/>
        <v>1579.8888888888889</v>
      </c>
      <c r="I24" s="72">
        <f t="shared" si="2"/>
        <v>2.0107817175314411</v>
      </c>
    </row>
    <row r="25" spans="1:9" ht="16.5" x14ac:dyDescent="0.3">
      <c r="A25" s="37"/>
      <c r="B25" s="34" t="s">
        <v>14</v>
      </c>
      <c r="C25" s="15" t="s">
        <v>173</v>
      </c>
      <c r="D25" s="166">
        <v>1224</v>
      </c>
      <c r="E25" s="166">
        <v>1200</v>
      </c>
      <c r="F25" s="71">
        <f t="shared" si="0"/>
        <v>24</v>
      </c>
      <c r="G25" s="46">
        <v>517.25625000000002</v>
      </c>
      <c r="H25" s="68">
        <f t="shared" si="1"/>
        <v>1212</v>
      </c>
      <c r="I25" s="72">
        <f t="shared" si="2"/>
        <v>1.3431326349367454</v>
      </c>
    </row>
    <row r="26" spans="1:9" ht="16.5" x14ac:dyDescent="0.3">
      <c r="A26" s="37"/>
      <c r="B26" s="34" t="s">
        <v>15</v>
      </c>
      <c r="C26" s="15" t="s">
        <v>174</v>
      </c>
      <c r="D26" s="166">
        <v>3364.8</v>
      </c>
      <c r="E26" s="166">
        <v>2883.2</v>
      </c>
      <c r="F26" s="71">
        <f t="shared" si="0"/>
        <v>481.60000000000036</v>
      </c>
      <c r="G26" s="46">
        <v>1584.5375000000001</v>
      </c>
      <c r="H26" s="68">
        <f t="shared" si="1"/>
        <v>3124</v>
      </c>
      <c r="I26" s="72">
        <f t="shared" si="2"/>
        <v>0.97155321347711854</v>
      </c>
    </row>
    <row r="27" spans="1:9" ht="16.5" x14ac:dyDescent="0.3">
      <c r="A27" s="37"/>
      <c r="B27" s="34" t="s">
        <v>16</v>
      </c>
      <c r="C27" s="15" t="s">
        <v>175</v>
      </c>
      <c r="D27" s="166">
        <v>1443.3333333333333</v>
      </c>
      <c r="E27" s="166">
        <v>1800</v>
      </c>
      <c r="F27" s="71">
        <f t="shared" si="0"/>
        <v>-356.66666666666674</v>
      </c>
      <c r="G27" s="46">
        <v>534.91909722222226</v>
      </c>
      <c r="H27" s="68">
        <f t="shared" si="1"/>
        <v>1621.6666666666665</v>
      </c>
      <c r="I27" s="72">
        <f t="shared" si="2"/>
        <v>2.031611088644635</v>
      </c>
    </row>
    <row r="28" spans="1:9" ht="16.5" x14ac:dyDescent="0.3">
      <c r="A28" s="37"/>
      <c r="B28" s="34" t="s">
        <v>17</v>
      </c>
      <c r="C28" s="15" t="s">
        <v>176</v>
      </c>
      <c r="D28" s="166">
        <v>5038.3</v>
      </c>
      <c r="E28" s="166">
        <v>5266.6</v>
      </c>
      <c r="F28" s="71">
        <f t="shared" si="0"/>
        <v>-228.30000000000018</v>
      </c>
      <c r="G28" s="46">
        <v>2019.3687500000001</v>
      </c>
      <c r="H28" s="68">
        <f t="shared" si="1"/>
        <v>5152.4500000000007</v>
      </c>
      <c r="I28" s="72">
        <f t="shared" si="2"/>
        <v>1.5515151702728887</v>
      </c>
    </row>
    <row r="29" spans="1:9" ht="16.5" x14ac:dyDescent="0.3">
      <c r="A29" s="37"/>
      <c r="B29" s="34" t="s">
        <v>18</v>
      </c>
      <c r="C29" s="15" t="s">
        <v>177</v>
      </c>
      <c r="D29" s="166">
        <v>6136.0444444444438</v>
      </c>
      <c r="E29" s="166">
        <v>3910.8</v>
      </c>
      <c r="F29" s="71">
        <f t="shared" si="0"/>
        <v>2225.2444444444436</v>
      </c>
      <c r="G29" s="46">
        <v>2465.2553323412699</v>
      </c>
      <c r="H29" s="68">
        <f t="shared" si="1"/>
        <v>5023.4222222222215</v>
      </c>
      <c r="I29" s="72">
        <f t="shared" si="2"/>
        <v>1.0376884115494207</v>
      </c>
    </row>
    <row r="30" spans="1:9" ht="17.25" thickBot="1" x14ac:dyDescent="0.35">
      <c r="A30" s="38"/>
      <c r="B30" s="36" t="s">
        <v>19</v>
      </c>
      <c r="C30" s="16" t="s">
        <v>178</v>
      </c>
      <c r="D30" s="169">
        <v>4503.8</v>
      </c>
      <c r="E30" s="169">
        <v>5011.6000000000004</v>
      </c>
      <c r="F30" s="74">
        <f t="shared" si="0"/>
        <v>-507.80000000000018</v>
      </c>
      <c r="G30" s="49">
        <v>1630.0374999999999</v>
      </c>
      <c r="H30" s="101">
        <f t="shared" si="1"/>
        <v>4757.7000000000007</v>
      </c>
      <c r="I30" s="75">
        <f t="shared" si="2"/>
        <v>1.9187672062759298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8398.7999999999993</v>
      </c>
      <c r="E32" s="166">
        <v>8309.7999999999993</v>
      </c>
      <c r="F32" s="67">
        <f>D32-E32</f>
        <v>89</v>
      </c>
      <c r="G32" s="54">
        <v>2816.95</v>
      </c>
      <c r="H32" s="68">
        <f>AVERAGE(D32:E32)</f>
        <v>8354.2999999999993</v>
      </c>
      <c r="I32" s="78">
        <f t="shared" si="2"/>
        <v>1.9657253412378637</v>
      </c>
    </row>
    <row r="33" spans="1:9" ht="16.5" x14ac:dyDescent="0.3">
      <c r="A33" s="37"/>
      <c r="B33" s="34" t="s">
        <v>27</v>
      </c>
      <c r="C33" s="15" t="s">
        <v>180</v>
      </c>
      <c r="D33" s="47">
        <v>10276.444444444445</v>
      </c>
      <c r="E33" s="166">
        <v>7740</v>
      </c>
      <c r="F33" s="79">
        <f>D33-E33</f>
        <v>2536.4444444444453</v>
      </c>
      <c r="G33" s="46">
        <v>2925.1791666666668</v>
      </c>
      <c r="H33" s="68">
        <f>AVERAGE(D33:E33)</f>
        <v>9008.2222222222226</v>
      </c>
      <c r="I33" s="72">
        <f t="shared" si="2"/>
        <v>2.0795454599409626</v>
      </c>
    </row>
    <row r="34" spans="1:9" ht="16.5" x14ac:dyDescent="0.3">
      <c r="A34" s="37"/>
      <c r="B34" s="39" t="s">
        <v>28</v>
      </c>
      <c r="C34" s="15" t="s">
        <v>181</v>
      </c>
      <c r="D34" s="47">
        <v>6469</v>
      </c>
      <c r="E34" s="166">
        <v>6050</v>
      </c>
      <c r="F34" s="71">
        <f>D34-E34</f>
        <v>419</v>
      </c>
      <c r="G34" s="46">
        <v>2010.9124999999999</v>
      </c>
      <c r="H34" s="68">
        <f>AVERAGE(D34:E34)</f>
        <v>6259.5</v>
      </c>
      <c r="I34" s="72">
        <f t="shared" si="2"/>
        <v>2.1127659706725179</v>
      </c>
    </row>
    <row r="35" spans="1:9" ht="16.5" x14ac:dyDescent="0.3">
      <c r="A35" s="37"/>
      <c r="B35" s="34" t="s">
        <v>29</v>
      </c>
      <c r="C35" s="15" t="s">
        <v>182</v>
      </c>
      <c r="D35" s="47">
        <v>7700</v>
      </c>
      <c r="E35" s="166">
        <v>7661.6</v>
      </c>
      <c r="F35" s="79">
        <f>D35-E35</f>
        <v>38.399999999999636</v>
      </c>
      <c r="G35" s="46">
        <v>2271.3298611111113</v>
      </c>
      <c r="H35" s="68">
        <f>AVERAGE(D35:E35)</f>
        <v>7680.8</v>
      </c>
      <c r="I35" s="72">
        <f t="shared" si="2"/>
        <v>2.3816312335376209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5150</v>
      </c>
      <c r="E36" s="166">
        <v>3665</v>
      </c>
      <c r="F36" s="71">
        <f>D36-E36</f>
        <v>1485</v>
      </c>
      <c r="G36" s="49">
        <v>2755.1624999999999</v>
      </c>
      <c r="H36" s="68">
        <f>AVERAGE(D36:E36)</f>
        <v>4407.5</v>
      </c>
      <c r="I36" s="80">
        <f t="shared" si="2"/>
        <v>0.59972415420143099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95000</v>
      </c>
      <c r="E38" s="167">
        <v>108333.2</v>
      </c>
      <c r="F38" s="67">
        <f>D38-E38</f>
        <v>-13333.199999999997</v>
      </c>
      <c r="G38" s="46">
        <v>38547.125</v>
      </c>
      <c r="H38" s="67">
        <f>AVERAGE(D38:E38)</f>
        <v>101666.6</v>
      </c>
      <c r="I38" s="78">
        <f t="shared" si="2"/>
        <v>1.6374625863796588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55579.6</v>
      </c>
      <c r="E39" s="168">
        <v>61833.2</v>
      </c>
      <c r="F39" s="74">
        <f>D39-E39</f>
        <v>-6253.5999999999985</v>
      </c>
      <c r="G39" s="46">
        <v>24432.908333333333</v>
      </c>
      <c r="H39" s="81">
        <f>AVERAGE(D39:E39)</f>
        <v>58706.399999999994</v>
      </c>
      <c r="I39" s="75">
        <f t="shared" si="2"/>
        <v>1.4027593931545193</v>
      </c>
    </row>
    <row r="40" spans="1:9" ht="15.75" customHeight="1" thickBot="1" x14ac:dyDescent="0.25">
      <c r="A40" s="296"/>
      <c r="B40" s="297"/>
      <c r="C40" s="298"/>
      <c r="D40" s="84">
        <f>SUM(D15:D39)</f>
        <v>261097.53333333335</v>
      </c>
      <c r="E40" s="84">
        <f>SUM(E15:E39)</f>
        <v>269555.40000000002</v>
      </c>
      <c r="F40" s="84">
        <f>SUM(F15:F39)</f>
        <v>-8457.8666666666613</v>
      </c>
      <c r="G40" s="84">
        <f>SUM(G15:G39)</f>
        <v>103192.88762400794</v>
      </c>
      <c r="H40" s="84">
        <f>AVERAGE(D40:E40)</f>
        <v>265326.46666666667</v>
      </c>
      <c r="I40" s="75">
        <f>(H40-G40)/G40</f>
        <v>1.5711700949139655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83" t="s">
        <v>201</v>
      </c>
      <c r="B9" s="283"/>
      <c r="C9" s="283"/>
      <c r="D9" s="283"/>
      <c r="E9" s="283"/>
      <c r="F9" s="283"/>
      <c r="G9" s="283"/>
      <c r="H9" s="283"/>
      <c r="I9" s="28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84" t="s">
        <v>3</v>
      </c>
      <c r="B13" s="290"/>
      <c r="C13" s="292" t="s">
        <v>0</v>
      </c>
      <c r="D13" s="286" t="s">
        <v>23</v>
      </c>
      <c r="E13" s="286" t="s">
        <v>217</v>
      </c>
      <c r="F13" s="303" t="s">
        <v>225</v>
      </c>
      <c r="G13" s="286" t="s">
        <v>197</v>
      </c>
      <c r="H13" s="303" t="s">
        <v>220</v>
      </c>
      <c r="I13" s="286" t="s">
        <v>187</v>
      </c>
    </row>
    <row r="14" spans="1:9" ht="33.75" customHeight="1" thickBot="1" x14ac:dyDescent="0.25">
      <c r="A14" s="285"/>
      <c r="B14" s="291"/>
      <c r="C14" s="293"/>
      <c r="D14" s="306"/>
      <c r="E14" s="287"/>
      <c r="F14" s="304"/>
      <c r="G14" s="305"/>
      <c r="H14" s="304"/>
      <c r="I14" s="30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2674.3249999999998</v>
      </c>
      <c r="F16" s="42">
        <v>4495.8</v>
      </c>
      <c r="G16" s="21">
        <f t="shared" ref="G16:G31" si="0">(F16-E16)/E16</f>
        <v>0.68109709926803974</v>
      </c>
      <c r="H16" s="213">
        <v>4543.2000000000007</v>
      </c>
      <c r="I16" s="21">
        <f t="shared" ref="I16:I31" si="1">(F16-H16)/H16</f>
        <v>-1.0433174854728064E-2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2460.4986111111111</v>
      </c>
      <c r="F17" s="46">
        <v>5921.4555555555562</v>
      </c>
      <c r="G17" s="21">
        <f t="shared" si="0"/>
        <v>1.4066079650748298</v>
      </c>
      <c r="H17" s="216">
        <v>4985.9666666666672</v>
      </c>
      <c r="I17" s="21">
        <f t="shared" si="1"/>
        <v>0.18762437686217096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2339.7472222222223</v>
      </c>
      <c r="F18" s="46">
        <v>5896.2111111111117</v>
      </c>
      <c r="G18" s="21">
        <f t="shared" si="0"/>
        <v>1.5200205625251542</v>
      </c>
      <c r="H18" s="216">
        <v>5224.3333333333339</v>
      </c>
      <c r="I18" s="21">
        <f t="shared" si="1"/>
        <v>0.1286054573682979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1044.6312499999999</v>
      </c>
      <c r="F19" s="46">
        <v>1777.4</v>
      </c>
      <c r="G19" s="21">
        <f t="shared" si="0"/>
        <v>0.70146164017207058</v>
      </c>
      <c r="H19" s="216">
        <v>1833.65</v>
      </c>
      <c r="I19" s="21">
        <f t="shared" si="1"/>
        <v>-3.0676519510266408E-2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5203.1000000000004</v>
      </c>
      <c r="F20" s="46">
        <v>15329</v>
      </c>
      <c r="G20" s="21">
        <f t="shared" si="0"/>
        <v>1.9461282696853797</v>
      </c>
      <c r="H20" s="216">
        <v>13311.014285714286</v>
      </c>
      <c r="I20" s="21">
        <f t="shared" si="1"/>
        <v>0.15160270066357509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1867.9499999999998</v>
      </c>
      <c r="F21" s="46">
        <v>6799.4</v>
      </c>
      <c r="G21" s="21">
        <f t="shared" si="0"/>
        <v>2.6400331914665811</v>
      </c>
      <c r="H21" s="216">
        <v>5580.7000000000007</v>
      </c>
      <c r="I21" s="21">
        <f t="shared" si="1"/>
        <v>0.2183776228788501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1562.9</v>
      </c>
      <c r="F22" s="46">
        <v>4091.55</v>
      </c>
      <c r="G22" s="21">
        <f t="shared" si="0"/>
        <v>1.6179218120161238</v>
      </c>
      <c r="H22" s="216">
        <v>4009.45</v>
      </c>
      <c r="I22" s="21">
        <f t="shared" si="1"/>
        <v>2.0476623975857131E-2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472.74374999999998</v>
      </c>
      <c r="F23" s="46">
        <v>1099.3</v>
      </c>
      <c r="G23" s="21">
        <f t="shared" si="0"/>
        <v>1.32536125543701</v>
      </c>
      <c r="H23" s="216">
        <v>836.9</v>
      </c>
      <c r="I23" s="21">
        <f t="shared" si="1"/>
        <v>0.31353805711554544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531.30624999999998</v>
      </c>
      <c r="F24" s="46">
        <v>1361.9</v>
      </c>
      <c r="G24" s="21">
        <f t="shared" si="0"/>
        <v>1.5633050618169844</v>
      </c>
      <c r="H24" s="216">
        <v>1103.3</v>
      </c>
      <c r="I24" s="21">
        <f t="shared" si="1"/>
        <v>0.23438774585334918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524.74374999999998</v>
      </c>
      <c r="F25" s="46">
        <v>1579.8888888888889</v>
      </c>
      <c r="G25" s="21">
        <f t="shared" si="0"/>
        <v>2.0107817175314411</v>
      </c>
      <c r="H25" s="216">
        <v>1140.9749999999999</v>
      </c>
      <c r="I25" s="21">
        <f t="shared" si="1"/>
        <v>0.38468317788635953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517.25625000000002</v>
      </c>
      <c r="F26" s="46">
        <v>1212</v>
      </c>
      <c r="G26" s="21">
        <f t="shared" si="0"/>
        <v>1.3431326349367454</v>
      </c>
      <c r="H26" s="216">
        <v>1108.2666666666667</v>
      </c>
      <c r="I26" s="21">
        <f t="shared" si="1"/>
        <v>9.3599615014436977E-2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1584.5375000000001</v>
      </c>
      <c r="F27" s="46">
        <v>3124</v>
      </c>
      <c r="G27" s="21">
        <f t="shared" si="0"/>
        <v>0.97155321347711854</v>
      </c>
      <c r="H27" s="216">
        <v>2720.3</v>
      </c>
      <c r="I27" s="21">
        <f t="shared" si="1"/>
        <v>0.14840274969672454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534.91909722222226</v>
      </c>
      <c r="F28" s="46">
        <v>1621.6666666666665</v>
      </c>
      <c r="G28" s="21">
        <f t="shared" si="0"/>
        <v>2.031611088644635</v>
      </c>
      <c r="H28" s="216">
        <v>1368.8888888888889</v>
      </c>
      <c r="I28" s="21">
        <f t="shared" si="1"/>
        <v>0.18465909090909077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2019.3687500000001</v>
      </c>
      <c r="F29" s="46">
        <v>5152.4500000000007</v>
      </c>
      <c r="G29" s="21">
        <f t="shared" si="0"/>
        <v>1.5515151702728887</v>
      </c>
      <c r="H29" s="216">
        <v>4994.7000000000007</v>
      </c>
      <c r="I29" s="21">
        <f t="shared" si="1"/>
        <v>3.158347848719642E-2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2465.2553323412699</v>
      </c>
      <c r="F30" s="46">
        <v>5023.4222222222215</v>
      </c>
      <c r="G30" s="21">
        <f t="shared" si="0"/>
        <v>1.0376884115494207</v>
      </c>
      <c r="H30" s="216">
        <v>5523.5111111111109</v>
      </c>
      <c r="I30" s="21">
        <f t="shared" si="1"/>
        <v>-9.0538224478793783E-2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1630.0374999999999</v>
      </c>
      <c r="F31" s="49">
        <v>4757.7000000000007</v>
      </c>
      <c r="G31" s="23">
        <f t="shared" si="0"/>
        <v>1.9187672062759298</v>
      </c>
      <c r="H31" s="219">
        <v>4783.5</v>
      </c>
      <c r="I31" s="23">
        <f t="shared" si="1"/>
        <v>-5.3935402947630964E-3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2816.95</v>
      </c>
      <c r="F33" s="54">
        <v>8354.2999999999993</v>
      </c>
      <c r="G33" s="21">
        <f>(F33-E33)/E33</f>
        <v>1.9657253412378637</v>
      </c>
      <c r="H33" s="222">
        <v>7957.7000000000007</v>
      </c>
      <c r="I33" s="21">
        <f>(F33-H33)/H33</f>
        <v>4.9838521180742994E-2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2925.1791666666668</v>
      </c>
      <c r="F34" s="46">
        <v>9008.2222222222226</v>
      </c>
      <c r="G34" s="21">
        <f>(F34-E34)/E34</f>
        <v>2.0795454599409626</v>
      </c>
      <c r="H34" s="216">
        <v>8304.8555555555558</v>
      </c>
      <c r="I34" s="21">
        <f>(F34-H34)/H34</f>
        <v>8.4693425666644825E-2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2010.9124999999999</v>
      </c>
      <c r="F35" s="46">
        <v>6259.5</v>
      </c>
      <c r="G35" s="21">
        <f>(F35-E35)/E35</f>
        <v>2.1127659706725179</v>
      </c>
      <c r="H35" s="216">
        <v>6119.8</v>
      </c>
      <c r="I35" s="21">
        <f>(F35-H35)/H35</f>
        <v>2.2827543383770681E-2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2271.3298611111113</v>
      </c>
      <c r="F36" s="46">
        <v>7680.8</v>
      </c>
      <c r="G36" s="21">
        <f>(F36-E36)/E36</f>
        <v>2.3816312335376209</v>
      </c>
      <c r="H36" s="216">
        <v>7944.333333333333</v>
      </c>
      <c r="I36" s="21">
        <f>(F36-H36)/H36</f>
        <v>-3.3172491922963898E-2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2755.1624999999999</v>
      </c>
      <c r="F37" s="49">
        <v>4407.5</v>
      </c>
      <c r="G37" s="23">
        <f>(F37-E37)/E37</f>
        <v>0.59972415420143099</v>
      </c>
      <c r="H37" s="219">
        <v>4445.3</v>
      </c>
      <c r="I37" s="23">
        <f>(F37-H37)/H37</f>
        <v>-8.503363102602789E-3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38547.125</v>
      </c>
      <c r="F39" s="46">
        <v>101666.6</v>
      </c>
      <c r="G39" s="21">
        <f t="shared" ref="G39:G44" si="2">(F39-E39)/E39</f>
        <v>1.6374625863796588</v>
      </c>
      <c r="H39" s="216">
        <v>92166.6</v>
      </c>
      <c r="I39" s="21">
        <f t="shared" ref="I39:I44" si="3">(F39-H39)/H39</f>
        <v>0.10307421560521923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24432.908333333333</v>
      </c>
      <c r="F40" s="46">
        <v>58706.399999999994</v>
      </c>
      <c r="G40" s="21">
        <f t="shared" si="2"/>
        <v>1.4027593931545193</v>
      </c>
      <c r="H40" s="216">
        <v>54423.1</v>
      </c>
      <c r="I40" s="21">
        <f t="shared" si="3"/>
        <v>7.870371221043998E-2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20064.6875</v>
      </c>
      <c r="F41" s="57">
        <v>33872</v>
      </c>
      <c r="G41" s="21">
        <f t="shared" si="2"/>
        <v>0.68813992243836342</v>
      </c>
      <c r="H41" s="224">
        <v>29622</v>
      </c>
      <c r="I41" s="21">
        <f t="shared" si="3"/>
        <v>0.1434744446695024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6146.55</v>
      </c>
      <c r="F42" s="47">
        <v>20725.2</v>
      </c>
      <c r="G42" s="21">
        <f t="shared" si="2"/>
        <v>2.3718427410498575</v>
      </c>
      <c r="H42" s="217">
        <v>18429.666666666668</v>
      </c>
      <c r="I42" s="21">
        <f t="shared" si="3"/>
        <v>0.12455642171137113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17320.25</v>
      </c>
      <c r="F43" s="47">
        <v>17998.333333333332</v>
      </c>
      <c r="G43" s="21">
        <f t="shared" si="2"/>
        <v>3.9149742834735761E-2</v>
      </c>
      <c r="H43" s="217">
        <v>18998.333333333332</v>
      </c>
      <c r="I43" s="21">
        <f t="shared" si="3"/>
        <v>-5.2636196157557685E-2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15269.0625</v>
      </c>
      <c r="F44" s="50">
        <v>35485.428571428572</v>
      </c>
      <c r="G44" s="31">
        <f t="shared" si="2"/>
        <v>1.3240083385229822</v>
      </c>
      <c r="H44" s="220">
        <v>30328.285714285714</v>
      </c>
      <c r="I44" s="31">
        <f t="shared" si="3"/>
        <v>0.17004399476207976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1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10199.65</v>
      </c>
      <c r="F46" s="43">
        <v>26272.25</v>
      </c>
      <c r="G46" s="21">
        <f t="shared" ref="G46:G51" si="4">(F46-E46)/E46</f>
        <v>1.5757991695793485</v>
      </c>
      <c r="H46" s="214">
        <v>26598.285714285714</v>
      </c>
      <c r="I46" s="21">
        <f t="shared" ref="I46:I51" si="5">(F46-H46)/H46</f>
        <v>-1.2257771714611019E-2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6757.6388888888887</v>
      </c>
      <c r="F47" s="47">
        <v>13684.5</v>
      </c>
      <c r="G47" s="21">
        <f t="shared" si="4"/>
        <v>1.0250416195663345</v>
      </c>
      <c r="H47" s="217">
        <v>13728.5</v>
      </c>
      <c r="I47" s="21">
        <f t="shared" si="5"/>
        <v>-3.2050114724842481E-3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24432</v>
      </c>
      <c r="F48" s="47">
        <v>47214.222222222219</v>
      </c>
      <c r="G48" s="21">
        <f t="shared" si="4"/>
        <v>0.93247471440005802</v>
      </c>
      <c r="H48" s="217">
        <v>47214.222222222219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25648.825071428568</v>
      </c>
      <c r="F49" s="47">
        <v>122594.33200000001</v>
      </c>
      <c r="G49" s="21">
        <f t="shared" si="4"/>
        <v>3.7797250618143754</v>
      </c>
      <c r="H49" s="217">
        <v>102495.83333333333</v>
      </c>
      <c r="I49" s="21">
        <f t="shared" si="5"/>
        <v>0.19609088499532515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2901.5</v>
      </c>
      <c r="F50" s="47">
        <v>4998.333333333333</v>
      </c>
      <c r="G50" s="21">
        <f t="shared" si="4"/>
        <v>0.72267218105577569</v>
      </c>
      <c r="H50" s="217">
        <v>4998.333333333333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45309.638888888891</v>
      </c>
      <c r="F51" s="50">
        <v>57497.5</v>
      </c>
      <c r="G51" s="31">
        <f t="shared" si="4"/>
        <v>0.26899047112246777</v>
      </c>
      <c r="H51" s="220">
        <v>57497.5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4496.666666666667</v>
      </c>
      <c r="F53" s="66">
        <v>19257.5</v>
      </c>
      <c r="G53" s="22">
        <f t="shared" ref="G53:G61" si="6">(F53-E53)/E53</f>
        <v>3.2826167531504815</v>
      </c>
      <c r="H53" s="165">
        <v>19257.5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6940.7857142857138</v>
      </c>
      <c r="F54" s="70">
        <v>30291</v>
      </c>
      <c r="G54" s="21">
        <f t="shared" si="6"/>
        <v>3.364203311687644</v>
      </c>
      <c r="H54" s="228">
        <v>31587</v>
      </c>
      <c r="I54" s="21">
        <f t="shared" si="7"/>
        <v>-4.1029537467945673E-2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4770.3</v>
      </c>
      <c r="F55" s="70">
        <v>23410.6</v>
      </c>
      <c r="G55" s="21">
        <f t="shared" si="6"/>
        <v>3.9075739471312074</v>
      </c>
      <c r="H55" s="228">
        <v>23410.6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7999</v>
      </c>
      <c r="F56" s="70">
        <v>26247</v>
      </c>
      <c r="G56" s="21">
        <f t="shared" si="6"/>
        <v>2.2812851606450808</v>
      </c>
      <c r="H56" s="228">
        <v>22295.599999999999</v>
      </c>
      <c r="I56" s="21">
        <f t="shared" si="7"/>
        <v>0.17722779382479062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3682.1726190476193</v>
      </c>
      <c r="F57" s="99">
        <v>11286.5</v>
      </c>
      <c r="G57" s="21">
        <f t="shared" si="6"/>
        <v>2.0651740609920708</v>
      </c>
      <c r="H57" s="234">
        <v>7586.5</v>
      </c>
      <c r="I57" s="21">
        <f t="shared" si="7"/>
        <v>0.48770842944704407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7387.7152777777774</v>
      </c>
      <c r="F58" s="50">
        <v>4179.6000000000004</v>
      </c>
      <c r="G58" s="29">
        <f t="shared" si="6"/>
        <v>-0.43424998895501249</v>
      </c>
      <c r="H58" s="220">
        <v>4133</v>
      </c>
      <c r="I58" s="29">
        <f t="shared" si="7"/>
        <v>1.1275102830873546E-2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7190.4930555555557</v>
      </c>
      <c r="F59" s="68">
        <v>26992.222222222223</v>
      </c>
      <c r="G59" s="21">
        <f t="shared" si="6"/>
        <v>2.7538764050912135</v>
      </c>
      <c r="H59" s="227">
        <v>26625</v>
      </c>
      <c r="I59" s="21">
        <f t="shared" si="7"/>
        <v>1.3792383933229018E-2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7033.4375</v>
      </c>
      <c r="F60" s="70">
        <v>31726</v>
      </c>
      <c r="G60" s="21">
        <f t="shared" si="6"/>
        <v>3.5107388812369487</v>
      </c>
      <c r="H60" s="228">
        <v>27176.666666666668</v>
      </c>
      <c r="I60" s="21">
        <f t="shared" si="7"/>
        <v>0.16739850361829997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33112.5</v>
      </c>
      <c r="F61" s="73">
        <v>108000</v>
      </c>
      <c r="G61" s="29">
        <f t="shared" si="6"/>
        <v>2.2616081540203852</v>
      </c>
      <c r="H61" s="229">
        <v>108000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11832.1875</v>
      </c>
      <c r="F63" s="54">
        <v>32594.777777777777</v>
      </c>
      <c r="G63" s="21">
        <f t="shared" ref="G63:G68" si="8">(F63-E63)/E63</f>
        <v>1.7547550085542321</v>
      </c>
      <c r="H63" s="222">
        <v>32978.5</v>
      </c>
      <c r="I63" s="21">
        <f t="shared" ref="I63:I74" si="9">(F63-H63)/H63</f>
        <v>-1.1635526849984767E-2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50034.178571428565</v>
      </c>
      <c r="F64" s="46">
        <v>179521.33333333334</v>
      </c>
      <c r="G64" s="21">
        <f t="shared" si="8"/>
        <v>2.5879740301332119</v>
      </c>
      <c r="H64" s="216">
        <v>173278</v>
      </c>
      <c r="I64" s="21">
        <f t="shared" si="9"/>
        <v>3.6030732887806546E-2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17753.65625</v>
      </c>
      <c r="F65" s="46">
        <v>109259.71428571429</v>
      </c>
      <c r="G65" s="21">
        <f t="shared" si="8"/>
        <v>5.1542091807547692</v>
      </c>
      <c r="H65" s="216">
        <v>104588</v>
      </c>
      <c r="I65" s="21">
        <f t="shared" si="9"/>
        <v>4.4667784886548073E-2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13114.527777777779</v>
      </c>
      <c r="F66" s="46">
        <v>50537.666666666664</v>
      </c>
      <c r="G66" s="21">
        <f t="shared" si="8"/>
        <v>2.8535635840660158</v>
      </c>
      <c r="H66" s="216">
        <v>25538.333333333332</v>
      </c>
      <c r="I66" s="21">
        <f t="shared" si="9"/>
        <v>0.97889447236180904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6790.833333333333</v>
      </c>
      <c r="F67" s="46">
        <v>26090</v>
      </c>
      <c r="G67" s="21">
        <f t="shared" si="8"/>
        <v>2.8419437967848817</v>
      </c>
      <c r="H67" s="216">
        <v>26090</v>
      </c>
      <c r="I67" s="21">
        <f t="shared" si="9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5842.0833333333339</v>
      </c>
      <c r="F68" s="58">
        <v>20825.428571428572</v>
      </c>
      <c r="G68" s="31">
        <f t="shared" si="8"/>
        <v>2.564726379818028</v>
      </c>
      <c r="H68" s="225">
        <v>20825.428571428572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5816.697916666667</v>
      </c>
      <c r="F70" s="43">
        <v>25267.777777777777</v>
      </c>
      <c r="G70" s="21">
        <f>(F70-E70)/E70</f>
        <v>3.3440072253671032</v>
      </c>
      <c r="H70" s="214">
        <v>24775.555555555555</v>
      </c>
      <c r="I70" s="21">
        <f t="shared" si="9"/>
        <v>1.9867252668400771E-2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4325.0982142857138</v>
      </c>
      <c r="F71" s="47">
        <v>6311.6</v>
      </c>
      <c r="G71" s="21">
        <f>(F71-E71)/E71</f>
        <v>0.45929634132998659</v>
      </c>
      <c r="H71" s="217">
        <v>8919</v>
      </c>
      <c r="I71" s="21">
        <f t="shared" si="9"/>
        <v>-0.29234219082856816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1828.6607142857142</v>
      </c>
      <c r="F72" s="47">
        <v>9162</v>
      </c>
      <c r="G72" s="21">
        <f>(F72-E72)/E72</f>
        <v>4.0102241101508715</v>
      </c>
      <c r="H72" s="217">
        <v>9242</v>
      </c>
      <c r="I72" s="21">
        <f t="shared" si="9"/>
        <v>-8.6561350357065563E-3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3706.3</v>
      </c>
      <c r="F73" s="47">
        <v>11493.75</v>
      </c>
      <c r="G73" s="21">
        <f>(F73-E73)/E73</f>
        <v>2.1011386018401099</v>
      </c>
      <c r="H73" s="217">
        <v>9742</v>
      </c>
      <c r="I73" s="21">
        <f t="shared" si="9"/>
        <v>0.17981420652843358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2932.9548611111113</v>
      </c>
      <c r="F74" s="50">
        <v>9342.2222222222226</v>
      </c>
      <c r="G74" s="21">
        <f>(F74-E74)/E74</f>
        <v>2.1852594617439984</v>
      </c>
      <c r="H74" s="220">
        <v>9964.4444444444453</v>
      </c>
      <c r="I74" s="21">
        <f t="shared" si="9"/>
        <v>-6.2444246208742227E-2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1875.5</v>
      </c>
      <c r="F76" s="43">
        <v>7854.166666666667</v>
      </c>
      <c r="G76" s="22">
        <f t="shared" ref="G76:G82" si="10">(F76-E76)/E76</f>
        <v>3.1877721496489828</v>
      </c>
      <c r="H76" s="214">
        <v>7854.166666666667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1993.5044642857142</v>
      </c>
      <c r="F77" s="32">
        <v>9614.2222222222226</v>
      </c>
      <c r="G77" s="21">
        <f t="shared" si="10"/>
        <v>3.8227743626684387</v>
      </c>
      <c r="H77" s="208">
        <v>9354.2857142857138</v>
      </c>
      <c r="I77" s="21">
        <f t="shared" si="11"/>
        <v>2.7787959003597467E-2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1285.7142857142858</v>
      </c>
      <c r="F78" s="47">
        <v>4531.25</v>
      </c>
      <c r="G78" s="21">
        <f t="shared" si="10"/>
        <v>2.5243055555555554</v>
      </c>
      <c r="H78" s="217">
        <v>3905.8333333333335</v>
      </c>
      <c r="I78" s="21">
        <f t="shared" si="11"/>
        <v>0.16012374653296346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2137.9722222222222</v>
      </c>
      <c r="F79" s="47">
        <v>7694.4444444444443</v>
      </c>
      <c r="G79" s="21">
        <f t="shared" si="10"/>
        <v>2.5989450024036276</v>
      </c>
      <c r="H79" s="217">
        <v>7376.666666666667</v>
      </c>
      <c r="I79" s="21">
        <f t="shared" si="11"/>
        <v>4.3078776924235521E-2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4">
        <v>2727.5</v>
      </c>
      <c r="F80" s="61">
        <v>5451.25</v>
      </c>
      <c r="G80" s="21">
        <f t="shared" si="10"/>
        <v>0.99862511457378556</v>
      </c>
      <c r="H80" s="226">
        <v>5451.25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4">
        <v>9999</v>
      </c>
      <c r="F81" s="61">
        <v>56000</v>
      </c>
      <c r="G81" s="21">
        <f t="shared" si="10"/>
        <v>4.6005600560056008</v>
      </c>
      <c r="H81" s="226">
        <v>42999.5</v>
      </c>
      <c r="I81" s="21">
        <f t="shared" si="11"/>
        <v>0.30234072489214991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4390.166666666667</v>
      </c>
      <c r="F82" s="50">
        <v>8526.6666666666661</v>
      </c>
      <c r="G82" s="23">
        <f t="shared" si="10"/>
        <v>0.9422193538590028</v>
      </c>
      <c r="H82" s="220">
        <v>8526.6666666666661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0" zoomScaleNormal="100" workbookViewId="0">
      <selection activeCell="G90" sqref="G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83" t="s">
        <v>201</v>
      </c>
      <c r="B9" s="283"/>
      <c r="C9" s="283"/>
      <c r="D9" s="283"/>
      <c r="E9" s="283"/>
      <c r="F9" s="283"/>
      <c r="G9" s="283"/>
      <c r="H9" s="283"/>
      <c r="I9" s="283"/>
    </row>
    <row r="10" spans="1:9" ht="18" x14ac:dyDescent="0.2">
      <c r="A10" s="2" t="s">
        <v>226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84" t="s">
        <v>3</v>
      </c>
      <c r="B13" s="290"/>
      <c r="C13" s="307" t="s">
        <v>0</v>
      </c>
      <c r="D13" s="309" t="s">
        <v>23</v>
      </c>
      <c r="E13" s="286" t="s">
        <v>217</v>
      </c>
      <c r="F13" s="303" t="s">
        <v>225</v>
      </c>
      <c r="G13" s="286" t="s">
        <v>197</v>
      </c>
      <c r="H13" s="303" t="s">
        <v>220</v>
      </c>
      <c r="I13" s="286" t="s">
        <v>187</v>
      </c>
    </row>
    <row r="14" spans="1:9" ht="38.25" customHeight="1" thickBot="1" x14ac:dyDescent="0.25">
      <c r="A14" s="285"/>
      <c r="B14" s="291"/>
      <c r="C14" s="308"/>
      <c r="D14" s="310"/>
      <c r="E14" s="287"/>
      <c r="F14" s="304"/>
      <c r="G14" s="305"/>
      <c r="H14" s="304"/>
      <c r="I14" s="305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12" t="s">
        <v>18</v>
      </c>
      <c r="C16" s="195" t="s">
        <v>98</v>
      </c>
      <c r="D16" s="192" t="s">
        <v>83</v>
      </c>
      <c r="E16" s="213">
        <v>2465.2553323412699</v>
      </c>
      <c r="F16" s="213">
        <v>5023.4222222222215</v>
      </c>
      <c r="G16" s="201">
        <f t="shared" ref="G16:G31" si="0">(F16-E16)/E16</f>
        <v>1.0376884115494207</v>
      </c>
      <c r="H16" s="213">
        <v>5523.5111111111109</v>
      </c>
      <c r="I16" s="201">
        <f t="shared" ref="I16:I31" si="1">(F16-H16)/H16</f>
        <v>-9.0538224478793783E-2</v>
      </c>
    </row>
    <row r="17" spans="1:9" ht="16.5" x14ac:dyDescent="0.3">
      <c r="A17" s="151"/>
      <c r="B17" s="209" t="s">
        <v>7</v>
      </c>
      <c r="C17" s="196" t="s">
        <v>87</v>
      </c>
      <c r="D17" s="192" t="s">
        <v>161</v>
      </c>
      <c r="E17" s="216">
        <v>1044.6312499999999</v>
      </c>
      <c r="F17" s="216">
        <v>1777.4</v>
      </c>
      <c r="G17" s="201">
        <f t="shared" si="0"/>
        <v>0.70146164017207058</v>
      </c>
      <c r="H17" s="216">
        <v>1833.65</v>
      </c>
      <c r="I17" s="201">
        <f t="shared" si="1"/>
        <v>-3.0676519510266408E-2</v>
      </c>
    </row>
    <row r="18" spans="1:9" ht="16.5" x14ac:dyDescent="0.3">
      <c r="A18" s="151"/>
      <c r="B18" s="209" t="s">
        <v>4</v>
      </c>
      <c r="C18" s="196" t="s">
        <v>84</v>
      </c>
      <c r="D18" s="192" t="s">
        <v>161</v>
      </c>
      <c r="E18" s="216">
        <v>2674.3249999999998</v>
      </c>
      <c r="F18" s="216">
        <v>4495.8</v>
      </c>
      <c r="G18" s="201">
        <f t="shared" si="0"/>
        <v>0.68109709926803974</v>
      </c>
      <c r="H18" s="216">
        <v>4543.2000000000007</v>
      </c>
      <c r="I18" s="201">
        <f t="shared" si="1"/>
        <v>-1.0433174854728064E-2</v>
      </c>
    </row>
    <row r="19" spans="1:9" ht="16.5" x14ac:dyDescent="0.3">
      <c r="A19" s="151"/>
      <c r="B19" s="209" t="s">
        <v>19</v>
      </c>
      <c r="C19" s="196" t="s">
        <v>99</v>
      </c>
      <c r="D19" s="192" t="s">
        <v>161</v>
      </c>
      <c r="E19" s="216">
        <v>1630.0374999999999</v>
      </c>
      <c r="F19" s="216">
        <v>4757.7000000000007</v>
      </c>
      <c r="G19" s="201">
        <f t="shared" si="0"/>
        <v>1.9187672062759298</v>
      </c>
      <c r="H19" s="216">
        <v>4783.5</v>
      </c>
      <c r="I19" s="201">
        <f t="shared" si="1"/>
        <v>-5.3935402947630964E-3</v>
      </c>
    </row>
    <row r="20" spans="1:9" ht="16.5" x14ac:dyDescent="0.3">
      <c r="A20" s="151"/>
      <c r="B20" s="209" t="s">
        <v>10</v>
      </c>
      <c r="C20" s="196" t="s">
        <v>90</v>
      </c>
      <c r="D20" s="192" t="s">
        <v>161</v>
      </c>
      <c r="E20" s="216">
        <v>1562.9</v>
      </c>
      <c r="F20" s="216">
        <v>4091.55</v>
      </c>
      <c r="G20" s="201">
        <f t="shared" si="0"/>
        <v>1.6179218120161238</v>
      </c>
      <c r="H20" s="216">
        <v>4009.45</v>
      </c>
      <c r="I20" s="201">
        <f t="shared" si="1"/>
        <v>2.0476623975857131E-2</v>
      </c>
    </row>
    <row r="21" spans="1:9" ht="16.5" x14ac:dyDescent="0.3">
      <c r="A21" s="151"/>
      <c r="B21" s="209" t="s">
        <v>17</v>
      </c>
      <c r="C21" s="196" t="s">
        <v>97</v>
      </c>
      <c r="D21" s="192" t="s">
        <v>161</v>
      </c>
      <c r="E21" s="216">
        <v>2019.3687500000001</v>
      </c>
      <c r="F21" s="216">
        <v>5152.4500000000007</v>
      </c>
      <c r="G21" s="201">
        <f t="shared" si="0"/>
        <v>1.5515151702728887</v>
      </c>
      <c r="H21" s="216">
        <v>4994.7000000000007</v>
      </c>
      <c r="I21" s="201">
        <f t="shared" si="1"/>
        <v>3.158347848719642E-2</v>
      </c>
    </row>
    <row r="22" spans="1:9" ht="16.5" x14ac:dyDescent="0.3">
      <c r="A22" s="151"/>
      <c r="B22" s="209" t="s">
        <v>14</v>
      </c>
      <c r="C22" s="196" t="s">
        <v>94</v>
      </c>
      <c r="D22" s="192" t="s">
        <v>81</v>
      </c>
      <c r="E22" s="216">
        <v>517.25625000000002</v>
      </c>
      <c r="F22" s="216">
        <v>1212</v>
      </c>
      <c r="G22" s="201">
        <f t="shared" si="0"/>
        <v>1.3431326349367454</v>
      </c>
      <c r="H22" s="216">
        <v>1108.2666666666667</v>
      </c>
      <c r="I22" s="201">
        <f t="shared" si="1"/>
        <v>9.3599615014436977E-2</v>
      </c>
    </row>
    <row r="23" spans="1:9" ht="16.5" x14ac:dyDescent="0.3">
      <c r="A23" s="151"/>
      <c r="B23" s="209" t="s">
        <v>6</v>
      </c>
      <c r="C23" s="196" t="s">
        <v>86</v>
      </c>
      <c r="D23" s="194" t="s">
        <v>161</v>
      </c>
      <c r="E23" s="216">
        <v>2339.7472222222223</v>
      </c>
      <c r="F23" s="216">
        <v>5896.2111111111117</v>
      </c>
      <c r="G23" s="201">
        <f t="shared" si="0"/>
        <v>1.5200205625251542</v>
      </c>
      <c r="H23" s="216">
        <v>5224.3333333333339</v>
      </c>
      <c r="I23" s="201">
        <f t="shared" si="1"/>
        <v>0.1286054573682979</v>
      </c>
    </row>
    <row r="24" spans="1:9" ht="16.5" x14ac:dyDescent="0.3">
      <c r="A24" s="151"/>
      <c r="B24" s="209" t="s">
        <v>15</v>
      </c>
      <c r="C24" s="196" t="s">
        <v>95</v>
      </c>
      <c r="D24" s="194" t="s">
        <v>82</v>
      </c>
      <c r="E24" s="216">
        <v>1584.5375000000001</v>
      </c>
      <c r="F24" s="216">
        <v>3124</v>
      </c>
      <c r="G24" s="201">
        <f t="shared" si="0"/>
        <v>0.97155321347711854</v>
      </c>
      <c r="H24" s="216">
        <v>2720.3</v>
      </c>
      <c r="I24" s="201">
        <f t="shared" si="1"/>
        <v>0.14840274969672454</v>
      </c>
    </row>
    <row r="25" spans="1:9" ht="16.5" x14ac:dyDescent="0.3">
      <c r="A25" s="151"/>
      <c r="B25" s="209" t="s">
        <v>8</v>
      </c>
      <c r="C25" s="196" t="s">
        <v>89</v>
      </c>
      <c r="D25" s="194" t="s">
        <v>161</v>
      </c>
      <c r="E25" s="216">
        <v>5203.1000000000004</v>
      </c>
      <c r="F25" s="216">
        <v>15329</v>
      </c>
      <c r="G25" s="201">
        <f t="shared" si="0"/>
        <v>1.9461282696853797</v>
      </c>
      <c r="H25" s="216">
        <v>13311.014285714286</v>
      </c>
      <c r="I25" s="201">
        <f t="shared" si="1"/>
        <v>0.15160270066357509</v>
      </c>
    </row>
    <row r="26" spans="1:9" ht="16.5" x14ac:dyDescent="0.3">
      <c r="A26" s="151"/>
      <c r="B26" s="209" t="s">
        <v>16</v>
      </c>
      <c r="C26" s="196" t="s">
        <v>96</v>
      </c>
      <c r="D26" s="194" t="s">
        <v>81</v>
      </c>
      <c r="E26" s="216">
        <v>534.91909722222226</v>
      </c>
      <c r="F26" s="216">
        <v>1621.6666666666665</v>
      </c>
      <c r="G26" s="201">
        <f t="shared" si="0"/>
        <v>2.031611088644635</v>
      </c>
      <c r="H26" s="216">
        <v>1368.8888888888889</v>
      </c>
      <c r="I26" s="201">
        <f t="shared" si="1"/>
        <v>0.18465909090909077</v>
      </c>
    </row>
    <row r="27" spans="1:9" ht="16.5" x14ac:dyDescent="0.3">
      <c r="A27" s="151"/>
      <c r="B27" s="209" t="s">
        <v>5</v>
      </c>
      <c r="C27" s="196" t="s">
        <v>85</v>
      </c>
      <c r="D27" s="194" t="s">
        <v>161</v>
      </c>
      <c r="E27" s="216">
        <v>2460.4986111111111</v>
      </c>
      <c r="F27" s="216">
        <v>5921.4555555555562</v>
      </c>
      <c r="G27" s="201">
        <f t="shared" si="0"/>
        <v>1.4066079650748298</v>
      </c>
      <c r="H27" s="216">
        <v>4985.9666666666672</v>
      </c>
      <c r="I27" s="201">
        <f t="shared" si="1"/>
        <v>0.18762437686217096</v>
      </c>
    </row>
    <row r="28" spans="1:9" ht="16.5" x14ac:dyDescent="0.3">
      <c r="A28" s="151"/>
      <c r="B28" s="209" t="s">
        <v>9</v>
      </c>
      <c r="C28" s="196" t="s">
        <v>88</v>
      </c>
      <c r="D28" s="194" t="s">
        <v>161</v>
      </c>
      <c r="E28" s="216">
        <v>1867.9499999999998</v>
      </c>
      <c r="F28" s="216">
        <v>6799.4</v>
      </c>
      <c r="G28" s="201">
        <f t="shared" si="0"/>
        <v>2.6400331914665811</v>
      </c>
      <c r="H28" s="216">
        <v>5580.7000000000007</v>
      </c>
      <c r="I28" s="201">
        <f t="shared" si="1"/>
        <v>0.2183776228788501</v>
      </c>
    </row>
    <row r="29" spans="1:9" ht="17.25" thickBot="1" x14ac:dyDescent="0.35">
      <c r="A29" s="152"/>
      <c r="B29" s="209" t="s">
        <v>12</v>
      </c>
      <c r="C29" s="196" t="s">
        <v>92</v>
      </c>
      <c r="D29" s="194" t="s">
        <v>81</v>
      </c>
      <c r="E29" s="216">
        <v>531.30624999999998</v>
      </c>
      <c r="F29" s="216">
        <v>1361.9</v>
      </c>
      <c r="G29" s="201">
        <f t="shared" si="0"/>
        <v>1.5633050618169844</v>
      </c>
      <c r="H29" s="216">
        <v>1103.3</v>
      </c>
      <c r="I29" s="201">
        <f t="shared" si="1"/>
        <v>0.23438774585334918</v>
      </c>
    </row>
    <row r="30" spans="1:9" ht="16.5" x14ac:dyDescent="0.3">
      <c r="A30" s="37"/>
      <c r="B30" s="209" t="s">
        <v>11</v>
      </c>
      <c r="C30" s="196" t="s">
        <v>91</v>
      </c>
      <c r="D30" s="194" t="s">
        <v>81</v>
      </c>
      <c r="E30" s="216">
        <v>472.74374999999998</v>
      </c>
      <c r="F30" s="216">
        <v>1099.3</v>
      </c>
      <c r="G30" s="201">
        <f t="shared" si="0"/>
        <v>1.32536125543701</v>
      </c>
      <c r="H30" s="216">
        <v>836.9</v>
      </c>
      <c r="I30" s="201">
        <f t="shared" si="1"/>
        <v>0.31353805711554544</v>
      </c>
    </row>
    <row r="31" spans="1:9" ht="17.25" thickBot="1" x14ac:dyDescent="0.35">
      <c r="A31" s="38"/>
      <c r="B31" s="210" t="s">
        <v>13</v>
      </c>
      <c r="C31" s="197" t="s">
        <v>93</v>
      </c>
      <c r="D31" s="193" t="s">
        <v>81</v>
      </c>
      <c r="E31" s="219">
        <v>524.74374999999998</v>
      </c>
      <c r="F31" s="219">
        <v>1579.8888888888889</v>
      </c>
      <c r="G31" s="203">
        <f t="shared" si="0"/>
        <v>2.0107817175314411</v>
      </c>
      <c r="H31" s="219">
        <v>1140.9749999999999</v>
      </c>
      <c r="I31" s="203">
        <f t="shared" si="1"/>
        <v>0.38468317788635953</v>
      </c>
    </row>
    <row r="32" spans="1:9" ht="15.75" customHeight="1" thickBot="1" x14ac:dyDescent="0.25">
      <c r="A32" s="296" t="s">
        <v>188</v>
      </c>
      <c r="B32" s="297"/>
      <c r="C32" s="297"/>
      <c r="D32" s="298"/>
      <c r="E32" s="100">
        <f>SUM(E16:E31)</f>
        <v>27433.320262896828</v>
      </c>
      <c r="F32" s="101">
        <f>SUM(F16:F31)</f>
        <v>69243.14444444445</v>
      </c>
      <c r="G32" s="102">
        <f t="shared" ref="G32" si="2">(F32-E32)/E32</f>
        <v>1.5240526403978452</v>
      </c>
      <c r="H32" s="101">
        <f>SUM(H16:H31)</f>
        <v>63068.655952380956</v>
      </c>
      <c r="I32" s="105">
        <f t="shared" ref="I32" si="3">(F32-H32)/H32</f>
        <v>9.7901063512839864E-2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11" t="s">
        <v>29</v>
      </c>
      <c r="C34" s="198" t="s">
        <v>103</v>
      </c>
      <c r="D34" s="200" t="s">
        <v>161</v>
      </c>
      <c r="E34" s="222">
        <v>2271.3298611111113</v>
      </c>
      <c r="F34" s="222">
        <v>7680.8</v>
      </c>
      <c r="G34" s="201">
        <f>(F34-E34)/E34</f>
        <v>2.3816312335376209</v>
      </c>
      <c r="H34" s="222">
        <v>7944.333333333333</v>
      </c>
      <c r="I34" s="201">
        <f>(F34-H34)/H34</f>
        <v>-3.3172491922963898E-2</v>
      </c>
    </row>
    <row r="35" spans="1:9" ht="16.5" x14ac:dyDescent="0.3">
      <c r="A35" s="37"/>
      <c r="B35" s="209" t="s">
        <v>30</v>
      </c>
      <c r="C35" s="196" t="s">
        <v>104</v>
      </c>
      <c r="D35" s="192" t="s">
        <v>161</v>
      </c>
      <c r="E35" s="216">
        <v>2755.1624999999999</v>
      </c>
      <c r="F35" s="216">
        <v>4407.5</v>
      </c>
      <c r="G35" s="201">
        <f>(F35-E35)/E35</f>
        <v>0.59972415420143099</v>
      </c>
      <c r="H35" s="216">
        <v>4445.3</v>
      </c>
      <c r="I35" s="201">
        <f>(F35-H35)/H35</f>
        <v>-8.503363102602789E-3</v>
      </c>
    </row>
    <row r="36" spans="1:9" ht="16.5" x14ac:dyDescent="0.3">
      <c r="A36" s="37"/>
      <c r="B36" s="211" t="s">
        <v>28</v>
      </c>
      <c r="C36" s="196" t="s">
        <v>102</v>
      </c>
      <c r="D36" s="192" t="s">
        <v>161</v>
      </c>
      <c r="E36" s="216">
        <v>2010.9124999999999</v>
      </c>
      <c r="F36" s="216">
        <v>6259.5</v>
      </c>
      <c r="G36" s="201">
        <f>(F36-E36)/E36</f>
        <v>2.1127659706725179</v>
      </c>
      <c r="H36" s="216">
        <v>6119.8</v>
      </c>
      <c r="I36" s="201">
        <f>(F36-H36)/H36</f>
        <v>2.2827543383770681E-2</v>
      </c>
    </row>
    <row r="37" spans="1:9" ht="16.5" x14ac:dyDescent="0.3">
      <c r="A37" s="37"/>
      <c r="B37" s="209" t="s">
        <v>26</v>
      </c>
      <c r="C37" s="196" t="s">
        <v>100</v>
      </c>
      <c r="D37" s="192" t="s">
        <v>161</v>
      </c>
      <c r="E37" s="216">
        <v>2816.95</v>
      </c>
      <c r="F37" s="216">
        <v>8354.2999999999993</v>
      </c>
      <c r="G37" s="201">
        <f>(F37-E37)/E37</f>
        <v>1.9657253412378637</v>
      </c>
      <c r="H37" s="216">
        <v>7957.7000000000007</v>
      </c>
      <c r="I37" s="201">
        <f>(F37-H37)/H37</f>
        <v>4.9838521180742994E-2</v>
      </c>
    </row>
    <row r="38" spans="1:9" ht="17.25" thickBot="1" x14ac:dyDescent="0.35">
      <c r="A38" s="38"/>
      <c r="B38" s="211" t="s">
        <v>27</v>
      </c>
      <c r="C38" s="196" t="s">
        <v>101</v>
      </c>
      <c r="D38" s="204" t="s">
        <v>161</v>
      </c>
      <c r="E38" s="219">
        <v>2925.1791666666668</v>
      </c>
      <c r="F38" s="219">
        <v>9008.2222222222226</v>
      </c>
      <c r="G38" s="203">
        <f>(F38-E38)/E38</f>
        <v>2.0795454599409626</v>
      </c>
      <c r="H38" s="219">
        <v>8304.8555555555558</v>
      </c>
      <c r="I38" s="203">
        <f>(F38-H38)/H38</f>
        <v>8.4693425666644825E-2</v>
      </c>
    </row>
    <row r="39" spans="1:9" ht="15.75" customHeight="1" thickBot="1" x14ac:dyDescent="0.25">
      <c r="A39" s="296" t="s">
        <v>189</v>
      </c>
      <c r="B39" s="297"/>
      <c r="C39" s="297"/>
      <c r="D39" s="298"/>
      <c r="E39" s="84">
        <f>SUM(E34:E38)</f>
        <v>12779.534027777778</v>
      </c>
      <c r="F39" s="103">
        <f>SUM(F34:F38)</f>
        <v>35710.322222222225</v>
      </c>
      <c r="G39" s="104">
        <f t="shared" ref="G39" si="4">(F39-E39)/E39</f>
        <v>1.7943368001213311</v>
      </c>
      <c r="H39" s="103">
        <f>SUM(H34:H38)</f>
        <v>34771.988888888889</v>
      </c>
      <c r="I39" s="105">
        <f t="shared" ref="I39" si="5">(F39-H39)/H39</f>
        <v>2.6985322477000234E-2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12" t="s">
        <v>35</v>
      </c>
      <c r="C41" s="196" t="s">
        <v>152</v>
      </c>
      <c r="D41" s="200" t="s">
        <v>161</v>
      </c>
      <c r="E41" s="214">
        <v>17320.25</v>
      </c>
      <c r="F41" s="216">
        <v>17998.333333333332</v>
      </c>
      <c r="G41" s="201">
        <f t="shared" ref="G41:G46" si="6">(F41-E41)/E41</f>
        <v>3.9149742834735761E-2</v>
      </c>
      <c r="H41" s="216">
        <v>18998.333333333332</v>
      </c>
      <c r="I41" s="201">
        <f t="shared" ref="I41:I46" si="7">(F41-H41)/H41</f>
        <v>-5.2636196157557685E-2</v>
      </c>
    </row>
    <row r="42" spans="1:9" ht="16.5" x14ac:dyDescent="0.3">
      <c r="A42" s="37"/>
      <c r="B42" s="209" t="s">
        <v>32</v>
      </c>
      <c r="C42" s="196" t="s">
        <v>106</v>
      </c>
      <c r="D42" s="192" t="s">
        <v>161</v>
      </c>
      <c r="E42" s="217">
        <v>24432.908333333333</v>
      </c>
      <c r="F42" s="216">
        <v>58706.399999999994</v>
      </c>
      <c r="G42" s="201">
        <f t="shared" si="6"/>
        <v>1.4027593931545193</v>
      </c>
      <c r="H42" s="216">
        <v>54423.1</v>
      </c>
      <c r="I42" s="201">
        <f t="shared" si="7"/>
        <v>7.870371221043998E-2</v>
      </c>
    </row>
    <row r="43" spans="1:9" ht="16.5" x14ac:dyDescent="0.3">
      <c r="A43" s="37"/>
      <c r="B43" s="211" t="s">
        <v>31</v>
      </c>
      <c r="C43" s="196" t="s">
        <v>105</v>
      </c>
      <c r="D43" s="192" t="s">
        <v>161</v>
      </c>
      <c r="E43" s="217">
        <v>38547.125</v>
      </c>
      <c r="F43" s="224">
        <v>101666.6</v>
      </c>
      <c r="G43" s="201">
        <f t="shared" si="6"/>
        <v>1.6374625863796588</v>
      </c>
      <c r="H43" s="224">
        <v>92166.6</v>
      </c>
      <c r="I43" s="201">
        <f t="shared" si="7"/>
        <v>0.10307421560521923</v>
      </c>
    </row>
    <row r="44" spans="1:9" ht="16.5" x14ac:dyDescent="0.3">
      <c r="A44" s="37"/>
      <c r="B44" s="209" t="s">
        <v>34</v>
      </c>
      <c r="C44" s="196" t="s">
        <v>154</v>
      </c>
      <c r="D44" s="192" t="s">
        <v>161</v>
      </c>
      <c r="E44" s="217">
        <v>6146.55</v>
      </c>
      <c r="F44" s="217">
        <v>20725.2</v>
      </c>
      <c r="G44" s="201">
        <f t="shared" si="6"/>
        <v>2.3718427410498575</v>
      </c>
      <c r="H44" s="217">
        <v>18429.666666666668</v>
      </c>
      <c r="I44" s="201">
        <f t="shared" si="7"/>
        <v>0.12455642171137113</v>
      </c>
    </row>
    <row r="45" spans="1:9" ht="16.5" x14ac:dyDescent="0.3">
      <c r="A45" s="37"/>
      <c r="B45" s="209" t="s">
        <v>33</v>
      </c>
      <c r="C45" s="196" t="s">
        <v>107</v>
      </c>
      <c r="D45" s="192" t="s">
        <v>161</v>
      </c>
      <c r="E45" s="217">
        <v>20064.6875</v>
      </c>
      <c r="F45" s="217">
        <v>33872</v>
      </c>
      <c r="G45" s="201">
        <f t="shared" si="6"/>
        <v>0.68813992243836342</v>
      </c>
      <c r="H45" s="217">
        <v>29622</v>
      </c>
      <c r="I45" s="201">
        <f t="shared" si="7"/>
        <v>0.1434744446695024</v>
      </c>
    </row>
    <row r="46" spans="1:9" ht="16.5" customHeight="1" thickBot="1" x14ac:dyDescent="0.35">
      <c r="A46" s="38"/>
      <c r="B46" s="209" t="s">
        <v>36</v>
      </c>
      <c r="C46" s="196" t="s">
        <v>153</v>
      </c>
      <c r="D46" s="192" t="s">
        <v>161</v>
      </c>
      <c r="E46" s="220">
        <v>15269.0625</v>
      </c>
      <c r="F46" s="220">
        <v>35485.428571428572</v>
      </c>
      <c r="G46" s="207">
        <f t="shared" si="6"/>
        <v>1.3240083385229822</v>
      </c>
      <c r="H46" s="220">
        <v>30328.285714285714</v>
      </c>
      <c r="I46" s="207">
        <f t="shared" si="7"/>
        <v>0.17004399476207976</v>
      </c>
    </row>
    <row r="47" spans="1:9" ht="15.75" customHeight="1" thickBot="1" x14ac:dyDescent="0.25">
      <c r="A47" s="296" t="s">
        <v>190</v>
      </c>
      <c r="B47" s="297"/>
      <c r="C47" s="297"/>
      <c r="D47" s="298"/>
      <c r="E47" s="84">
        <f>SUM(E41:E46)</f>
        <v>121780.58333333333</v>
      </c>
      <c r="F47" s="84">
        <f>SUM(F41:F46)</f>
        <v>268453.96190476191</v>
      </c>
      <c r="G47" s="104">
        <f t="shared" ref="G47" si="8">(F47-E47)/E47</f>
        <v>1.2044069305363698</v>
      </c>
      <c r="H47" s="103">
        <f>SUM(H41:H46)</f>
        <v>243967.98571428569</v>
      </c>
      <c r="I47" s="105">
        <f t="shared" ref="I47" si="9">(F47-H47)/H47</f>
        <v>0.1003655300050396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9" t="s">
        <v>45</v>
      </c>
      <c r="C49" s="196" t="s">
        <v>109</v>
      </c>
      <c r="D49" s="200" t="s">
        <v>108</v>
      </c>
      <c r="E49" s="214">
        <v>10199.65</v>
      </c>
      <c r="F49" s="214">
        <v>26272.25</v>
      </c>
      <c r="G49" s="201">
        <f t="shared" ref="G49:G54" si="10">(F49-E49)/E49</f>
        <v>1.5757991695793485</v>
      </c>
      <c r="H49" s="214">
        <v>26598.285714285714</v>
      </c>
      <c r="I49" s="201">
        <f t="shared" ref="I49:I54" si="11">(F49-H49)/H49</f>
        <v>-1.2257771714611019E-2</v>
      </c>
    </row>
    <row r="50" spans="1:9" ht="16.5" x14ac:dyDescent="0.3">
      <c r="A50" s="37"/>
      <c r="B50" s="209" t="s">
        <v>46</v>
      </c>
      <c r="C50" s="196" t="s">
        <v>111</v>
      </c>
      <c r="D50" s="194" t="s">
        <v>110</v>
      </c>
      <c r="E50" s="217">
        <v>6757.6388888888887</v>
      </c>
      <c r="F50" s="217">
        <v>13684.5</v>
      </c>
      <c r="G50" s="201">
        <f t="shared" si="10"/>
        <v>1.0250416195663345</v>
      </c>
      <c r="H50" s="217">
        <v>13728.5</v>
      </c>
      <c r="I50" s="201">
        <f t="shared" si="11"/>
        <v>-3.2050114724842481E-3</v>
      </c>
    </row>
    <row r="51" spans="1:9" ht="16.5" x14ac:dyDescent="0.3">
      <c r="A51" s="37"/>
      <c r="B51" s="209" t="s">
        <v>47</v>
      </c>
      <c r="C51" s="196" t="s">
        <v>113</v>
      </c>
      <c r="D51" s="192" t="s">
        <v>114</v>
      </c>
      <c r="E51" s="217">
        <v>24432</v>
      </c>
      <c r="F51" s="217">
        <v>47214.222222222219</v>
      </c>
      <c r="G51" s="201">
        <f t="shared" si="10"/>
        <v>0.93247471440005802</v>
      </c>
      <c r="H51" s="217">
        <v>47214.222222222219</v>
      </c>
      <c r="I51" s="201">
        <f t="shared" si="11"/>
        <v>0</v>
      </c>
    </row>
    <row r="52" spans="1:9" ht="16.5" x14ac:dyDescent="0.3">
      <c r="A52" s="37"/>
      <c r="B52" s="209" t="s">
        <v>49</v>
      </c>
      <c r="C52" s="196" t="s">
        <v>158</v>
      </c>
      <c r="D52" s="192" t="s">
        <v>199</v>
      </c>
      <c r="E52" s="217">
        <v>2901.5</v>
      </c>
      <c r="F52" s="217">
        <v>4998.333333333333</v>
      </c>
      <c r="G52" s="201">
        <f t="shared" si="10"/>
        <v>0.72267218105577569</v>
      </c>
      <c r="H52" s="217">
        <v>4998.333333333333</v>
      </c>
      <c r="I52" s="201">
        <f t="shared" si="11"/>
        <v>0</v>
      </c>
    </row>
    <row r="53" spans="1:9" ht="16.5" x14ac:dyDescent="0.3">
      <c r="A53" s="37"/>
      <c r="B53" s="209" t="s">
        <v>50</v>
      </c>
      <c r="C53" s="196" t="s">
        <v>159</v>
      </c>
      <c r="D53" s="194" t="s">
        <v>112</v>
      </c>
      <c r="E53" s="217">
        <v>45309.638888888891</v>
      </c>
      <c r="F53" s="217">
        <v>57497.5</v>
      </c>
      <c r="G53" s="201">
        <f t="shared" si="10"/>
        <v>0.26899047112246777</v>
      </c>
      <c r="H53" s="217">
        <v>57497.5</v>
      </c>
      <c r="I53" s="201">
        <f t="shared" si="11"/>
        <v>0</v>
      </c>
    </row>
    <row r="54" spans="1:9" ht="16.5" customHeight="1" thickBot="1" x14ac:dyDescent="0.35">
      <c r="A54" s="38"/>
      <c r="B54" s="209" t="s">
        <v>48</v>
      </c>
      <c r="C54" s="196" t="s">
        <v>157</v>
      </c>
      <c r="D54" s="193" t="s">
        <v>114</v>
      </c>
      <c r="E54" s="220">
        <v>25648.825071428568</v>
      </c>
      <c r="F54" s="220">
        <v>122594.33200000001</v>
      </c>
      <c r="G54" s="207">
        <f t="shared" si="10"/>
        <v>3.7797250618143754</v>
      </c>
      <c r="H54" s="220">
        <v>102495.83333333333</v>
      </c>
      <c r="I54" s="207">
        <f t="shared" si="11"/>
        <v>0.19609088499532515</v>
      </c>
    </row>
    <row r="55" spans="1:9" ht="15.75" customHeight="1" thickBot="1" x14ac:dyDescent="0.25">
      <c r="A55" s="296" t="s">
        <v>191</v>
      </c>
      <c r="B55" s="297"/>
      <c r="C55" s="297"/>
      <c r="D55" s="298"/>
      <c r="E55" s="84">
        <f>SUM(E49:E54)</f>
        <v>115249.25284920634</v>
      </c>
      <c r="F55" s="84">
        <f>SUM(F49:F54)</f>
        <v>272261.13755555556</v>
      </c>
      <c r="G55" s="104">
        <f t="shared" ref="G55" si="12">(F55-E55)/E55</f>
        <v>1.362367918443564</v>
      </c>
      <c r="H55" s="84">
        <f>SUM(H49:H54)</f>
        <v>252532.67460317456</v>
      </c>
      <c r="I55" s="105">
        <f t="shared" ref="I55" si="13">(F55-H55)/H55</f>
        <v>7.8122417161984925E-2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30" t="s">
        <v>39</v>
      </c>
      <c r="C57" s="199" t="s">
        <v>116</v>
      </c>
      <c r="D57" s="200" t="s">
        <v>114</v>
      </c>
      <c r="E57" s="214">
        <v>6940.7857142857138</v>
      </c>
      <c r="F57" s="165">
        <v>30291</v>
      </c>
      <c r="G57" s="202">
        <f t="shared" ref="G57:G65" si="14">(F57-E57)/E57</f>
        <v>3.364203311687644</v>
      </c>
      <c r="H57" s="165">
        <v>31587</v>
      </c>
      <c r="I57" s="202">
        <f t="shared" ref="I57:I65" si="15">(F57-H57)/H57</f>
        <v>-4.1029537467945673E-2</v>
      </c>
    </row>
    <row r="58" spans="1:9" ht="16.5" x14ac:dyDescent="0.3">
      <c r="A58" s="111"/>
      <c r="B58" s="231" t="s">
        <v>38</v>
      </c>
      <c r="C58" s="196" t="s">
        <v>115</v>
      </c>
      <c r="D58" s="192" t="s">
        <v>114</v>
      </c>
      <c r="E58" s="217">
        <v>4496.666666666667</v>
      </c>
      <c r="F58" s="228">
        <v>19257.5</v>
      </c>
      <c r="G58" s="201">
        <f t="shared" si="14"/>
        <v>3.2826167531504815</v>
      </c>
      <c r="H58" s="228">
        <v>19257.5</v>
      </c>
      <c r="I58" s="201">
        <f t="shared" si="15"/>
        <v>0</v>
      </c>
    </row>
    <row r="59" spans="1:9" ht="16.5" x14ac:dyDescent="0.3">
      <c r="A59" s="111"/>
      <c r="B59" s="231" t="s">
        <v>40</v>
      </c>
      <c r="C59" s="196" t="s">
        <v>117</v>
      </c>
      <c r="D59" s="192" t="s">
        <v>114</v>
      </c>
      <c r="E59" s="217">
        <v>4770.3</v>
      </c>
      <c r="F59" s="228">
        <v>23410.6</v>
      </c>
      <c r="G59" s="201">
        <f t="shared" si="14"/>
        <v>3.9075739471312074</v>
      </c>
      <c r="H59" s="228">
        <v>23410.6</v>
      </c>
      <c r="I59" s="201">
        <f t="shared" si="15"/>
        <v>0</v>
      </c>
    </row>
    <row r="60" spans="1:9" ht="16.5" x14ac:dyDescent="0.3">
      <c r="A60" s="111"/>
      <c r="B60" s="231" t="s">
        <v>56</v>
      </c>
      <c r="C60" s="196" t="s">
        <v>123</v>
      </c>
      <c r="D60" s="192" t="s">
        <v>120</v>
      </c>
      <c r="E60" s="217">
        <v>33112.5</v>
      </c>
      <c r="F60" s="228">
        <v>108000</v>
      </c>
      <c r="G60" s="201">
        <f t="shared" si="14"/>
        <v>2.2616081540203852</v>
      </c>
      <c r="H60" s="228">
        <v>108000</v>
      </c>
      <c r="I60" s="201">
        <f t="shared" si="15"/>
        <v>0</v>
      </c>
    </row>
    <row r="61" spans="1:9" ht="16.5" x14ac:dyDescent="0.3">
      <c r="A61" s="111"/>
      <c r="B61" s="231" t="s">
        <v>43</v>
      </c>
      <c r="C61" s="196" t="s">
        <v>119</v>
      </c>
      <c r="D61" s="192" t="s">
        <v>114</v>
      </c>
      <c r="E61" s="217">
        <v>7387.7152777777774</v>
      </c>
      <c r="F61" s="226">
        <v>4179.6000000000004</v>
      </c>
      <c r="G61" s="201">
        <f t="shared" si="14"/>
        <v>-0.43424998895501249</v>
      </c>
      <c r="H61" s="226">
        <v>4133</v>
      </c>
      <c r="I61" s="201">
        <f t="shared" si="15"/>
        <v>1.1275102830873546E-2</v>
      </c>
    </row>
    <row r="62" spans="1:9" s="146" customFormat="1" ht="17.25" thickBot="1" x14ac:dyDescent="0.35">
      <c r="A62" s="170"/>
      <c r="B62" s="232" t="s">
        <v>54</v>
      </c>
      <c r="C62" s="197" t="s">
        <v>121</v>
      </c>
      <c r="D62" s="193" t="s">
        <v>120</v>
      </c>
      <c r="E62" s="220">
        <v>7190.4930555555557</v>
      </c>
      <c r="F62" s="229">
        <v>26992.222222222223</v>
      </c>
      <c r="G62" s="206">
        <f t="shared" si="14"/>
        <v>2.7538764050912135</v>
      </c>
      <c r="H62" s="229">
        <v>26625</v>
      </c>
      <c r="I62" s="206">
        <f t="shared" si="15"/>
        <v>1.3792383933229018E-2</v>
      </c>
    </row>
    <row r="63" spans="1:9" s="146" customFormat="1" ht="16.5" x14ac:dyDescent="0.3">
      <c r="A63" s="170"/>
      <c r="B63" s="233" t="s">
        <v>55</v>
      </c>
      <c r="C63" s="195" t="s">
        <v>122</v>
      </c>
      <c r="D63" s="192" t="s">
        <v>120</v>
      </c>
      <c r="E63" s="217">
        <v>7033.4375</v>
      </c>
      <c r="F63" s="227">
        <v>31726</v>
      </c>
      <c r="G63" s="201">
        <f t="shared" si="14"/>
        <v>3.5107388812369487</v>
      </c>
      <c r="H63" s="227">
        <v>27176.666666666668</v>
      </c>
      <c r="I63" s="201">
        <f t="shared" si="15"/>
        <v>0.16739850361829997</v>
      </c>
    </row>
    <row r="64" spans="1:9" ht="16.5" x14ac:dyDescent="0.3">
      <c r="A64" s="111"/>
      <c r="B64" s="231" t="s">
        <v>41</v>
      </c>
      <c r="C64" s="196" t="s">
        <v>118</v>
      </c>
      <c r="D64" s="194" t="s">
        <v>114</v>
      </c>
      <c r="E64" s="224">
        <v>7999</v>
      </c>
      <c r="F64" s="228">
        <v>26247</v>
      </c>
      <c r="G64" s="201">
        <f t="shared" si="14"/>
        <v>2.2812851606450808</v>
      </c>
      <c r="H64" s="228">
        <v>22295.599999999999</v>
      </c>
      <c r="I64" s="201">
        <f t="shared" si="15"/>
        <v>0.17722779382479062</v>
      </c>
    </row>
    <row r="65" spans="1:9" ht="16.5" customHeight="1" thickBot="1" x14ac:dyDescent="0.35">
      <c r="A65" s="112"/>
      <c r="B65" s="232" t="s">
        <v>42</v>
      </c>
      <c r="C65" s="197" t="s">
        <v>198</v>
      </c>
      <c r="D65" s="193" t="s">
        <v>114</v>
      </c>
      <c r="E65" s="220">
        <v>3682.1726190476193</v>
      </c>
      <c r="F65" s="229">
        <v>11286.5</v>
      </c>
      <c r="G65" s="206">
        <f t="shared" si="14"/>
        <v>2.0651740609920708</v>
      </c>
      <c r="H65" s="229">
        <v>7586.5</v>
      </c>
      <c r="I65" s="206">
        <f t="shared" si="15"/>
        <v>0.48770842944704407</v>
      </c>
    </row>
    <row r="66" spans="1:9" ht="15.75" customHeight="1" thickBot="1" x14ac:dyDescent="0.25">
      <c r="A66" s="296" t="s">
        <v>192</v>
      </c>
      <c r="B66" s="311"/>
      <c r="C66" s="311"/>
      <c r="D66" s="312"/>
      <c r="E66" s="100">
        <f>SUM(E57:E65)</f>
        <v>82613.070833333346</v>
      </c>
      <c r="F66" s="100">
        <f>SUM(F57:F65)</f>
        <v>281390.4222222222</v>
      </c>
      <c r="G66" s="102">
        <f t="shared" ref="G66" si="16">(F66-E66)/E66</f>
        <v>2.4061247134840151</v>
      </c>
      <c r="H66" s="100">
        <f>SUM(H57:H65)</f>
        <v>270071.86666666664</v>
      </c>
      <c r="I66" s="178">
        <f t="shared" ref="I66" si="17">(F66-H66)/H66</f>
        <v>4.1909420982102402E-2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9" t="s">
        <v>59</v>
      </c>
      <c r="C68" s="196" t="s">
        <v>128</v>
      </c>
      <c r="D68" s="200" t="s">
        <v>124</v>
      </c>
      <c r="E68" s="214">
        <v>11832.1875</v>
      </c>
      <c r="F68" s="222">
        <v>32594.777777777777</v>
      </c>
      <c r="G68" s="201">
        <f t="shared" ref="G68:G73" si="18">(F68-E68)/E68</f>
        <v>1.7547550085542321</v>
      </c>
      <c r="H68" s="222">
        <v>32978.5</v>
      </c>
      <c r="I68" s="201">
        <f t="shared" ref="I68:I73" si="19">(F68-H68)/H68</f>
        <v>-1.1635526849984767E-2</v>
      </c>
    </row>
    <row r="69" spans="1:9" ht="16.5" x14ac:dyDescent="0.3">
      <c r="A69" s="37"/>
      <c r="B69" s="209" t="s">
        <v>63</v>
      </c>
      <c r="C69" s="196" t="s">
        <v>132</v>
      </c>
      <c r="D69" s="194" t="s">
        <v>126</v>
      </c>
      <c r="E69" s="217">
        <v>6790.833333333333</v>
      </c>
      <c r="F69" s="216">
        <v>26090</v>
      </c>
      <c r="G69" s="201">
        <f t="shared" si="18"/>
        <v>2.8419437967848817</v>
      </c>
      <c r="H69" s="216">
        <v>26090</v>
      </c>
      <c r="I69" s="201">
        <f t="shared" si="19"/>
        <v>0</v>
      </c>
    </row>
    <row r="70" spans="1:9" ht="16.5" x14ac:dyDescent="0.3">
      <c r="A70" s="37"/>
      <c r="B70" s="209" t="s">
        <v>64</v>
      </c>
      <c r="C70" s="196" t="s">
        <v>133</v>
      </c>
      <c r="D70" s="194" t="s">
        <v>127</v>
      </c>
      <c r="E70" s="217">
        <v>5842.0833333333339</v>
      </c>
      <c r="F70" s="216">
        <v>20825.428571428572</v>
      </c>
      <c r="G70" s="201">
        <f t="shared" si="18"/>
        <v>2.564726379818028</v>
      </c>
      <c r="H70" s="216">
        <v>20825.428571428572</v>
      </c>
      <c r="I70" s="201">
        <f t="shared" si="19"/>
        <v>0</v>
      </c>
    </row>
    <row r="71" spans="1:9" ht="16.5" x14ac:dyDescent="0.3">
      <c r="A71" s="37"/>
      <c r="B71" s="209" t="s">
        <v>60</v>
      </c>
      <c r="C71" s="196" t="s">
        <v>129</v>
      </c>
      <c r="D71" s="194" t="s">
        <v>215</v>
      </c>
      <c r="E71" s="217">
        <v>50034.178571428565</v>
      </c>
      <c r="F71" s="216">
        <v>179521.33333333334</v>
      </c>
      <c r="G71" s="201">
        <f t="shared" si="18"/>
        <v>2.5879740301332119</v>
      </c>
      <c r="H71" s="216">
        <v>173278</v>
      </c>
      <c r="I71" s="201">
        <f t="shared" si="19"/>
        <v>3.6030732887806546E-2</v>
      </c>
    </row>
    <row r="72" spans="1:9" ht="16.5" x14ac:dyDescent="0.3">
      <c r="A72" s="37"/>
      <c r="B72" s="209" t="s">
        <v>61</v>
      </c>
      <c r="C72" s="196" t="s">
        <v>130</v>
      </c>
      <c r="D72" s="194" t="s">
        <v>216</v>
      </c>
      <c r="E72" s="217">
        <v>17753.65625</v>
      </c>
      <c r="F72" s="216">
        <v>109259.71428571429</v>
      </c>
      <c r="G72" s="201">
        <f t="shared" si="18"/>
        <v>5.1542091807547692</v>
      </c>
      <c r="H72" s="216">
        <v>104588</v>
      </c>
      <c r="I72" s="201">
        <f t="shared" si="19"/>
        <v>4.4667784886548073E-2</v>
      </c>
    </row>
    <row r="73" spans="1:9" ht="16.5" customHeight="1" thickBot="1" x14ac:dyDescent="0.35">
      <c r="A73" s="37"/>
      <c r="B73" s="209" t="s">
        <v>62</v>
      </c>
      <c r="C73" s="196" t="s">
        <v>131</v>
      </c>
      <c r="D73" s="193" t="s">
        <v>125</v>
      </c>
      <c r="E73" s="220">
        <v>13114.527777777779</v>
      </c>
      <c r="F73" s="225">
        <v>50537.666666666664</v>
      </c>
      <c r="G73" s="207">
        <f t="shared" si="18"/>
        <v>2.8535635840660158</v>
      </c>
      <c r="H73" s="225">
        <v>25538.333333333332</v>
      </c>
      <c r="I73" s="207">
        <f t="shared" si="19"/>
        <v>0.97889447236180904</v>
      </c>
    </row>
    <row r="74" spans="1:9" ht="15.75" customHeight="1" thickBot="1" x14ac:dyDescent="0.25">
      <c r="A74" s="296" t="s">
        <v>214</v>
      </c>
      <c r="B74" s="297"/>
      <c r="C74" s="297"/>
      <c r="D74" s="298"/>
      <c r="E74" s="84">
        <f>SUM(E68:E73)</f>
        <v>105367.46676587302</v>
      </c>
      <c r="F74" s="84">
        <f>SUM(F68:F73)</f>
        <v>418828.92063492065</v>
      </c>
      <c r="G74" s="104">
        <f t="shared" ref="G74" si="20">(F74-E74)/E74</f>
        <v>2.9749358458580044</v>
      </c>
      <c r="H74" s="84">
        <f>SUM(H68:H73)</f>
        <v>383298.26190476189</v>
      </c>
      <c r="I74" s="105">
        <f t="shared" ref="I74" si="21">(F74-H74)/H74</f>
        <v>9.269715587436464E-2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9" t="s">
        <v>67</v>
      </c>
      <c r="C76" s="198" t="s">
        <v>139</v>
      </c>
      <c r="D76" s="200" t="s">
        <v>135</v>
      </c>
      <c r="E76" s="214">
        <v>4325.0982142857138</v>
      </c>
      <c r="F76" s="214">
        <v>6311.6</v>
      </c>
      <c r="G76" s="201">
        <f>(F76-E76)/E76</f>
        <v>0.45929634132998659</v>
      </c>
      <c r="H76" s="214">
        <v>8919</v>
      </c>
      <c r="I76" s="201">
        <f>(F76-H76)/H76</f>
        <v>-0.29234219082856816</v>
      </c>
    </row>
    <row r="77" spans="1:9" ht="16.5" x14ac:dyDescent="0.3">
      <c r="A77" s="37"/>
      <c r="B77" s="209" t="s">
        <v>71</v>
      </c>
      <c r="C77" s="196" t="s">
        <v>200</v>
      </c>
      <c r="D77" s="194" t="s">
        <v>134</v>
      </c>
      <c r="E77" s="217">
        <v>2932.9548611111113</v>
      </c>
      <c r="F77" s="217">
        <v>9342.2222222222226</v>
      </c>
      <c r="G77" s="201">
        <f>(F77-E77)/E77</f>
        <v>2.1852594617439984</v>
      </c>
      <c r="H77" s="217">
        <v>9964.4444444444453</v>
      </c>
      <c r="I77" s="201">
        <f>(F77-H77)/H77</f>
        <v>-6.2444246208742227E-2</v>
      </c>
    </row>
    <row r="78" spans="1:9" ht="16.5" x14ac:dyDescent="0.3">
      <c r="A78" s="37"/>
      <c r="B78" s="209" t="s">
        <v>69</v>
      </c>
      <c r="C78" s="196" t="s">
        <v>140</v>
      </c>
      <c r="D78" s="194" t="s">
        <v>136</v>
      </c>
      <c r="E78" s="217">
        <v>1828.6607142857142</v>
      </c>
      <c r="F78" s="217">
        <v>9162</v>
      </c>
      <c r="G78" s="201">
        <f>(F78-E78)/E78</f>
        <v>4.0102241101508715</v>
      </c>
      <c r="H78" s="217">
        <v>9242</v>
      </c>
      <c r="I78" s="201">
        <f>(F78-H78)/H78</f>
        <v>-8.6561350357065563E-3</v>
      </c>
    </row>
    <row r="79" spans="1:9" ht="16.5" x14ac:dyDescent="0.3">
      <c r="A79" s="37"/>
      <c r="B79" s="209" t="s">
        <v>68</v>
      </c>
      <c r="C79" s="196" t="s">
        <v>138</v>
      </c>
      <c r="D79" s="194" t="s">
        <v>134</v>
      </c>
      <c r="E79" s="217">
        <v>5816.697916666667</v>
      </c>
      <c r="F79" s="217">
        <v>25267.777777777777</v>
      </c>
      <c r="G79" s="201">
        <f>(F79-E79)/E79</f>
        <v>3.3440072253671032</v>
      </c>
      <c r="H79" s="217">
        <v>24775.555555555555</v>
      </c>
      <c r="I79" s="201">
        <f>(F79-H79)/H79</f>
        <v>1.9867252668400771E-2</v>
      </c>
    </row>
    <row r="80" spans="1:9" ht="16.5" customHeight="1" thickBot="1" x14ac:dyDescent="0.35">
      <c r="A80" s="38"/>
      <c r="B80" s="209" t="s">
        <v>70</v>
      </c>
      <c r="C80" s="196" t="s">
        <v>141</v>
      </c>
      <c r="D80" s="193" t="s">
        <v>137</v>
      </c>
      <c r="E80" s="220">
        <v>3706.3</v>
      </c>
      <c r="F80" s="220">
        <v>11493.75</v>
      </c>
      <c r="G80" s="201">
        <f>(F80-E80)/E80</f>
        <v>2.1011386018401099</v>
      </c>
      <c r="H80" s="220">
        <v>9742</v>
      </c>
      <c r="I80" s="201">
        <f>(F80-H80)/H80</f>
        <v>0.17981420652843358</v>
      </c>
    </row>
    <row r="81" spans="1:11" ht="15.75" customHeight="1" thickBot="1" x14ac:dyDescent="0.25">
      <c r="A81" s="296" t="s">
        <v>193</v>
      </c>
      <c r="B81" s="297"/>
      <c r="C81" s="297"/>
      <c r="D81" s="298"/>
      <c r="E81" s="84">
        <f>SUM(E76:E80)</f>
        <v>18609.711706349204</v>
      </c>
      <c r="F81" s="84">
        <f>SUM(F76:F80)</f>
        <v>61577.350000000006</v>
      </c>
      <c r="G81" s="104">
        <f t="shared" ref="G81" si="22">(F81-E81)/E81</f>
        <v>2.3088825325000188</v>
      </c>
      <c r="H81" s="84">
        <f>SUM(H76:H80)</f>
        <v>62643</v>
      </c>
      <c r="I81" s="105">
        <f t="shared" ref="I81" si="23">(F81-H81)/H81</f>
        <v>-1.7011477738933228E-2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9" t="s">
        <v>74</v>
      </c>
      <c r="C83" s="196" t="s">
        <v>144</v>
      </c>
      <c r="D83" s="200" t="s">
        <v>142</v>
      </c>
      <c r="E83" s="217">
        <v>1875.5</v>
      </c>
      <c r="F83" s="214">
        <v>7854.166666666667</v>
      </c>
      <c r="G83" s="202">
        <f t="shared" ref="G83:G89" si="24">(F83-E83)/E83</f>
        <v>3.1877721496489828</v>
      </c>
      <c r="H83" s="214">
        <v>7854.166666666667</v>
      </c>
      <c r="I83" s="202">
        <f t="shared" ref="I83:I89" si="25">(F83-H83)/H83</f>
        <v>0</v>
      </c>
    </row>
    <row r="84" spans="1:11" ht="16.5" x14ac:dyDescent="0.3">
      <c r="A84" s="37"/>
      <c r="B84" s="209" t="s">
        <v>78</v>
      </c>
      <c r="C84" s="196" t="s">
        <v>149</v>
      </c>
      <c r="D84" s="192" t="s">
        <v>147</v>
      </c>
      <c r="E84" s="217">
        <v>2727.5</v>
      </c>
      <c r="F84" s="217">
        <v>5451.25</v>
      </c>
      <c r="G84" s="201">
        <f t="shared" si="24"/>
        <v>0.99862511457378556</v>
      </c>
      <c r="H84" s="217">
        <v>5451.25</v>
      </c>
      <c r="I84" s="201">
        <f t="shared" si="25"/>
        <v>0</v>
      </c>
    </row>
    <row r="85" spans="1:11" ht="16.5" x14ac:dyDescent="0.3">
      <c r="A85" s="37"/>
      <c r="B85" s="209" t="s">
        <v>80</v>
      </c>
      <c r="C85" s="196" t="s">
        <v>151</v>
      </c>
      <c r="D85" s="194" t="s">
        <v>150</v>
      </c>
      <c r="E85" s="217">
        <v>4390.166666666667</v>
      </c>
      <c r="F85" s="217">
        <v>8526.6666666666661</v>
      </c>
      <c r="G85" s="201">
        <f t="shared" si="24"/>
        <v>0.9422193538590028</v>
      </c>
      <c r="H85" s="217">
        <v>8526.6666666666661</v>
      </c>
      <c r="I85" s="201">
        <f t="shared" si="25"/>
        <v>0</v>
      </c>
    </row>
    <row r="86" spans="1:11" ht="16.5" x14ac:dyDescent="0.3">
      <c r="A86" s="37"/>
      <c r="B86" s="209" t="s">
        <v>76</v>
      </c>
      <c r="C86" s="196" t="s">
        <v>143</v>
      </c>
      <c r="D86" s="194" t="s">
        <v>161</v>
      </c>
      <c r="E86" s="217">
        <v>1993.5044642857142</v>
      </c>
      <c r="F86" s="208">
        <v>9614.2222222222226</v>
      </c>
      <c r="G86" s="201">
        <f t="shared" si="24"/>
        <v>3.8227743626684387</v>
      </c>
      <c r="H86" s="208">
        <v>9354.2857142857138</v>
      </c>
      <c r="I86" s="201">
        <f t="shared" si="25"/>
        <v>2.7787959003597467E-2</v>
      </c>
    </row>
    <row r="87" spans="1:11" ht="16.5" x14ac:dyDescent="0.3">
      <c r="A87" s="37"/>
      <c r="B87" s="209" t="s">
        <v>77</v>
      </c>
      <c r="C87" s="196" t="s">
        <v>146</v>
      </c>
      <c r="D87" s="205" t="s">
        <v>162</v>
      </c>
      <c r="E87" s="226">
        <v>2137.9722222222222</v>
      </c>
      <c r="F87" s="226">
        <v>7694.4444444444443</v>
      </c>
      <c r="G87" s="201">
        <f t="shared" si="24"/>
        <v>2.5989450024036276</v>
      </c>
      <c r="H87" s="226">
        <v>7376.666666666667</v>
      </c>
      <c r="I87" s="201">
        <f t="shared" si="25"/>
        <v>4.3078776924235521E-2</v>
      </c>
    </row>
    <row r="88" spans="1:11" ht="16.5" x14ac:dyDescent="0.3">
      <c r="A88" s="37"/>
      <c r="B88" s="209" t="s">
        <v>75</v>
      </c>
      <c r="C88" s="196" t="s">
        <v>148</v>
      </c>
      <c r="D88" s="205" t="s">
        <v>145</v>
      </c>
      <c r="E88" s="226">
        <v>1285.7142857142858</v>
      </c>
      <c r="F88" s="226">
        <v>4531.25</v>
      </c>
      <c r="G88" s="201">
        <f t="shared" si="24"/>
        <v>2.5243055555555554</v>
      </c>
      <c r="H88" s="226">
        <v>3905.8333333333335</v>
      </c>
      <c r="I88" s="201">
        <f t="shared" si="25"/>
        <v>0.16012374653296346</v>
      </c>
    </row>
    <row r="89" spans="1:11" ht="16.5" customHeight="1" thickBot="1" x14ac:dyDescent="0.35">
      <c r="A89" s="35"/>
      <c r="B89" s="210" t="s">
        <v>79</v>
      </c>
      <c r="C89" s="197" t="s">
        <v>155</v>
      </c>
      <c r="D89" s="193" t="s">
        <v>156</v>
      </c>
      <c r="E89" s="220">
        <v>9999</v>
      </c>
      <c r="F89" s="220">
        <v>56000</v>
      </c>
      <c r="G89" s="203">
        <f t="shared" si="24"/>
        <v>4.6005600560056008</v>
      </c>
      <c r="H89" s="220">
        <v>42999.5</v>
      </c>
      <c r="I89" s="203">
        <f t="shared" si="25"/>
        <v>0.30234072489214991</v>
      </c>
    </row>
    <row r="90" spans="1:11" ht="15.75" customHeight="1" thickBot="1" x14ac:dyDescent="0.25">
      <c r="A90" s="296" t="s">
        <v>194</v>
      </c>
      <c r="B90" s="297"/>
      <c r="C90" s="297"/>
      <c r="D90" s="298"/>
      <c r="E90" s="84">
        <f>SUM(E83:E89)</f>
        <v>24409.357638888891</v>
      </c>
      <c r="F90" s="84">
        <f>SUM(F83:F89)</f>
        <v>99672</v>
      </c>
      <c r="G90" s="113">
        <f t="shared" ref="G90:G91" si="26">(F90-E90)/E90</f>
        <v>3.0833520273062396</v>
      </c>
      <c r="H90" s="84">
        <f>SUM(H83:H89)</f>
        <v>85468.369047619053</v>
      </c>
      <c r="I90" s="105">
        <f t="shared" ref="I90:I91" si="27">(F90-H90)/H90</f>
        <v>0.16618581951022529</v>
      </c>
    </row>
    <row r="91" spans="1:11" ht="15.75" customHeight="1" thickBot="1" x14ac:dyDescent="0.25">
      <c r="A91" s="296" t="s">
        <v>195</v>
      </c>
      <c r="B91" s="297"/>
      <c r="C91" s="297"/>
      <c r="D91" s="298"/>
      <c r="E91" s="100">
        <f>SUM(E90+E81+E74+E66+E55+E47+E39+E32)</f>
        <v>508242.29741765873</v>
      </c>
      <c r="F91" s="100">
        <f>SUM(F32,F39,F47,F55,F66,F74,F81,F90)</f>
        <v>1507137.2589841271</v>
      </c>
      <c r="G91" s="102">
        <f t="shared" si="26"/>
        <v>1.9653912447700226</v>
      </c>
      <c r="H91" s="100">
        <f>SUM(H32,H39,H47,H55,H66,H74,H81,H90)</f>
        <v>1395822.8027777779</v>
      </c>
      <c r="I91" s="114">
        <f t="shared" si="27"/>
        <v>7.9748271761162087E-2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C24" zoomScaleNormal="100" workbookViewId="0">
      <selection activeCell="C24" sqref="C24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90" t="s">
        <v>3</v>
      </c>
      <c r="B13" s="290"/>
      <c r="C13" s="292" t="s">
        <v>0</v>
      </c>
      <c r="D13" s="286" t="s">
        <v>207</v>
      </c>
      <c r="E13" s="286" t="s">
        <v>208</v>
      </c>
      <c r="F13" s="286" t="s">
        <v>209</v>
      </c>
      <c r="G13" s="286" t="s">
        <v>210</v>
      </c>
      <c r="H13" s="286" t="s">
        <v>211</v>
      </c>
      <c r="I13" s="286" t="s">
        <v>212</v>
      </c>
    </row>
    <row r="14" spans="1:9" ht="24.75" customHeight="1" thickBot="1" x14ac:dyDescent="0.25">
      <c r="A14" s="291"/>
      <c r="B14" s="291"/>
      <c r="C14" s="293"/>
      <c r="D14" s="306"/>
      <c r="E14" s="306"/>
      <c r="F14" s="306"/>
      <c r="G14" s="287"/>
      <c r="H14" s="306"/>
      <c r="I14" s="306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5"/>
    </row>
    <row r="16" spans="1:9" ht="16.5" x14ac:dyDescent="0.3">
      <c r="A16" s="88"/>
      <c r="B16" s="136" t="s">
        <v>4</v>
      </c>
      <c r="C16" s="141" t="s">
        <v>163</v>
      </c>
      <c r="D16" s="235">
        <v>3975</v>
      </c>
      <c r="E16" s="236">
        <v>5000</v>
      </c>
      <c r="F16" s="237">
        <v>5750</v>
      </c>
      <c r="G16" s="238">
        <v>5500</v>
      </c>
      <c r="H16" s="280">
        <v>4039</v>
      </c>
      <c r="I16" s="239">
        <f>AVERAGE(D16:H16)</f>
        <v>4852.8</v>
      </c>
    </row>
    <row r="17" spans="1:9" ht="16.5" x14ac:dyDescent="0.3">
      <c r="A17" s="89"/>
      <c r="B17" s="137" t="s">
        <v>5</v>
      </c>
      <c r="C17" s="142" t="s">
        <v>164</v>
      </c>
      <c r="D17" s="240">
        <v>5500</v>
      </c>
      <c r="E17" s="241">
        <v>8000</v>
      </c>
      <c r="F17" s="242">
        <v>5500</v>
      </c>
      <c r="G17" s="243">
        <v>4000</v>
      </c>
      <c r="H17" s="244">
        <v>5999</v>
      </c>
      <c r="I17" s="245">
        <f t="shared" ref="I17:I40" si="0">AVERAGE(D17:H17)</f>
        <v>5799.8</v>
      </c>
    </row>
    <row r="18" spans="1:9" ht="16.5" x14ac:dyDescent="0.3">
      <c r="A18" s="89"/>
      <c r="B18" s="137" t="s">
        <v>6</v>
      </c>
      <c r="C18" s="142" t="s">
        <v>165</v>
      </c>
      <c r="D18" s="240">
        <v>4575</v>
      </c>
      <c r="E18" s="246">
        <v>9000</v>
      </c>
      <c r="F18" s="242">
        <v>4250</v>
      </c>
      <c r="G18" s="243">
        <v>5500</v>
      </c>
      <c r="H18" s="244">
        <v>5416</v>
      </c>
      <c r="I18" s="245">
        <f t="shared" si="0"/>
        <v>5748.2</v>
      </c>
    </row>
    <row r="19" spans="1:9" ht="16.5" x14ac:dyDescent="0.3">
      <c r="A19" s="89"/>
      <c r="B19" s="137" t="s">
        <v>7</v>
      </c>
      <c r="C19" s="142" t="s">
        <v>166</v>
      </c>
      <c r="D19" s="240">
        <v>1475</v>
      </c>
      <c r="E19" s="241">
        <v>4500</v>
      </c>
      <c r="F19" s="242">
        <v>2250</v>
      </c>
      <c r="G19" s="243">
        <v>1250</v>
      </c>
      <c r="H19" s="244">
        <v>1000</v>
      </c>
      <c r="I19" s="245">
        <f t="shared" si="0"/>
        <v>2095</v>
      </c>
    </row>
    <row r="20" spans="1:9" ht="16.5" x14ac:dyDescent="0.3">
      <c r="A20" s="89"/>
      <c r="B20" s="137" t="s">
        <v>8</v>
      </c>
      <c r="C20" s="142" t="s">
        <v>167</v>
      </c>
      <c r="D20" s="240">
        <v>16500</v>
      </c>
      <c r="E20" s="241">
        <v>15000</v>
      </c>
      <c r="F20" s="242">
        <v>9000</v>
      </c>
      <c r="G20" s="243">
        <v>14500</v>
      </c>
      <c r="H20" s="244">
        <v>11500</v>
      </c>
      <c r="I20" s="245">
        <f t="shared" si="0"/>
        <v>13300</v>
      </c>
    </row>
    <row r="21" spans="1:9" ht="16.5" x14ac:dyDescent="0.3">
      <c r="A21" s="89"/>
      <c r="B21" s="137" t="s">
        <v>9</v>
      </c>
      <c r="C21" s="142" t="s">
        <v>168</v>
      </c>
      <c r="D21" s="240">
        <v>5500</v>
      </c>
      <c r="E21" s="241">
        <v>9000</v>
      </c>
      <c r="F21" s="242">
        <v>5250</v>
      </c>
      <c r="G21" s="243">
        <v>6500</v>
      </c>
      <c r="H21" s="244">
        <v>8250</v>
      </c>
      <c r="I21" s="245">
        <f t="shared" si="0"/>
        <v>6900</v>
      </c>
    </row>
    <row r="22" spans="1:9" ht="16.5" x14ac:dyDescent="0.3">
      <c r="A22" s="89"/>
      <c r="B22" s="137" t="s">
        <v>10</v>
      </c>
      <c r="C22" s="142" t="s">
        <v>169</v>
      </c>
      <c r="D22" s="240">
        <v>3225</v>
      </c>
      <c r="E22" s="241">
        <v>4000</v>
      </c>
      <c r="F22" s="242">
        <v>3000</v>
      </c>
      <c r="G22" s="243">
        <v>1750</v>
      </c>
      <c r="H22" s="244">
        <v>3499</v>
      </c>
      <c r="I22" s="245">
        <f t="shared" si="0"/>
        <v>3094.8</v>
      </c>
    </row>
    <row r="23" spans="1:9" ht="16.5" x14ac:dyDescent="0.3">
      <c r="A23" s="89"/>
      <c r="B23" s="137" t="s">
        <v>11</v>
      </c>
      <c r="C23" s="142" t="s">
        <v>170</v>
      </c>
      <c r="D23" s="240">
        <v>875</v>
      </c>
      <c r="E23" s="241">
        <v>1250</v>
      </c>
      <c r="F23" s="242">
        <v>1500</v>
      </c>
      <c r="G23" s="243">
        <v>1500</v>
      </c>
      <c r="H23" s="244">
        <v>874</v>
      </c>
      <c r="I23" s="245">
        <f t="shared" si="0"/>
        <v>1199.8</v>
      </c>
    </row>
    <row r="24" spans="1:9" ht="16.5" x14ac:dyDescent="0.3">
      <c r="A24" s="89"/>
      <c r="B24" s="137" t="s">
        <v>12</v>
      </c>
      <c r="C24" s="142" t="s">
        <v>171</v>
      </c>
      <c r="D24" s="240">
        <v>1000</v>
      </c>
      <c r="E24" s="241">
        <v>1250</v>
      </c>
      <c r="F24" s="242">
        <v>1500</v>
      </c>
      <c r="G24" s="247">
        <v>1500</v>
      </c>
      <c r="H24" s="244">
        <v>1500</v>
      </c>
      <c r="I24" s="245">
        <f t="shared" si="0"/>
        <v>1350</v>
      </c>
    </row>
    <row r="25" spans="1:9" ht="16.5" x14ac:dyDescent="0.3">
      <c r="A25" s="89"/>
      <c r="B25" s="137" t="s">
        <v>13</v>
      </c>
      <c r="C25" s="142" t="s">
        <v>172</v>
      </c>
      <c r="D25" s="240">
        <v>1250</v>
      </c>
      <c r="E25" s="241">
        <v>1250</v>
      </c>
      <c r="F25" s="242">
        <v>1500</v>
      </c>
      <c r="G25" s="243">
        <v>2000</v>
      </c>
      <c r="H25" s="244">
        <v>1750</v>
      </c>
      <c r="I25" s="245">
        <f t="shared" si="0"/>
        <v>1550</v>
      </c>
    </row>
    <row r="26" spans="1:9" ht="16.5" x14ac:dyDescent="0.3">
      <c r="A26" s="89"/>
      <c r="B26" s="137" t="s">
        <v>14</v>
      </c>
      <c r="C26" s="142" t="s">
        <v>173</v>
      </c>
      <c r="D26" s="240">
        <v>1500</v>
      </c>
      <c r="E26" s="241">
        <v>1500</v>
      </c>
      <c r="F26" s="242">
        <v>1000</v>
      </c>
      <c r="G26" s="243">
        <v>1000</v>
      </c>
      <c r="H26" s="244">
        <v>1000</v>
      </c>
      <c r="I26" s="245">
        <f t="shared" si="0"/>
        <v>1200</v>
      </c>
    </row>
    <row r="27" spans="1:9" ht="16.5" x14ac:dyDescent="0.3">
      <c r="A27" s="89"/>
      <c r="B27" s="137" t="s">
        <v>15</v>
      </c>
      <c r="C27" s="142" t="s">
        <v>174</v>
      </c>
      <c r="D27" s="240">
        <v>2750</v>
      </c>
      <c r="E27" s="241">
        <v>3000</v>
      </c>
      <c r="F27" s="242">
        <v>3000</v>
      </c>
      <c r="G27" s="243">
        <v>3000</v>
      </c>
      <c r="H27" s="244">
        <v>2666</v>
      </c>
      <c r="I27" s="245">
        <f t="shared" si="0"/>
        <v>2883.2</v>
      </c>
    </row>
    <row r="28" spans="1:9" ht="16.5" x14ac:dyDescent="0.3">
      <c r="A28" s="89"/>
      <c r="B28" s="137" t="s">
        <v>16</v>
      </c>
      <c r="C28" s="142" t="s">
        <v>175</v>
      </c>
      <c r="D28" s="240">
        <v>1250</v>
      </c>
      <c r="E28" s="241">
        <v>2000</v>
      </c>
      <c r="F28" s="242">
        <v>1500</v>
      </c>
      <c r="G28" s="243">
        <v>2250</v>
      </c>
      <c r="H28" s="244">
        <v>2000</v>
      </c>
      <c r="I28" s="245">
        <f t="shared" si="0"/>
        <v>1800</v>
      </c>
    </row>
    <row r="29" spans="1:9" ht="16.5" x14ac:dyDescent="0.3">
      <c r="A29" s="89"/>
      <c r="B29" s="139" t="s">
        <v>17</v>
      </c>
      <c r="C29" s="142" t="s">
        <v>176</v>
      </c>
      <c r="D29" s="240">
        <v>5500</v>
      </c>
      <c r="E29" s="241">
        <v>5500</v>
      </c>
      <c r="F29" s="242">
        <v>6000</v>
      </c>
      <c r="G29" s="243">
        <v>4750</v>
      </c>
      <c r="H29" s="244">
        <v>4583</v>
      </c>
      <c r="I29" s="245">
        <f t="shared" si="0"/>
        <v>5266.6</v>
      </c>
    </row>
    <row r="30" spans="1:9" ht="16.5" x14ac:dyDescent="0.3">
      <c r="A30" s="89"/>
      <c r="B30" s="137" t="s">
        <v>18</v>
      </c>
      <c r="C30" s="142" t="s">
        <v>177</v>
      </c>
      <c r="D30" s="240">
        <v>4000</v>
      </c>
      <c r="E30" s="241">
        <v>3300</v>
      </c>
      <c r="F30" s="242">
        <v>3000</v>
      </c>
      <c r="G30" s="243">
        <v>4750</v>
      </c>
      <c r="H30" s="244">
        <v>4504</v>
      </c>
      <c r="I30" s="245">
        <f t="shared" si="0"/>
        <v>3910.8</v>
      </c>
    </row>
    <row r="31" spans="1:9" ht="17.25" thickBot="1" x14ac:dyDescent="0.35">
      <c r="A31" s="90"/>
      <c r="B31" s="138" t="s">
        <v>19</v>
      </c>
      <c r="C31" s="143" t="s">
        <v>178</v>
      </c>
      <c r="D31" s="248">
        <v>4475</v>
      </c>
      <c r="E31" s="249">
        <v>5000</v>
      </c>
      <c r="F31" s="250">
        <v>6000</v>
      </c>
      <c r="G31" s="251">
        <v>4750</v>
      </c>
      <c r="H31" s="281">
        <v>4833</v>
      </c>
      <c r="I31" s="282">
        <f t="shared" si="0"/>
        <v>5011.6000000000004</v>
      </c>
    </row>
    <row r="32" spans="1:9" ht="17.25" customHeight="1" thickBot="1" x14ac:dyDescent="0.3">
      <c r="A32" s="87" t="s">
        <v>20</v>
      </c>
      <c r="B32" s="132" t="s">
        <v>21</v>
      </c>
      <c r="C32" s="140"/>
      <c r="D32" s="252"/>
      <c r="E32" s="253"/>
      <c r="F32" s="254"/>
      <c r="G32" s="255"/>
      <c r="H32" s="256"/>
      <c r="I32" s="257"/>
    </row>
    <row r="33" spans="1:9" ht="16.5" x14ac:dyDescent="0.3">
      <c r="A33" s="88"/>
      <c r="B33" s="129" t="s">
        <v>26</v>
      </c>
      <c r="C33" s="134" t="s">
        <v>179</v>
      </c>
      <c r="D33" s="235">
        <v>7450</v>
      </c>
      <c r="E33" s="236">
        <v>10000</v>
      </c>
      <c r="F33" s="237">
        <v>7500</v>
      </c>
      <c r="G33" s="238">
        <v>8000</v>
      </c>
      <c r="H33" s="258">
        <v>8599</v>
      </c>
      <c r="I33" s="259">
        <f t="shared" si="0"/>
        <v>8309.7999999999993</v>
      </c>
    </row>
    <row r="34" spans="1:9" ht="16.5" x14ac:dyDescent="0.3">
      <c r="A34" s="89"/>
      <c r="B34" s="130" t="s">
        <v>27</v>
      </c>
      <c r="C34" s="15" t="s">
        <v>180</v>
      </c>
      <c r="D34" s="240">
        <v>6200</v>
      </c>
      <c r="E34" s="241">
        <v>10000</v>
      </c>
      <c r="F34" s="242">
        <v>6000</v>
      </c>
      <c r="G34" s="243">
        <v>8000</v>
      </c>
      <c r="H34" s="260">
        <v>8500</v>
      </c>
      <c r="I34" s="243">
        <f t="shared" si="0"/>
        <v>7740</v>
      </c>
    </row>
    <row r="35" spans="1:9" ht="16.5" x14ac:dyDescent="0.3">
      <c r="A35" s="89"/>
      <c r="B35" s="131" t="s">
        <v>28</v>
      </c>
      <c r="C35" s="15" t="s">
        <v>181</v>
      </c>
      <c r="D35" s="240">
        <v>6000</v>
      </c>
      <c r="E35" s="241">
        <v>6000</v>
      </c>
      <c r="F35" s="242">
        <v>6750</v>
      </c>
      <c r="G35" s="243">
        <v>5500</v>
      </c>
      <c r="H35" s="260">
        <v>6000</v>
      </c>
      <c r="I35" s="243">
        <f t="shared" si="0"/>
        <v>6050</v>
      </c>
    </row>
    <row r="36" spans="1:9" ht="16.5" x14ac:dyDescent="0.3">
      <c r="A36" s="89"/>
      <c r="B36" s="130" t="s">
        <v>29</v>
      </c>
      <c r="C36" s="15" t="s">
        <v>182</v>
      </c>
      <c r="D36" s="240">
        <v>6475</v>
      </c>
      <c r="E36" s="241">
        <v>8000</v>
      </c>
      <c r="F36" s="242">
        <v>8000</v>
      </c>
      <c r="G36" s="243">
        <v>7000</v>
      </c>
      <c r="H36" s="260">
        <v>8833</v>
      </c>
      <c r="I36" s="243">
        <f t="shared" si="0"/>
        <v>7661.6</v>
      </c>
    </row>
    <row r="37" spans="1:9" ht="16.5" customHeight="1" thickBot="1" x14ac:dyDescent="0.35">
      <c r="A37" s="90"/>
      <c r="B37" s="144" t="s">
        <v>30</v>
      </c>
      <c r="C37" s="16" t="s">
        <v>183</v>
      </c>
      <c r="D37" s="248">
        <v>4075</v>
      </c>
      <c r="E37" s="249">
        <v>3000</v>
      </c>
      <c r="F37" s="250">
        <v>4250</v>
      </c>
      <c r="G37" s="251">
        <v>4000</v>
      </c>
      <c r="H37" s="261">
        <v>3000</v>
      </c>
      <c r="I37" s="262">
        <f t="shared" si="0"/>
        <v>3665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63"/>
      <c r="E38" s="264"/>
      <c r="F38" s="265"/>
      <c r="G38" s="266"/>
      <c r="H38" s="267"/>
      <c r="I38" s="268"/>
    </row>
    <row r="39" spans="1:9" ht="16.5" x14ac:dyDescent="0.3">
      <c r="A39" s="88"/>
      <c r="B39" s="172" t="s">
        <v>31</v>
      </c>
      <c r="C39" s="174" t="s">
        <v>213</v>
      </c>
      <c r="D39" s="269">
        <v>110000</v>
      </c>
      <c r="E39" s="236">
        <v>120000</v>
      </c>
      <c r="F39" s="237">
        <v>80000</v>
      </c>
      <c r="G39" s="270">
        <v>120000</v>
      </c>
      <c r="H39" s="271">
        <v>111666</v>
      </c>
      <c r="I39" s="259">
        <f t="shared" si="0"/>
        <v>108333.2</v>
      </c>
    </row>
    <row r="40" spans="1:9" ht="17.25" thickBot="1" x14ac:dyDescent="0.35">
      <c r="A40" s="90"/>
      <c r="B40" s="173" t="s">
        <v>32</v>
      </c>
      <c r="C40" s="149" t="s">
        <v>185</v>
      </c>
      <c r="D40" s="272">
        <v>60000</v>
      </c>
      <c r="E40" s="273">
        <v>50000</v>
      </c>
      <c r="F40" s="274">
        <v>65000</v>
      </c>
      <c r="G40" s="275">
        <v>62500</v>
      </c>
      <c r="H40" s="276">
        <v>71666</v>
      </c>
      <c r="I40" s="262">
        <f t="shared" si="0"/>
        <v>61833.2</v>
      </c>
    </row>
    <row r="41" spans="1:9" ht="15.75" thickBot="1" x14ac:dyDescent="0.3">
      <c r="D41" s="277">
        <f>SUM(D16:D40)</f>
        <v>263550</v>
      </c>
      <c r="E41" s="278">
        <f>SUM(E16:E40)</f>
        <v>285550</v>
      </c>
      <c r="F41" s="278">
        <f>SUM(F16:F40)</f>
        <v>237500</v>
      </c>
      <c r="G41" s="278">
        <f>SUM(G16:G40)</f>
        <v>279500</v>
      </c>
      <c r="H41" s="278">
        <f>SUM(H16:H40)</f>
        <v>281677</v>
      </c>
      <c r="I41" s="279">
        <f>AVERAGE(D41:H41)</f>
        <v>269555.40000000002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19-04-2021</vt:lpstr>
      <vt:lpstr>By Order</vt:lpstr>
      <vt:lpstr>All Stores</vt:lpstr>
      <vt:lpstr>'19-04-2021'!Print_Titles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2021-04-23T09:12:50Z</cp:lastPrinted>
  <dcterms:created xsi:type="dcterms:W3CDTF">2010-10-20T06:23:14Z</dcterms:created>
  <dcterms:modified xsi:type="dcterms:W3CDTF">2021-04-23T09:12:55Z</dcterms:modified>
</cp:coreProperties>
</file>