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26-04-2021" sheetId="9" r:id="rId4"/>
    <sheet name="By Order" sheetId="11" r:id="rId5"/>
    <sheet name="All Stores" sheetId="12" r:id="rId6"/>
  </sheets>
  <definedNames>
    <definedName name="_xlnm.Print_Titles" localSheetId="3">'26-04-2021'!$12:$14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2" l="1"/>
  <c r="G41" i="12"/>
  <c r="F41" i="12"/>
  <c r="E41" i="12"/>
  <c r="I41" i="12" s="1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88" i="11" l="1"/>
  <c r="G88" i="11"/>
  <c r="I87" i="11"/>
  <c r="G87" i="11"/>
  <c r="I86" i="11"/>
  <c r="G86" i="11"/>
  <c r="I85" i="11"/>
  <c r="G85" i="11"/>
  <c r="I83" i="11"/>
  <c r="G83" i="11"/>
  <c r="I84" i="11"/>
  <c r="G84" i="11"/>
  <c r="I89" i="11"/>
  <c r="G89" i="11"/>
  <c r="I80" i="11"/>
  <c r="G80" i="11"/>
  <c r="I78" i="11"/>
  <c r="G78" i="11"/>
  <c r="I79" i="11"/>
  <c r="G79" i="11"/>
  <c r="I76" i="11"/>
  <c r="G76" i="11"/>
  <c r="I77" i="11"/>
  <c r="G77" i="11"/>
  <c r="I69" i="11"/>
  <c r="G69" i="11"/>
  <c r="I73" i="11"/>
  <c r="G73" i="11"/>
  <c r="I70" i="11"/>
  <c r="G70" i="11"/>
  <c r="I68" i="11"/>
  <c r="G68" i="11"/>
  <c r="I71" i="11"/>
  <c r="G71" i="11"/>
  <c r="I72" i="11"/>
  <c r="G72" i="11"/>
  <c r="I64" i="11"/>
  <c r="G64" i="11"/>
  <c r="I58" i="11"/>
  <c r="G58" i="11"/>
  <c r="I59" i="11"/>
  <c r="G59" i="11"/>
  <c r="I63" i="11"/>
  <c r="G63" i="11"/>
  <c r="I65" i="11"/>
  <c r="G65" i="11"/>
  <c r="I62" i="11"/>
  <c r="G62" i="11"/>
  <c r="I61" i="11"/>
  <c r="G61" i="11"/>
  <c r="I57" i="11"/>
  <c r="G57" i="11"/>
  <c r="I60" i="11"/>
  <c r="G60" i="11"/>
  <c r="I53" i="11"/>
  <c r="G53" i="11"/>
  <c r="I52" i="11"/>
  <c r="G52" i="11"/>
  <c r="I50" i="11"/>
  <c r="G50" i="11"/>
  <c r="I54" i="11"/>
  <c r="G54" i="11"/>
  <c r="I51" i="11"/>
  <c r="G51" i="11"/>
  <c r="I49" i="11"/>
  <c r="G49" i="11"/>
  <c r="I41" i="11"/>
  <c r="G41" i="11"/>
  <c r="I46" i="11"/>
  <c r="G46" i="11"/>
  <c r="I43" i="11"/>
  <c r="G43" i="11"/>
  <c r="I45" i="11"/>
  <c r="G45" i="11"/>
  <c r="I44" i="11"/>
  <c r="G44" i="11"/>
  <c r="I42" i="11"/>
  <c r="G42" i="11"/>
  <c r="I34" i="11"/>
  <c r="G34" i="11"/>
  <c r="I37" i="11"/>
  <c r="G37" i="11"/>
  <c r="I36" i="11"/>
  <c r="G36" i="11"/>
  <c r="I35" i="11"/>
  <c r="G35" i="11"/>
  <c r="I38" i="11"/>
  <c r="G38" i="11"/>
  <c r="I24" i="11"/>
  <c r="G24" i="11"/>
  <c r="I31" i="11"/>
  <c r="G31" i="11"/>
  <c r="I25" i="11"/>
  <c r="G25" i="11"/>
  <c r="I16" i="11"/>
  <c r="G16" i="11"/>
  <c r="I27" i="11"/>
  <c r="G27" i="11"/>
  <c r="I21" i="11"/>
  <c r="G21" i="11"/>
  <c r="I18" i="11"/>
  <c r="G18" i="11"/>
  <c r="I20" i="11"/>
  <c r="G20" i="11"/>
  <c r="I22" i="11"/>
  <c r="G22" i="11"/>
  <c r="I30" i="11"/>
  <c r="G30" i="11"/>
  <c r="I17" i="11"/>
  <c r="G17" i="11"/>
  <c r="I29" i="11"/>
  <c r="G29" i="11"/>
  <c r="I26" i="11"/>
  <c r="G26" i="11"/>
  <c r="I23" i="11"/>
  <c r="G23" i="11"/>
  <c r="I19" i="11"/>
  <c r="G19" i="11"/>
  <c r="I28" i="11"/>
  <c r="G28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H81" i="11" l="1"/>
  <c r="F81" i="11"/>
  <c r="H15" i="8" l="1"/>
  <c r="H16" i="8" l="1"/>
  <c r="H17" i="8"/>
  <c r="H18" i="8"/>
  <c r="H19" i="8"/>
  <c r="H20" i="8"/>
  <c r="I20" i="8" s="1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<sst xmlns="http://schemas.openxmlformats.org/spreadsheetml/2006/main" count="848" uniqueCount="227">
  <si>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</si>
  <si>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</si>
  <si>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</si>
  <si>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</si>
  <si>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</si>
  <si>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</si>
  <si>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</si>
  <si>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</si>
  <si>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</si>
  <si>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</si>
  <si>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</si>
  <si>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</si>
  <si>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</si>
  <si>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</si>
  <si>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</si>
  <si>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</si>
  <si>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</si>
  <si>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</si>
  <si>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</si>
  <si>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</si>
  <si>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</si>
  <si>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</si>
  <si>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</si>
  <si>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</si>
  <si>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</si>
  <si>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</si>
  <si>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</si>
  <si>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</si>
  <si>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</si>
  <si>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</si>
  <si>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</si>
  <si>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</si>
  <si>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</si>
  <si>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</si>
  <si>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</si>
  <si>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</si>
  <si>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</si>
  <si>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</si>
  <si>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</si>
  <si>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</si>
  <si>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</si>
  <si>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</si>
  <si>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</si>
  <si>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</si>
  <si>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</si>
  <si>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</si>
  <si>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</si>
  <si>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</si>
  <si>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</si>
  <si>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</si>
  <si>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</si>
  <si>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</si>
  <si>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</si>
  <si>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</si>
  <si>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</si>
  <si>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</si>
  <si>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</si>
  <si>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</si>
  <si>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</si>
  <si>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</si>
  <si>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</si>
  <si>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</si>
  <si>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</si>
  <si>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</si>
  <si>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</si>
  <si>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</si>
  <si>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</si>
  <si>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</si>
  <si>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</si>
  <si>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</si>
  <si>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</si>
  <si>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</si>
  <si>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</si>
  <si>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</si>
  <si>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</si>
  <si>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</si>
  <si>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</si>
  <si>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</si>
  <si>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</si>
  <si>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</si>
  <si>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</si>
  <si>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</si>
  <si>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</si>
  <si>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</si>
  <si>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</si>
  <si>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</si>
  <si>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</si>
  <si>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</si>
  <si>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</si>
  <si>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</si>
  <si>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</si>
  <si>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</si>
  <si>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</si>
  <si>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</si>
  <si>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</si>
  <si>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</si>
  <si>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</si>
  <si>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</si>
  <si>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</si>
  <si>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</si>
  <si>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</si>
  <si>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</si>
  <si>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</si>
  <si>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</si>
  <si>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</si>
  <si>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</si>
  <si>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</si>
  <si>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</si>
  <si>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</si>
  <si>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</si>
  <si>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</si>
  <si>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</si>
  <si>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</si>
  <si>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</si>
  <si>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</si>
  <si>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</si>
  <si>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</si>
  <si>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</si>
  <si>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</si>
  <si>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</si>
  <si>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</si>
  <si>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</si>
  <si>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</si>
  <si>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</si>
  <si>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</si>
  <si>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</si>
  <si>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</si>
  <si>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</si>
  <si>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</si>
  <si>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</si>
  <si>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</si>
  <si>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</si>
  <si>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</si>
  <si>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</si>
  <si>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</si>
  <si>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</si>
  <si>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</si>
  <si>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</si>
  <si>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</si>
  <si>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</si>
  <si>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</si>
  <si>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</si>
  <si>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</si>
  <si>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</si>
  <si>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</si>
  <si>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</si>
  <si>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</si>
  <si>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</si>
  <si>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</si>
  <si>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</si>
  <si>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</si>
  <si>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</si>
  <si>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</si>
  <si>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</si>
  <si>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</si>
  <si>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</si>
  <si>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</si>
  <si>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</si>
  <si>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</si>
  <si>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</si>
  <si>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</si>
  <si>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</si>
  <si>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</si>
  <si>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</si>
  <si>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</si>
  <si>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</si>
  <si>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</si>
  <si>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</si>
  <si>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</si>
  <si>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</si>
  <si>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</si>
  <si>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</si>
  <si>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</si>
  <si>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</si>
  <si>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</si>
  <si>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</si>
  <si>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</si>
  <si>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</si>
  <si>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</si>
  <si>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</si>
  <si>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</si>
  <si>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</si>
  <si>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</si>
  <si>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</si>
  <si>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</si>
  <si>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</si>
  <si>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</si>
  <si>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</si>
  <si>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</si>
  <si>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</si>
  <si>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</si>
  <si>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</si>
  <si>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</si>
  <si>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</si>
  <si>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</si>
  <si>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</si>
  <si>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</si>
  <si>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</si>
  <si>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</si>
  <si>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</si>
  <si>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</si>
  <si>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</si>
  <si>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</si>
  <si>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</si>
  <si>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</si>
  <si>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</si>
  <si>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</si>
  <si>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</si>
  <si>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</si>
  <si>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</si>
  <si>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</si>
  <si>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</si>
  <si>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</si>
  <si>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</si>
  <si>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</si>
  <si>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</si>
  <si>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</si>
  <si>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نيسان 2020 (ل.ل.)</t>
  </si>
  <si>
    <t>معدل أسعار  السوبرماركات في 19-04-2021 (ل.ل.)</t>
  </si>
  <si>
    <t>معدل أسعار المحلات والملاحم في 19-04-2021 (ل.ل.)</t>
  </si>
  <si>
    <t>المعدل العام للأسعار في 19-04-2021  (ل.ل.)</t>
  </si>
  <si>
    <t>معدل أسعار  السوبرماركات في 26-04-2021 (ل.ل.)</t>
  </si>
  <si>
    <t xml:space="preserve"> التاريخ 26 نيسان 2021</t>
  </si>
  <si>
    <t>معدل أسعار المحلات والملاحم في 26-04-2021 (ل.ل.)</t>
  </si>
  <si>
    <t>معدل أسعار المحلات والملاحم في26-04-2021 (ل.ل.)</t>
  </si>
  <si>
    <t>المعدل العام للأسعار في 26-04-2021  (ل.ل.)</t>
  </si>
  <si>
    <t xml:space="preserve"> التاريخ26 نيسان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</si>
</sst>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  <font>
      <b/>
      <sz val="11"/>
      <name val="Arial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31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4" fillId="2" borderId="16" xfId="0" applyNumberFormat="1" applyFont="1" applyFill="1" applyBorder="1" applyAlignment="1">
      <alignment horizont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6" xfId="0" applyNumberFormat="1" applyFont="1" applyFill="1" applyBorder="1" applyAlignment="1">
      <alignment horizontal="center"/>
    </xf>
    <xf numFmtId="1" fontId="14" fillId="2" borderId="37" xfId="0" applyNumberFormat="1" applyFont="1" applyFill="1" applyBorder="1" applyAlignment="1">
      <alignment horizontal="center"/>
    </xf>
    <xf numFmtId="2" fontId="1" fillId="2" borderId="37" xfId="0" applyNumberFormat="1" applyFont="1" applyFill="1" applyBorder="1" applyAlignment="1">
      <alignment horizontal="center"/>
    </xf>
    <xf numFmtId="1" fontId="1" fillId="2" borderId="37" xfId="0" applyNumberFormat="1" applyFont="1" applyFill="1" applyBorder="1" applyAlignment="1">
      <alignment horizontal="center" vertical="center"/>
    </xf>
    <xf numFmtId="1" fontId="1" fillId="2" borderId="39" xfId="0" applyNumberFormat="1" applyFont="1" applyFill="1" applyBorder="1" applyAlignment="1">
      <alignment horizontal="center" vertical="center"/>
    </xf>
    <xf numFmtId="1" fontId="1" fillId="2" borderId="40" xfId="0" applyNumberFormat="1" applyFont="1" applyFill="1" applyBorder="1" applyAlignment="1">
      <alignment horizontal="center"/>
    </xf>
    <xf numFmtId="1" fontId="14" fillId="2" borderId="41" xfId="0" applyNumberFormat="1" applyFont="1" applyFill="1" applyBorder="1" applyAlignment="1">
      <alignment horizontal="center"/>
    </xf>
    <xf numFmtId="2" fontId="1" fillId="2" borderId="41" xfId="0" applyNumberFormat="1" applyFont="1" applyFill="1" applyBorder="1" applyAlignment="1">
      <alignment horizontal="center"/>
    </xf>
    <xf numFmtId="1" fontId="1" fillId="2" borderId="41" xfId="0" applyNumberFormat="1" applyFont="1" applyFill="1" applyBorder="1" applyAlignment="1">
      <alignment horizontal="center" vertical="center"/>
    </xf>
    <xf numFmtId="1" fontId="1" fillId="2" borderId="41" xfId="0" applyNumberFormat="1" applyFont="1" applyFill="1" applyBorder="1" applyAlignment="1">
      <alignment horizontal="center"/>
    </xf>
    <xf numFmtId="1" fontId="1" fillId="2" borderId="42" xfId="0" applyNumberFormat="1" applyFont="1" applyFill="1" applyBorder="1" applyAlignment="1">
      <alignment horizontal="center" vertical="center"/>
    </xf>
    <xf numFmtId="1" fontId="1" fillId="2" borderId="43" xfId="0" applyNumberFormat="1" applyFont="1" applyFill="1" applyBorder="1" applyAlignment="1">
      <alignment horizontal="center"/>
    </xf>
    <xf numFmtId="1" fontId="14" fillId="2" borderId="44" xfId="0" applyNumberFormat="1" applyFont="1" applyFill="1" applyBorder="1" applyAlignment="1">
      <alignment horizontal="center"/>
    </xf>
    <xf numFmtId="2" fontId="1" fillId="2" borderId="44" xfId="0" applyNumberFormat="1" applyFont="1" applyFill="1" applyBorder="1" applyAlignment="1">
      <alignment horizontal="center"/>
    </xf>
    <xf numFmtId="1" fontId="1" fillId="2" borderId="44" xfId="0" applyNumberFormat="1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wrapText="1"/>
    </xf>
    <xf numFmtId="1" fontId="14" fillId="2" borderId="47" xfId="0" applyNumberFormat="1" applyFont="1" applyFill="1" applyBorder="1" applyAlignment="1">
      <alignment horizontal="center"/>
    </xf>
    <xf numFmtId="2" fontId="1" fillId="2" borderId="47" xfId="0" applyNumberFormat="1" applyFont="1" applyFill="1" applyBorder="1" applyAlignment="1">
      <alignment horizontal="center"/>
    </xf>
    <xf numFmtId="0" fontId="10" fillId="0" borderId="48" xfId="0" applyFont="1" applyBorder="1" applyAlignment="1">
      <alignment horizontal="center" vertical="center" wrapText="1"/>
    </xf>
    <xf numFmtId="0" fontId="18" fillId="0" borderId="12" xfId="0" applyFont="1" applyBorder="1"/>
    <xf numFmtId="1" fontId="1" fillId="2" borderId="49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/>
    </xf>
    <xf numFmtId="1" fontId="1" fillId="2" borderId="38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1" fontId="1" fillId="2" borderId="45" xfId="0" applyNumberFormat="1" applyFont="1" applyFill="1" applyBorder="1" applyAlignment="1">
      <alignment horizontal="center" vertical="center"/>
    </xf>
    <xf numFmtId="0" fontId="10" fillId="0" borderId="50" xfId="0" applyFont="1" applyBorder="1" applyAlignment="1">
      <alignment horizontal="center" vertical="center" wrapText="1"/>
    </xf>
    <xf numFmtId="1" fontId="14" fillId="2" borderId="51" xfId="0" applyNumberFormat="1" applyFont="1" applyFill="1" applyBorder="1" applyAlignment="1">
      <alignment horizontal="center"/>
    </xf>
    <xf numFmtId="2" fontId="1" fillId="2" borderId="51" xfId="0" applyNumberFormat="1" applyFont="1" applyFill="1" applyBorder="1" applyAlignment="1">
      <alignment horizontal="center"/>
    </xf>
    <xf numFmtId="0" fontId="18" fillId="0" borderId="51" xfId="0" applyFont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/>
    </xf>
    <xf numFmtId="1" fontId="14" fillId="2" borderId="36" xfId="0" applyNumberFormat="1" applyFont="1" applyFill="1" applyBorder="1" applyAlignment="1">
      <alignment horizontal="center"/>
    </xf>
    <xf numFmtId="0" fontId="10" fillId="0" borderId="37" xfId="0" applyFont="1" applyBorder="1" applyAlignment="1">
      <alignment horizontal="center" vertical="center" wrapText="1"/>
    </xf>
    <xf numFmtId="1" fontId="19" fillId="2" borderId="18" xfId="0" applyNumberFormat="1" applyFont="1" applyFill="1" applyBorder="1" applyAlignment="1">
      <alignment horizontal="center"/>
    </xf>
    <xf numFmtId="1" fontId="14" fillId="2" borderId="52" xfId="0" applyNumberFormat="1" applyFont="1" applyFill="1" applyBorder="1" applyAlignment="1">
      <alignment horizontal="center"/>
    </xf>
    <xf numFmtId="1" fontId="14" fillId="2" borderId="45" xfId="0" applyNumberFormat="1" applyFont="1" applyFill="1" applyBorder="1" applyAlignment="1">
      <alignment horizontal="center"/>
    </xf>
    <xf numFmtId="2" fontId="1" fillId="2" borderId="45" xfId="0" applyNumberFormat="1" applyFont="1" applyFill="1" applyBorder="1" applyAlignment="1">
      <alignment horizontal="center"/>
    </xf>
    <xf numFmtId="1" fontId="14" fillId="2" borderId="45" xfId="0" applyNumberFormat="1" applyFont="1" applyFill="1" applyBorder="1" applyAlignment="1">
      <alignment horizontal="center" vertical="center"/>
    </xf>
    <xf numFmtId="1" fontId="19" fillId="2" borderId="34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0" fillId="0" borderId="11" xfId="0" applyNumberFormat="1" applyFont="1" applyBorder="1" applyAlignment="1">
      <alignment horizontal="center"/>
    </xf>
    <xf numFmtId="1" fontId="21" fillId="2" borderId="11" xfId="0" applyNumberFormat="1" applyFont="1" applyFill="1" applyBorder="1" applyAlignment="1">
      <alignment horizontal="center" vertical="center"/>
    </xf>
    <xf numFmtId="1" fontId="1" fillId="2" borderId="37" xfId="0" applyNumberFormat="1" applyFont="1" applyFill="1" applyBorder="1" applyAlignment="1">
      <alignment horizontal="center"/>
    </xf>
    <xf numFmtId="1" fontId="1" fillId="2" borderId="44" xfId="0" applyNumberFormat="1" applyFont="1" applyFill="1" applyBorder="1" applyAlignment="1">
      <alignment horizontal="center"/>
    </xf>
    <xf numFmtId="1" fontId="1" fillId="2" borderId="5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81" t="s">
        <v>202</v>
      </c>
      <c r="B9" s="281"/>
      <c r="C9" s="281"/>
      <c r="D9" s="281"/>
      <c r="E9" s="281"/>
      <c r="F9" s="281"/>
      <c r="G9" s="281"/>
      <c r="H9" s="281"/>
      <c r="I9" s="281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82" t="s">
        <v>3</v>
      </c>
      <c r="B12" s="288"/>
      <c r="C12" s="286" t="s">
        <v>0</v>
      </c>
      <c r="D12" s="284" t="s">
        <v>23</v>
      </c>
      <c r="E12" s="284" t="s">
        <v>217</v>
      </c>
      <c r="F12" s="284" t="s">
        <v>221</v>
      </c>
      <c r="G12" s="284" t="s">
        <v>197</v>
      </c>
      <c r="H12" s="284" t="s">
        <v>218</v>
      </c>
      <c r="I12" s="284" t="s">
        <v>187</v>
      </c>
    </row>
    <row r="13" spans="1:9" ht="38.25" customHeight="1" thickBot="1" x14ac:dyDescent="0.25">
      <c r="A13" s="283"/>
      <c r="B13" s="289"/>
      <c r="C13" s="287"/>
      <c r="D13" s="285"/>
      <c r="E13" s="285"/>
      <c r="F13" s="285"/>
      <c r="G13" s="285"/>
      <c r="H13" s="285"/>
      <c r="I13" s="28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42">
        <v>2674.3249999999998</v>
      </c>
      <c r="F15" s="184">
        <v>4518.8</v>
      </c>
      <c r="G15" s="45">
        <f t="shared" ref="G15:G30" si="0">(F15-E15)/E15</f>
        <v>0.68969740027857518</v>
      </c>
      <c r="H15" s="161">
        <v>4138.8</v>
      </c>
      <c r="I15" s="45">
        <f>(F15-H15)/H15</f>
        <v>9.1814052382333033E-2</v>
      </c>
    </row>
    <row r="16" spans="1:9" ht="16.5" x14ac:dyDescent="0.3">
      <c r="A16" s="37"/>
      <c r="B16" s="93" t="s">
        <v>5</v>
      </c>
      <c r="C16" s="15" t="s">
        <v>85</v>
      </c>
      <c r="D16" s="11" t="s">
        <v>161</v>
      </c>
      <c r="E16" s="46">
        <v>2460.4986111111111</v>
      </c>
      <c r="F16" s="182">
        <v>4720.8888888888887</v>
      </c>
      <c r="G16" s="48">
        <f t="shared" si="0"/>
        <v>0.91867163329022616</v>
      </c>
      <c r="H16" s="156">
        <v>6043.1111111111113</v>
      </c>
      <c r="I16" s="44">
        <f t="shared" ref="I16:I30" si="1">(F16-H16)/H16</f>
        <v>-0.2187982643230125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46">
        <v>2339.7472222222223</v>
      </c>
      <c r="F17" s="182">
        <v>5127.5555555555557</v>
      </c>
      <c r="G17" s="48">
        <f t="shared" si="0"/>
        <v>1.1914997940185845</v>
      </c>
      <c r="H17" s="156">
        <v>6044.2222222222226</v>
      </c>
      <c r="I17" s="44">
        <f>(F17-H17)/H17</f>
        <v>-0.15165998749954046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46">
        <v>1044.6312499999999</v>
      </c>
      <c r="F18" s="182">
        <v>1554.8</v>
      </c>
      <c r="G18" s="48">
        <f t="shared" si="0"/>
        <v>0.4883720930232559</v>
      </c>
      <c r="H18" s="156">
        <v>1459.8</v>
      </c>
      <c r="I18" s="44">
        <f t="shared" si="1"/>
        <v>6.5077407864090969E-2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46">
        <v>5203.1000000000004</v>
      </c>
      <c r="F19" s="182">
        <v>16605.428571428572</v>
      </c>
      <c r="G19" s="48">
        <f>(F19-E19)/E19</f>
        <v>2.191449053723467</v>
      </c>
      <c r="H19" s="156">
        <v>17358</v>
      </c>
      <c r="I19" s="44">
        <f>(F19-H19)/H19</f>
        <v>-4.3355883660066111E-2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46">
        <v>1867.9499999999998</v>
      </c>
      <c r="F20" s="182">
        <v>4898.8</v>
      </c>
      <c r="G20" s="48">
        <f t="shared" si="0"/>
        <v>1.6225541368880327</v>
      </c>
      <c r="H20" s="156">
        <v>6698.8</v>
      </c>
      <c r="I20" s="44">
        <f t="shared" si="1"/>
        <v>-0.26870484265838657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46">
        <v>1562.9</v>
      </c>
      <c r="F21" s="182">
        <v>5014.8</v>
      </c>
      <c r="G21" s="48">
        <f t="shared" si="0"/>
        <v>2.2086505854501248</v>
      </c>
      <c r="H21" s="156">
        <v>5088.3</v>
      </c>
      <c r="I21" s="44">
        <f t="shared" si="1"/>
        <v>-1.4444903012794056E-2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46">
        <v>472.74374999999998</v>
      </c>
      <c r="F22" s="182">
        <v>1059.8</v>
      </c>
      <c r="G22" s="48">
        <f t="shared" si="0"/>
        <v>1.2418064754954454</v>
      </c>
      <c r="H22" s="156">
        <v>998.8</v>
      </c>
      <c r="I22" s="44">
        <f t="shared" si="1"/>
        <v>6.1073287945534648E-2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46">
        <v>531.30624999999998</v>
      </c>
      <c r="F23" s="182">
        <v>1149</v>
      </c>
      <c r="G23" s="48">
        <f t="shared" si="0"/>
        <v>1.1625945488124787</v>
      </c>
      <c r="H23" s="156">
        <v>1373.8</v>
      </c>
      <c r="I23" s="44">
        <f t="shared" si="1"/>
        <v>-0.16363371669820931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46">
        <v>524.74374999999998</v>
      </c>
      <c r="F24" s="182">
        <v>1216.4444444444443</v>
      </c>
      <c r="G24" s="48">
        <f t="shared" si="0"/>
        <v>1.3181685240547303</v>
      </c>
      <c r="H24" s="156">
        <v>1609.7777777777778</v>
      </c>
      <c r="I24" s="44">
        <f t="shared" si="1"/>
        <v>-0.24434014356709008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46">
        <v>517.25625000000002</v>
      </c>
      <c r="F25" s="182">
        <v>1025</v>
      </c>
      <c r="G25" s="48">
        <f t="shared" si="0"/>
        <v>0.9816096953879242</v>
      </c>
      <c r="H25" s="156">
        <v>1224</v>
      </c>
      <c r="I25" s="44">
        <f t="shared" si="1"/>
        <v>-0.16258169934640523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46">
        <v>1584.5375000000001</v>
      </c>
      <c r="F26" s="182">
        <v>3223.8</v>
      </c>
      <c r="G26" s="48">
        <f t="shared" si="0"/>
        <v>1.0345368916797488</v>
      </c>
      <c r="H26" s="156">
        <v>3364.8</v>
      </c>
      <c r="I26" s="44">
        <f t="shared" si="1"/>
        <v>-4.1904422253922963E-2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46">
        <v>534.91909722222226</v>
      </c>
      <c r="F27" s="182">
        <v>1050</v>
      </c>
      <c r="G27" s="48">
        <f t="shared" si="0"/>
        <v>0.96291365451810906</v>
      </c>
      <c r="H27" s="156">
        <v>1443.3333333333333</v>
      </c>
      <c r="I27" s="44">
        <f t="shared" si="1"/>
        <v>-0.27251732101616627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46">
        <v>2019.3687500000001</v>
      </c>
      <c r="F28" s="182">
        <v>4448.3</v>
      </c>
      <c r="G28" s="48">
        <f t="shared" si="0"/>
        <v>1.2028170932129161</v>
      </c>
      <c r="H28" s="156">
        <v>5038.3</v>
      </c>
      <c r="I28" s="44">
        <f t="shared" si="1"/>
        <v>-0.1171029910882639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46">
        <v>2465.2553323412699</v>
      </c>
      <c r="F29" s="182">
        <v>6266.0444444444438</v>
      </c>
      <c r="G29" s="48">
        <f t="shared" si="0"/>
        <v>1.5417425782397713</v>
      </c>
      <c r="H29" s="156">
        <v>6136.0444444444438</v>
      </c>
      <c r="I29" s="44">
        <f t="shared" si="1"/>
        <v>2.1186287220866139E-2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49">
        <v>1630.0374999999999</v>
      </c>
      <c r="F30" s="183">
        <v>4179.8</v>
      </c>
      <c r="G30" s="51">
        <f t="shared" si="0"/>
        <v>1.5642354853799378</v>
      </c>
      <c r="H30" s="158">
        <v>4503.8</v>
      </c>
      <c r="I30" s="56">
        <f t="shared" si="1"/>
        <v>-7.1939251298903148E-2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191"/>
      <c r="G31" s="52"/>
      <c r="H31" s="175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2816.95</v>
      </c>
      <c r="F32" s="184">
        <v>9119.7999999999993</v>
      </c>
      <c r="G32" s="45">
        <f>(F32-E32)/E32</f>
        <v>2.2374731535881005</v>
      </c>
      <c r="H32" s="161">
        <v>8398.7999999999993</v>
      </c>
      <c r="I32" s="44">
        <f>(F32-H32)/H32</f>
        <v>8.5845596990046208E-2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2925.1791666666668</v>
      </c>
      <c r="F33" s="182">
        <v>9074.7999999999993</v>
      </c>
      <c r="G33" s="48">
        <f>(F33-E33)/E33</f>
        <v>2.1023056992235514</v>
      </c>
      <c r="H33" s="156">
        <v>10276.444444444445</v>
      </c>
      <c r="I33" s="44">
        <f>(F33-H33)/H33</f>
        <v>-0.11693192630395309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2010.9124999999999</v>
      </c>
      <c r="F34" s="182">
        <v>5934</v>
      </c>
      <c r="G34" s="48">
        <f>(F34-E34)/E34</f>
        <v>1.95089915647747</v>
      </c>
      <c r="H34" s="156">
        <v>6469</v>
      </c>
      <c r="I34" s="44">
        <f>(F34-H34)/H34</f>
        <v>-8.2702117792549074E-2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2271.3298611111113</v>
      </c>
      <c r="F35" s="182">
        <v>7472.2222222222226</v>
      </c>
      <c r="G35" s="48">
        <f>(F35-E35)/E35</f>
        <v>2.2898005481981767</v>
      </c>
      <c r="H35" s="156">
        <v>7700</v>
      </c>
      <c r="I35" s="44">
        <f>(F35-H35)/H35</f>
        <v>-2.9581529581529528E-2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2755.1624999999999</v>
      </c>
      <c r="F36" s="182">
        <v>4448.8</v>
      </c>
      <c r="G36" s="51">
        <f>(F36-E36)/E36</f>
        <v>0.61471419562367025</v>
      </c>
      <c r="H36" s="156">
        <v>5150</v>
      </c>
      <c r="I36" s="56">
        <f>(F36-H36)/H36</f>
        <v>-0.1361553398058252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191"/>
      <c r="G37" s="52"/>
      <c r="H37" s="175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38547.125</v>
      </c>
      <c r="F38" s="182">
        <v>95998.333333333328</v>
      </c>
      <c r="G38" s="45">
        <f t="shared" ref="G38:G43" si="2">(F38-E38)/E38</f>
        <v>1.4904148709750293</v>
      </c>
      <c r="H38" s="156">
        <v>95000</v>
      </c>
      <c r="I38" s="44">
        <f t="shared" ref="I38:I43" si="3">(F38-H38)/H38</f>
        <v>1.0508771929824511E-2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24432.908333333333</v>
      </c>
      <c r="F39" s="182">
        <v>56579.6</v>
      </c>
      <c r="G39" s="48">
        <f t="shared" si="2"/>
        <v>1.3157128585797366</v>
      </c>
      <c r="H39" s="156">
        <v>55579.6</v>
      </c>
      <c r="I39" s="44">
        <f>(F39-H39)/H39</f>
        <v>1.7992212970226486E-2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20064.6875</v>
      </c>
      <c r="F40" s="182">
        <v>36122</v>
      </c>
      <c r="G40" s="48">
        <f t="shared" si="2"/>
        <v>0.80027722833958914</v>
      </c>
      <c r="H40" s="156">
        <v>33872</v>
      </c>
      <c r="I40" s="44">
        <f t="shared" si="3"/>
        <v>6.6426547000472361E-2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6146.55</v>
      </c>
      <c r="F41" s="182">
        <v>21076.2</v>
      </c>
      <c r="G41" s="48">
        <f t="shared" si="2"/>
        <v>2.4289479464089614</v>
      </c>
      <c r="H41" s="156">
        <v>20725.2</v>
      </c>
      <c r="I41" s="44">
        <f t="shared" si="3"/>
        <v>1.6935904116727463E-2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17320.25</v>
      </c>
      <c r="F42" s="182">
        <v>19331.666666666668</v>
      </c>
      <c r="G42" s="48">
        <f t="shared" si="2"/>
        <v>0.11613092574683782</v>
      </c>
      <c r="H42" s="156">
        <v>17998.333333333332</v>
      </c>
      <c r="I42" s="44">
        <f t="shared" si="3"/>
        <v>7.4080933419761227E-2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15269.0625</v>
      </c>
      <c r="F43" s="182">
        <v>35485.428571428572</v>
      </c>
      <c r="G43" s="51">
        <f t="shared" si="2"/>
        <v>1.3240083385229822</v>
      </c>
      <c r="H43" s="156">
        <v>35485.428571428572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91"/>
      <c r="G44" s="6"/>
      <c r="H44" s="175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10199.65</v>
      </c>
      <c r="F45" s="182">
        <v>26147.25</v>
      </c>
      <c r="G45" s="45">
        <f t="shared" ref="G45:G50" si="4">(F45-E45)/E45</f>
        <v>1.5635438470927925</v>
      </c>
      <c r="H45" s="156">
        <v>26272.25</v>
      </c>
      <c r="I45" s="44">
        <f t="shared" ref="I45:I50" si="5">(F45-H45)/H45</f>
        <v>-4.7578718990569898E-3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6757.6388888888887</v>
      </c>
      <c r="F46" s="182">
        <v>13684.5</v>
      </c>
      <c r="G46" s="48">
        <f t="shared" si="4"/>
        <v>1.0250416195663345</v>
      </c>
      <c r="H46" s="156">
        <v>13684.5</v>
      </c>
      <c r="I46" s="85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24432</v>
      </c>
      <c r="F47" s="182">
        <v>47925.333333333336</v>
      </c>
      <c r="G47" s="48">
        <f t="shared" si="4"/>
        <v>0.96158044095175732</v>
      </c>
      <c r="H47" s="156">
        <v>47214.222222222219</v>
      </c>
      <c r="I47" s="85">
        <f t="shared" si="5"/>
        <v>1.5061375103547076E-2</v>
      </c>
    </row>
    <row r="48" spans="1:9" ht="16.5" x14ac:dyDescent="0.3">
      <c r="A48" s="37"/>
      <c r="B48" s="34" t="s">
        <v>48</v>
      </c>
      <c r="C48" s="148" t="s">
        <v>157</v>
      </c>
      <c r="D48" s="11" t="s">
        <v>114</v>
      </c>
      <c r="E48" s="47">
        <v>25648.825071428568</v>
      </c>
      <c r="F48" s="182">
        <v>122161.93333333335</v>
      </c>
      <c r="G48" s="48">
        <f t="shared" si="4"/>
        <v>3.7628666417712551</v>
      </c>
      <c r="H48" s="156">
        <v>122594.33200000001</v>
      </c>
      <c r="I48" s="85">
        <f t="shared" si="5"/>
        <v>-3.5270689893449605E-3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2901.5</v>
      </c>
      <c r="F49" s="182">
        <v>4998.333333333333</v>
      </c>
      <c r="G49" s="48">
        <f t="shared" si="4"/>
        <v>0.72267218105577569</v>
      </c>
      <c r="H49" s="156">
        <v>4998.333333333333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45309.638888888891</v>
      </c>
      <c r="F50" s="182">
        <v>57497.5</v>
      </c>
      <c r="G50" s="56">
        <f t="shared" si="4"/>
        <v>0.26899047112246777</v>
      </c>
      <c r="H50" s="156">
        <v>57497.5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191"/>
      <c r="G51" s="52"/>
      <c r="H51" s="175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14">
        <v>4496.666666666667</v>
      </c>
      <c r="F52" s="213">
        <v>19257.5</v>
      </c>
      <c r="G52" s="215">
        <f t="shared" ref="G52:G60" si="6">(F52-E52)/E52</f>
        <v>3.2826167531504815</v>
      </c>
      <c r="H52" s="213">
        <v>19257.5</v>
      </c>
      <c r="I52" s="118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7">
        <v>6940.7857142857138</v>
      </c>
      <c r="F53" s="216">
        <v>28941</v>
      </c>
      <c r="G53" s="218">
        <f t="shared" si="6"/>
        <v>3.1697008366693771</v>
      </c>
      <c r="H53" s="216">
        <v>30291</v>
      </c>
      <c r="I53" s="85">
        <f t="shared" si="7"/>
        <v>-4.4567693374269586E-2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7">
        <v>4770.3</v>
      </c>
      <c r="F54" s="216">
        <v>23410.6</v>
      </c>
      <c r="G54" s="218">
        <f t="shared" si="6"/>
        <v>3.9075739471312074</v>
      </c>
      <c r="H54" s="216">
        <v>23410.6</v>
      </c>
      <c r="I54" s="85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7">
        <v>7999</v>
      </c>
      <c r="F55" s="216">
        <v>26247</v>
      </c>
      <c r="G55" s="218">
        <f t="shared" si="6"/>
        <v>2.2812851606450808</v>
      </c>
      <c r="H55" s="216">
        <v>26247</v>
      </c>
      <c r="I55" s="85">
        <f t="shared" si="7"/>
        <v>0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26">
        <v>3682.1726190476193</v>
      </c>
      <c r="F56" s="216">
        <v>13791</v>
      </c>
      <c r="G56" s="223">
        <f t="shared" si="6"/>
        <v>2.7453431511222832</v>
      </c>
      <c r="H56" s="216">
        <v>11286.5</v>
      </c>
      <c r="I56" s="86">
        <f t="shared" si="7"/>
        <v>0.22190227262658929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20">
        <v>7387.7152777777774</v>
      </c>
      <c r="F57" s="219">
        <v>4179.6000000000004</v>
      </c>
      <c r="G57" s="221">
        <f t="shared" si="6"/>
        <v>-0.43424998895501249</v>
      </c>
      <c r="H57" s="219">
        <v>4179.6000000000004</v>
      </c>
      <c r="I57" s="119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7190.4930555555557</v>
      </c>
      <c r="F58" s="222">
        <v>26814.444444444445</v>
      </c>
      <c r="G58" s="44">
        <f t="shared" si="6"/>
        <v>2.7291524012705821</v>
      </c>
      <c r="H58" s="222">
        <v>26992.222222222223</v>
      </c>
      <c r="I58" s="44">
        <f t="shared" si="7"/>
        <v>-6.5862594162927439E-3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7033.4375</v>
      </c>
      <c r="F59" s="182">
        <v>31376</v>
      </c>
      <c r="G59" s="48">
        <f t="shared" si="6"/>
        <v>3.4609765850624252</v>
      </c>
      <c r="H59" s="156">
        <v>31726</v>
      </c>
      <c r="I59" s="44">
        <f t="shared" si="7"/>
        <v>-1.103196116749669E-2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33112.5</v>
      </c>
      <c r="F60" s="182">
        <v>129500</v>
      </c>
      <c r="G60" s="51">
        <f t="shared" si="6"/>
        <v>2.9109097772744432</v>
      </c>
      <c r="H60" s="156">
        <v>108000</v>
      </c>
      <c r="I60" s="51">
        <f t="shared" si="7"/>
        <v>0.19907407407407407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191"/>
      <c r="G61" s="52"/>
      <c r="H61" s="175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11832.1875</v>
      </c>
      <c r="F62" s="182">
        <v>33258.666666666664</v>
      </c>
      <c r="G62" s="45">
        <f t="shared" ref="G62:G67" si="8">(F62-E62)/E62</f>
        <v>1.8108637280018309</v>
      </c>
      <c r="H62" s="156">
        <v>32594.777777777777</v>
      </c>
      <c r="I62" s="44">
        <f t="shared" ref="I62:I67" si="9">(F62-H62)/H62</f>
        <v>2.036795260317768E-2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50034.178571428565</v>
      </c>
      <c r="F63" s="182">
        <v>181446.85714285713</v>
      </c>
      <c r="G63" s="48">
        <f t="shared" si="8"/>
        <v>2.6264581996449574</v>
      </c>
      <c r="H63" s="156">
        <v>179521.33333333334</v>
      </c>
      <c r="I63" s="44">
        <f t="shared" si="9"/>
        <v>1.0725877386107058E-2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17753.65625</v>
      </c>
      <c r="F64" s="182">
        <v>106555.42857142857</v>
      </c>
      <c r="G64" s="48">
        <f t="shared" si="8"/>
        <v>5.0018864323470593</v>
      </c>
      <c r="H64" s="156">
        <v>109259.71428571429</v>
      </c>
      <c r="I64" s="85">
        <f t="shared" si="9"/>
        <v>-2.475098650920882E-2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13114.527777777779</v>
      </c>
      <c r="F65" s="182">
        <v>50537.666666666664</v>
      </c>
      <c r="G65" s="48">
        <f t="shared" si="8"/>
        <v>2.8535635840660158</v>
      </c>
      <c r="H65" s="156">
        <v>50537.666666666664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6790.833333333333</v>
      </c>
      <c r="F66" s="182">
        <v>27187.857142857141</v>
      </c>
      <c r="G66" s="48">
        <f t="shared" si="8"/>
        <v>3.0036113107655629</v>
      </c>
      <c r="H66" s="156">
        <v>26090</v>
      </c>
      <c r="I66" s="85">
        <f t="shared" si="9"/>
        <v>4.2079614521162947E-2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5842.0833333333339</v>
      </c>
      <c r="F67" s="182">
        <v>20514.666666666668</v>
      </c>
      <c r="G67" s="51">
        <f t="shared" si="8"/>
        <v>2.5115327009485768</v>
      </c>
      <c r="H67" s="156">
        <v>20825.428571428572</v>
      </c>
      <c r="I67" s="86">
        <f t="shared" si="9"/>
        <v>-1.4922233350254031E-2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191"/>
      <c r="G68" s="60"/>
      <c r="H68" s="175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5816.697916666667</v>
      </c>
      <c r="F69" s="184">
        <v>24982.222222222223</v>
      </c>
      <c r="G69" s="45">
        <f>(F69-E69)/E69</f>
        <v>3.2949148434613229</v>
      </c>
      <c r="H69" s="161">
        <v>25267.777777777777</v>
      </c>
      <c r="I69" s="44">
        <f>(F69-H69)/H69</f>
        <v>-1.1301174090849095E-2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4325.0982142857138</v>
      </c>
      <c r="F70" s="182">
        <v>4679.5</v>
      </c>
      <c r="G70" s="48">
        <f>(F70-E70)/E70</f>
        <v>8.1940748661777016E-2</v>
      </c>
      <c r="H70" s="156">
        <v>6311.6</v>
      </c>
      <c r="I70" s="44">
        <f>(F70-H70)/H70</f>
        <v>-0.2585873629507574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1828.6607142857142</v>
      </c>
      <c r="F71" s="182">
        <v>9260</v>
      </c>
      <c r="G71" s="48">
        <f>(F71-E71)/E71</f>
        <v>4.0638152433963191</v>
      </c>
      <c r="H71" s="156">
        <v>9162</v>
      </c>
      <c r="I71" s="44">
        <f>(F71-H71)/H71</f>
        <v>1.06963545077494E-2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3706.3</v>
      </c>
      <c r="F72" s="182">
        <v>11493.75</v>
      </c>
      <c r="G72" s="48">
        <f>(F72-E72)/E72</f>
        <v>2.1011386018401099</v>
      </c>
      <c r="H72" s="156">
        <v>11493.75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2932.9548611111113</v>
      </c>
      <c r="F73" s="185">
        <v>10135</v>
      </c>
      <c r="G73" s="48">
        <f>(F73-E73)/E73</f>
        <v>2.4555594886177308</v>
      </c>
      <c r="H73" s="163">
        <v>9342.2222222222226</v>
      </c>
      <c r="I73" s="59">
        <f>(F73-H73)/H73</f>
        <v>8.4859657469077018E-2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190"/>
      <c r="G74" s="52"/>
      <c r="H74" s="145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1875.5</v>
      </c>
      <c r="F75" s="181">
        <v>8267.5</v>
      </c>
      <c r="G75" s="44">
        <f t="shared" ref="G75:G81" si="10">(F75-E75)/E75</f>
        <v>3.4081578245801118</v>
      </c>
      <c r="H75" s="154">
        <v>7854.166666666667</v>
      </c>
      <c r="I75" s="45">
        <f t="shared" ref="I75:I81" si="11">(F75-H75)/H75</f>
        <v>5.2625994694960168E-2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1993.5044642857142</v>
      </c>
      <c r="F76" s="182">
        <v>9503.5</v>
      </c>
      <c r="G76" s="48">
        <f t="shared" si="10"/>
        <v>3.767232865668634</v>
      </c>
      <c r="H76" s="156">
        <v>9614.2222222222226</v>
      </c>
      <c r="I76" s="44">
        <f t="shared" si="11"/>
        <v>-1.1516503328402409E-2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1285.7142857142858</v>
      </c>
      <c r="F77" s="182">
        <v>3715.8333333333335</v>
      </c>
      <c r="G77" s="48">
        <f t="shared" si="10"/>
        <v>1.8900925925925927</v>
      </c>
      <c r="H77" s="156">
        <v>4531.25</v>
      </c>
      <c r="I77" s="44">
        <f t="shared" si="11"/>
        <v>-0.17995402298850571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2137.9722222222222</v>
      </c>
      <c r="F78" s="182">
        <v>7671.666666666667</v>
      </c>
      <c r="G78" s="48">
        <f t="shared" si="10"/>
        <v>2.5882910857900145</v>
      </c>
      <c r="H78" s="156">
        <v>7694.4444444444443</v>
      </c>
      <c r="I78" s="44">
        <f t="shared" si="11"/>
        <v>-2.9602888086642074E-3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2727.5</v>
      </c>
      <c r="F79" s="182">
        <v>5451.25</v>
      </c>
      <c r="G79" s="48">
        <f t="shared" si="10"/>
        <v>0.99862511457378556</v>
      </c>
      <c r="H79" s="156">
        <v>5451.25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9999</v>
      </c>
      <c r="F80" s="182">
        <v>56000</v>
      </c>
      <c r="G80" s="48">
        <f t="shared" si="10"/>
        <v>4.6005600560056008</v>
      </c>
      <c r="H80" s="156">
        <v>56000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4390.166666666667</v>
      </c>
      <c r="F81" s="183">
        <v>8526.6666666666661</v>
      </c>
      <c r="G81" s="51">
        <f t="shared" si="10"/>
        <v>0.9422193538590028</v>
      </c>
      <c r="H81" s="158">
        <v>8526.6666666666661</v>
      </c>
      <c r="I81" s="56">
        <f t="shared" si="11"/>
        <v>0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81" t="s">
        <v>203</v>
      </c>
      <c r="B9" s="281"/>
      <c r="C9" s="281"/>
      <c r="D9" s="281"/>
      <c r="E9" s="281"/>
      <c r="F9" s="281"/>
      <c r="G9" s="281"/>
      <c r="H9" s="281"/>
      <c r="I9" s="281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82" t="s">
        <v>3</v>
      </c>
      <c r="B12" s="288"/>
      <c r="C12" s="290" t="s">
        <v>0</v>
      </c>
      <c r="D12" s="284" t="s">
        <v>23</v>
      </c>
      <c r="E12" s="284" t="s">
        <v>217</v>
      </c>
      <c r="F12" s="292" t="s">
        <v>223</v>
      </c>
      <c r="G12" s="284" t="s">
        <v>197</v>
      </c>
      <c r="H12" s="292" t="s">
        <v>219</v>
      </c>
      <c r="I12" s="284" t="s">
        <v>187</v>
      </c>
    </row>
    <row r="13" spans="1:9" ht="30.75" customHeight="1" thickBot="1" x14ac:dyDescent="0.25">
      <c r="A13" s="283"/>
      <c r="B13" s="289"/>
      <c r="C13" s="291"/>
      <c r="D13" s="285"/>
      <c r="E13" s="285"/>
      <c r="F13" s="293"/>
      <c r="G13" s="285"/>
      <c r="H13" s="293"/>
      <c r="I13" s="28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2674.3249999999998</v>
      </c>
      <c r="F15" s="186">
        <v>3966.6</v>
      </c>
      <c r="G15" s="44">
        <f>(F15-E15)/E15</f>
        <v>0.48321539079954762</v>
      </c>
      <c r="H15" s="186">
        <v>4852.8</v>
      </c>
      <c r="I15" s="120">
        <f>(F15-H15)/H15</f>
        <v>-0.18261622156280916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2460.4986111111111</v>
      </c>
      <c r="F16" s="186">
        <v>4833.2</v>
      </c>
      <c r="G16" s="48">
        <f t="shared" ref="G16:G39" si="0">(F16-E16)/E16</f>
        <v>0.96431730470167787</v>
      </c>
      <c r="H16" s="186">
        <v>5799.8</v>
      </c>
      <c r="I16" s="48">
        <f>(F16-H16)/H16</f>
        <v>-0.16666091934204633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2339.7472222222223</v>
      </c>
      <c r="F17" s="186">
        <v>5466.6</v>
      </c>
      <c r="G17" s="48">
        <f t="shared" si="0"/>
        <v>1.3364062357163464</v>
      </c>
      <c r="H17" s="186">
        <v>5748.2</v>
      </c>
      <c r="I17" s="48">
        <f t="shared" ref="I17:I29" si="1">(F17-H17)/H17</f>
        <v>-4.8989248808322512E-2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1044.6312499999999</v>
      </c>
      <c r="F18" s="186">
        <v>1765</v>
      </c>
      <c r="G18" s="48">
        <f t="shared" si="0"/>
        <v>0.68959142281068098</v>
      </c>
      <c r="H18" s="186">
        <v>2095</v>
      </c>
      <c r="I18" s="48">
        <f t="shared" si="1"/>
        <v>-0.15751789976133651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5203.1000000000004</v>
      </c>
      <c r="F19" s="186">
        <v>12833.2</v>
      </c>
      <c r="G19" s="48">
        <f t="shared" si="0"/>
        <v>1.4664526916645846</v>
      </c>
      <c r="H19" s="186">
        <v>13300</v>
      </c>
      <c r="I19" s="48">
        <f t="shared" si="1"/>
        <v>-3.5097744360902204E-2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1867.9499999999998</v>
      </c>
      <c r="F20" s="186">
        <v>5000</v>
      </c>
      <c r="G20" s="48">
        <f t="shared" si="0"/>
        <v>1.6767311758880059</v>
      </c>
      <c r="H20" s="186">
        <v>6900</v>
      </c>
      <c r="I20" s="48">
        <f t="shared" si="1"/>
        <v>-0.27536231884057971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1562.9</v>
      </c>
      <c r="F21" s="186">
        <v>2933.2</v>
      </c>
      <c r="G21" s="48">
        <f t="shared" si="0"/>
        <v>0.87676754750783781</v>
      </c>
      <c r="H21" s="186">
        <v>3094.8</v>
      </c>
      <c r="I21" s="48">
        <f t="shared" si="1"/>
        <v>-5.221662142949475E-2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472.74374999999998</v>
      </c>
      <c r="F22" s="186">
        <v>883.2</v>
      </c>
      <c r="G22" s="48">
        <f t="shared" si="0"/>
        <v>0.86824257327569132</v>
      </c>
      <c r="H22" s="186">
        <v>1199.8</v>
      </c>
      <c r="I22" s="48">
        <f t="shared" si="1"/>
        <v>-0.26387731288548083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531.30624999999998</v>
      </c>
      <c r="F23" s="186">
        <v>1050</v>
      </c>
      <c r="G23" s="48">
        <f t="shared" si="0"/>
        <v>0.97626133703490225</v>
      </c>
      <c r="H23" s="186">
        <v>1350</v>
      </c>
      <c r="I23" s="48">
        <f t="shared" si="1"/>
        <v>-0.22222222222222221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524.74374999999998</v>
      </c>
      <c r="F24" s="186">
        <v>1183.2</v>
      </c>
      <c r="G24" s="48">
        <f t="shared" si="0"/>
        <v>1.2548148501054088</v>
      </c>
      <c r="H24" s="186">
        <v>1550</v>
      </c>
      <c r="I24" s="48">
        <f t="shared" si="1"/>
        <v>-0.23664516129032256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517.25625000000002</v>
      </c>
      <c r="F25" s="186">
        <v>950</v>
      </c>
      <c r="G25" s="48">
        <f t="shared" si="0"/>
        <v>0.83661386401807603</v>
      </c>
      <c r="H25" s="186">
        <v>1200</v>
      </c>
      <c r="I25" s="48">
        <f t="shared" si="1"/>
        <v>-0.20833333333333334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1584.5375000000001</v>
      </c>
      <c r="F26" s="186">
        <v>2666.6</v>
      </c>
      <c r="G26" s="48">
        <f t="shared" si="0"/>
        <v>0.68288854003139698</v>
      </c>
      <c r="H26" s="186">
        <v>2883.2</v>
      </c>
      <c r="I26" s="48">
        <f t="shared" si="1"/>
        <v>-7.5124861265260801E-2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534.91909722222226</v>
      </c>
      <c r="F27" s="186">
        <v>1066.5999999999999</v>
      </c>
      <c r="G27" s="48">
        <f t="shared" si="0"/>
        <v>0.99394638467525231</v>
      </c>
      <c r="H27" s="186">
        <v>1800</v>
      </c>
      <c r="I27" s="48">
        <f t="shared" si="1"/>
        <v>-0.4074444444444445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2019.3687500000001</v>
      </c>
      <c r="F28" s="186">
        <v>5000</v>
      </c>
      <c r="G28" s="48">
        <f t="shared" si="0"/>
        <v>1.4760212814029134</v>
      </c>
      <c r="H28" s="186">
        <v>5266.6</v>
      </c>
      <c r="I28" s="48">
        <f t="shared" si="1"/>
        <v>-5.0620893935366333E-2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2465.2553323412699</v>
      </c>
      <c r="F29" s="186">
        <v>5433.2</v>
      </c>
      <c r="G29" s="48">
        <f t="shared" si="0"/>
        <v>1.2039096432417216</v>
      </c>
      <c r="H29" s="186">
        <v>3910.8</v>
      </c>
      <c r="I29" s="48">
        <f t="shared" si="1"/>
        <v>0.389280965531349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1630.0374999999999</v>
      </c>
      <c r="F30" s="189">
        <v>4500</v>
      </c>
      <c r="G30" s="51">
        <f t="shared" si="0"/>
        <v>1.7606726839106464</v>
      </c>
      <c r="H30" s="189">
        <v>5011.6000000000004</v>
      </c>
      <c r="I30" s="51">
        <f>(F30-H30)/H30</f>
        <v>-0.1020831670524384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0"/>
      <c r="G31" s="41"/>
      <c r="H31" s="180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2816.95</v>
      </c>
      <c r="F32" s="186">
        <v>7833.2</v>
      </c>
      <c r="G32" s="44">
        <f t="shared" si="0"/>
        <v>1.7807380322689434</v>
      </c>
      <c r="H32" s="186">
        <v>8309.7999999999993</v>
      </c>
      <c r="I32" s="45">
        <f>(F32-H32)/H32</f>
        <v>-5.735396760451509E-2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2925.1791666666668</v>
      </c>
      <c r="F33" s="186">
        <v>7433.2</v>
      </c>
      <c r="G33" s="48">
        <f t="shared" si="0"/>
        <v>1.5411093052704747</v>
      </c>
      <c r="H33" s="186">
        <v>7740</v>
      </c>
      <c r="I33" s="48">
        <f>(F33-H33)/H33</f>
        <v>-3.9638242894056874E-2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2010.9124999999999</v>
      </c>
      <c r="F34" s="186">
        <v>5833.2</v>
      </c>
      <c r="G34" s="48">
        <f>(F34-E34)/E34</f>
        <v>1.900772659178358</v>
      </c>
      <c r="H34" s="186">
        <v>6050</v>
      </c>
      <c r="I34" s="48">
        <f>(F34-H34)/H34</f>
        <v>-3.5834710743801686E-2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2271.3298611111113</v>
      </c>
      <c r="F35" s="186">
        <v>7916.6</v>
      </c>
      <c r="G35" s="48">
        <f t="shared" si="0"/>
        <v>2.4854470658556309</v>
      </c>
      <c r="H35" s="186">
        <v>7661.6</v>
      </c>
      <c r="I35" s="48">
        <f>(F35-H35)/H35</f>
        <v>3.3282865197869896E-2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2755.1624999999999</v>
      </c>
      <c r="F36" s="186">
        <v>3266.6</v>
      </c>
      <c r="G36" s="55">
        <f t="shared" si="0"/>
        <v>0.18562879684955061</v>
      </c>
      <c r="H36" s="186">
        <v>3665</v>
      </c>
      <c r="I36" s="48">
        <f>(F36-H36)/H36</f>
        <v>-0.10870395634379265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9"/>
      <c r="G37" s="6"/>
      <c r="H37" s="179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38547.125</v>
      </c>
      <c r="F38" s="187">
        <v>110666.6</v>
      </c>
      <c r="G38" s="45">
        <f t="shared" si="0"/>
        <v>1.8709430340135615</v>
      </c>
      <c r="H38" s="187">
        <v>108333.2</v>
      </c>
      <c r="I38" s="45">
        <f>(F38-H38)/H38</f>
        <v>2.1539103432742769E-2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24432.908333333333</v>
      </c>
      <c r="F39" s="188">
        <v>63500</v>
      </c>
      <c r="G39" s="51">
        <f t="shared" si="0"/>
        <v>1.5989538017202891</v>
      </c>
      <c r="H39" s="188">
        <v>61833.2</v>
      </c>
      <c r="I39" s="51">
        <f>(F39-H39)/H39</f>
        <v>2.6956392358797588E-2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81" t="s">
        <v>204</v>
      </c>
      <c r="B9" s="281"/>
      <c r="C9" s="281"/>
      <c r="D9" s="281"/>
      <c r="E9" s="281"/>
      <c r="F9" s="281"/>
      <c r="G9" s="281"/>
      <c r="H9" s="281"/>
      <c r="I9" s="281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82" t="s">
        <v>3</v>
      </c>
      <c r="B12" s="288"/>
      <c r="C12" s="290" t="s">
        <v>0</v>
      </c>
      <c r="D12" s="284" t="s">
        <v>221</v>
      </c>
      <c r="E12" s="292" t="s">
        <v>224</v>
      </c>
      <c r="F12" s="299" t="s">
        <v>186</v>
      </c>
      <c r="G12" s="284" t="s">
        <v>217</v>
      </c>
      <c r="H12" s="301" t="s">
        <v>225</v>
      </c>
      <c r="I12" s="297" t="s">
        <v>196</v>
      </c>
    </row>
    <row r="13" spans="1:9" ht="39.75" customHeight="1" thickBot="1" x14ac:dyDescent="0.25">
      <c r="A13" s="283"/>
      <c r="B13" s="289"/>
      <c r="C13" s="291"/>
      <c r="D13" s="285"/>
      <c r="E13" s="293"/>
      <c r="F13" s="300"/>
      <c r="G13" s="285"/>
      <c r="H13" s="302"/>
      <c r="I13" s="298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6">
        <v>4518.8</v>
      </c>
      <c r="E15" s="166">
        <v>3966.6</v>
      </c>
      <c r="F15" s="67">
        <f t="shared" ref="F15:F30" si="0">D15-E15</f>
        <v>552.20000000000027</v>
      </c>
      <c r="G15" s="42">
        <v>2674.3249999999998</v>
      </c>
      <c r="H15" s="66">
        <f>AVERAGE(D15:E15)</f>
        <v>4242.7</v>
      </c>
      <c r="I15" s="69">
        <f>(H15-G15)/G15</f>
        <v>0.58645639553906126</v>
      </c>
    </row>
    <row r="16" spans="1:9" ht="16.5" customHeight="1" x14ac:dyDescent="0.3">
      <c r="A16" s="37"/>
      <c r="B16" s="34" t="s">
        <v>5</v>
      </c>
      <c r="C16" s="15" t="s">
        <v>164</v>
      </c>
      <c r="D16" s="166">
        <v>4720.8888888888887</v>
      </c>
      <c r="E16" s="166">
        <v>4833.2</v>
      </c>
      <c r="F16" s="71">
        <f t="shared" si="0"/>
        <v>-112.31111111111113</v>
      </c>
      <c r="G16" s="46">
        <v>2460.4986111111111</v>
      </c>
      <c r="H16" s="68">
        <f t="shared" ref="H16:H30" si="1">AVERAGE(D16:E16)</f>
        <v>4777.0444444444438</v>
      </c>
      <c r="I16" s="72">
        <f t="shared" ref="I16:I39" si="2">(H16-G16)/G16</f>
        <v>0.94149446899595191</v>
      </c>
    </row>
    <row r="17" spans="1:9" ht="16.5" x14ac:dyDescent="0.3">
      <c r="A17" s="37"/>
      <c r="B17" s="34" t="s">
        <v>6</v>
      </c>
      <c r="C17" s="15" t="s">
        <v>165</v>
      </c>
      <c r="D17" s="166">
        <v>5127.5555555555557</v>
      </c>
      <c r="E17" s="166">
        <v>5466.6</v>
      </c>
      <c r="F17" s="71">
        <f t="shared" si="0"/>
        <v>-339.04444444444471</v>
      </c>
      <c r="G17" s="46">
        <v>2339.7472222222223</v>
      </c>
      <c r="H17" s="68">
        <f t="shared" si="1"/>
        <v>5297.0777777777785</v>
      </c>
      <c r="I17" s="72">
        <f t="shared" si="2"/>
        <v>1.2639530148674658</v>
      </c>
    </row>
    <row r="18" spans="1:9" ht="16.5" x14ac:dyDescent="0.3">
      <c r="A18" s="37"/>
      <c r="B18" s="34" t="s">
        <v>7</v>
      </c>
      <c r="C18" s="15" t="s">
        <v>166</v>
      </c>
      <c r="D18" s="166">
        <v>1554.8</v>
      </c>
      <c r="E18" s="166">
        <v>1765</v>
      </c>
      <c r="F18" s="71">
        <f t="shared" si="0"/>
        <v>-210.20000000000005</v>
      </c>
      <c r="G18" s="46">
        <v>1044.6312499999999</v>
      </c>
      <c r="H18" s="68">
        <f t="shared" si="1"/>
        <v>1659.9</v>
      </c>
      <c r="I18" s="72">
        <f t="shared" si="2"/>
        <v>0.5889817579169685</v>
      </c>
    </row>
    <row r="19" spans="1:9" ht="16.5" x14ac:dyDescent="0.3">
      <c r="A19" s="37"/>
      <c r="B19" s="34" t="s">
        <v>8</v>
      </c>
      <c r="C19" s="15" t="s">
        <v>167</v>
      </c>
      <c r="D19" s="166">
        <v>16605.428571428572</v>
      </c>
      <c r="E19" s="166">
        <v>12833.2</v>
      </c>
      <c r="F19" s="71">
        <f t="shared" si="0"/>
        <v>3772.2285714285717</v>
      </c>
      <c r="G19" s="46">
        <v>5203.1000000000004</v>
      </c>
      <c r="H19" s="68">
        <f t="shared" si="1"/>
        <v>14719.314285714287</v>
      </c>
      <c r="I19" s="72">
        <f t="shared" si="2"/>
        <v>1.8289508726940258</v>
      </c>
    </row>
    <row r="20" spans="1:9" ht="16.5" x14ac:dyDescent="0.3">
      <c r="A20" s="37"/>
      <c r="B20" s="34" t="s">
        <v>9</v>
      </c>
      <c r="C20" s="15" t="s">
        <v>168</v>
      </c>
      <c r="D20" s="166">
        <v>4898.8</v>
      </c>
      <c r="E20" s="166">
        <v>5000</v>
      </c>
      <c r="F20" s="71">
        <f t="shared" si="0"/>
        <v>-101.19999999999982</v>
      </c>
      <c r="G20" s="46">
        <v>1867.9499999999998</v>
      </c>
      <c r="H20" s="68">
        <f t="shared" si="1"/>
        <v>4949.3999999999996</v>
      </c>
      <c r="I20" s="72">
        <f>(H20-G20)/G20</f>
        <v>1.6496426563880191</v>
      </c>
    </row>
    <row r="21" spans="1:9" ht="16.5" x14ac:dyDescent="0.3">
      <c r="A21" s="37"/>
      <c r="B21" s="34" t="s">
        <v>10</v>
      </c>
      <c r="C21" s="15" t="s">
        <v>169</v>
      </c>
      <c r="D21" s="166">
        <v>5014.8</v>
      </c>
      <c r="E21" s="166">
        <v>2933.2</v>
      </c>
      <c r="F21" s="71">
        <f t="shared" si="0"/>
        <v>2081.6000000000004</v>
      </c>
      <c r="G21" s="46">
        <v>1562.9</v>
      </c>
      <c r="H21" s="68">
        <f t="shared" si="1"/>
        <v>3974</v>
      </c>
      <c r="I21" s="72">
        <f t="shared" si="2"/>
        <v>1.5427090664789813</v>
      </c>
    </row>
    <row r="22" spans="1:9" ht="16.5" x14ac:dyDescent="0.3">
      <c r="A22" s="37"/>
      <c r="B22" s="34" t="s">
        <v>11</v>
      </c>
      <c r="C22" s="15" t="s">
        <v>170</v>
      </c>
      <c r="D22" s="166">
        <v>1059.8</v>
      </c>
      <c r="E22" s="166">
        <v>883.2</v>
      </c>
      <c r="F22" s="71">
        <f t="shared" si="0"/>
        <v>176.59999999999991</v>
      </c>
      <c r="G22" s="46">
        <v>472.74374999999998</v>
      </c>
      <c r="H22" s="68">
        <f t="shared" si="1"/>
        <v>971.5</v>
      </c>
      <c r="I22" s="72">
        <f t="shared" si="2"/>
        <v>1.0550245243855685</v>
      </c>
    </row>
    <row r="23" spans="1:9" ht="16.5" x14ac:dyDescent="0.3">
      <c r="A23" s="37"/>
      <c r="B23" s="34" t="s">
        <v>12</v>
      </c>
      <c r="C23" s="15" t="s">
        <v>171</v>
      </c>
      <c r="D23" s="166">
        <v>1149</v>
      </c>
      <c r="E23" s="166">
        <v>1050</v>
      </c>
      <c r="F23" s="71">
        <f t="shared" si="0"/>
        <v>99</v>
      </c>
      <c r="G23" s="46">
        <v>531.30624999999998</v>
      </c>
      <c r="H23" s="68">
        <f t="shared" si="1"/>
        <v>1099.5</v>
      </c>
      <c r="I23" s="72">
        <f t="shared" si="2"/>
        <v>1.0694279429236906</v>
      </c>
    </row>
    <row r="24" spans="1:9" ht="16.5" x14ac:dyDescent="0.3">
      <c r="A24" s="37"/>
      <c r="B24" s="34" t="s">
        <v>13</v>
      </c>
      <c r="C24" s="15" t="s">
        <v>172</v>
      </c>
      <c r="D24" s="166">
        <v>1216.4444444444443</v>
      </c>
      <c r="E24" s="166">
        <v>1183.2</v>
      </c>
      <c r="F24" s="71">
        <f t="shared" si="0"/>
        <v>33.244444444444298</v>
      </c>
      <c r="G24" s="46">
        <v>524.74374999999998</v>
      </c>
      <c r="H24" s="68">
        <f t="shared" si="1"/>
        <v>1199.8222222222221</v>
      </c>
      <c r="I24" s="72">
        <f t="shared" si="2"/>
        <v>1.2864916870800693</v>
      </c>
    </row>
    <row r="25" spans="1:9" ht="16.5" x14ac:dyDescent="0.3">
      <c r="A25" s="37"/>
      <c r="B25" s="34" t="s">
        <v>14</v>
      </c>
      <c r="C25" s="15" t="s">
        <v>173</v>
      </c>
      <c r="D25" s="166">
        <v>1025</v>
      </c>
      <c r="E25" s="166">
        <v>950</v>
      </c>
      <c r="F25" s="71">
        <f t="shared" si="0"/>
        <v>75</v>
      </c>
      <c r="G25" s="46">
        <v>517.25625000000002</v>
      </c>
      <c r="H25" s="68">
        <f t="shared" si="1"/>
        <v>987.5</v>
      </c>
      <c r="I25" s="72">
        <f t="shared" si="2"/>
        <v>0.90911177970300017</v>
      </c>
    </row>
    <row r="26" spans="1:9" ht="16.5" x14ac:dyDescent="0.3">
      <c r="A26" s="37"/>
      <c r="B26" s="34" t="s">
        <v>15</v>
      </c>
      <c r="C26" s="15" t="s">
        <v>174</v>
      </c>
      <c r="D26" s="166">
        <v>3223.8</v>
      </c>
      <c r="E26" s="166">
        <v>2666.6</v>
      </c>
      <c r="F26" s="71">
        <f t="shared" si="0"/>
        <v>557.20000000000027</v>
      </c>
      <c r="G26" s="46">
        <v>1584.5375000000001</v>
      </c>
      <c r="H26" s="68">
        <f t="shared" si="1"/>
        <v>2945.2</v>
      </c>
      <c r="I26" s="72">
        <f t="shared" si="2"/>
        <v>0.85871271585557274</v>
      </c>
    </row>
    <row r="27" spans="1:9" ht="16.5" x14ac:dyDescent="0.3">
      <c r="A27" s="37"/>
      <c r="B27" s="34" t="s">
        <v>16</v>
      </c>
      <c r="C27" s="15" t="s">
        <v>175</v>
      </c>
      <c r="D27" s="166">
        <v>1050</v>
      </c>
      <c r="E27" s="166">
        <v>1066.5999999999999</v>
      </c>
      <c r="F27" s="71">
        <f t="shared" si="0"/>
        <v>-16.599999999999909</v>
      </c>
      <c r="G27" s="46">
        <v>534.91909722222226</v>
      </c>
      <c r="H27" s="68">
        <f t="shared" si="1"/>
        <v>1058.3</v>
      </c>
      <c r="I27" s="72">
        <f t="shared" si="2"/>
        <v>0.97843001959668074</v>
      </c>
    </row>
    <row r="28" spans="1:9" ht="16.5" x14ac:dyDescent="0.3">
      <c r="A28" s="37"/>
      <c r="B28" s="34" t="s">
        <v>17</v>
      </c>
      <c r="C28" s="15" t="s">
        <v>176</v>
      </c>
      <c r="D28" s="166">
        <v>4448.3</v>
      </c>
      <c r="E28" s="166">
        <v>5000</v>
      </c>
      <c r="F28" s="71">
        <f t="shared" si="0"/>
        <v>-551.69999999999982</v>
      </c>
      <c r="G28" s="46">
        <v>2019.3687500000001</v>
      </c>
      <c r="H28" s="68">
        <f t="shared" si="1"/>
        <v>4724.1499999999996</v>
      </c>
      <c r="I28" s="72">
        <f t="shared" si="2"/>
        <v>1.3394191873079146</v>
      </c>
    </row>
    <row r="29" spans="1:9" ht="16.5" x14ac:dyDescent="0.3">
      <c r="A29" s="37"/>
      <c r="B29" s="34" t="s">
        <v>18</v>
      </c>
      <c r="C29" s="15" t="s">
        <v>177</v>
      </c>
      <c r="D29" s="166">
        <v>6266.0444444444438</v>
      </c>
      <c r="E29" s="166">
        <v>5433.2</v>
      </c>
      <c r="F29" s="71">
        <f t="shared" si="0"/>
        <v>832.84444444444398</v>
      </c>
      <c r="G29" s="46">
        <v>2465.2553323412699</v>
      </c>
      <c r="H29" s="68">
        <f t="shared" si="1"/>
        <v>5849.6222222222223</v>
      </c>
      <c r="I29" s="72">
        <f t="shared" si="2"/>
        <v>1.3728261107407467</v>
      </c>
    </row>
    <row r="30" spans="1:9" ht="17.25" thickBot="1" x14ac:dyDescent="0.35">
      <c r="A30" s="38"/>
      <c r="B30" s="36" t="s">
        <v>19</v>
      </c>
      <c r="C30" s="16" t="s">
        <v>178</v>
      </c>
      <c r="D30" s="169">
        <v>4179.8</v>
      </c>
      <c r="E30" s="169">
        <v>4500</v>
      </c>
      <c r="F30" s="74">
        <f t="shared" si="0"/>
        <v>-320.19999999999982</v>
      </c>
      <c r="G30" s="49">
        <v>1630.0374999999999</v>
      </c>
      <c r="H30" s="101">
        <f t="shared" si="1"/>
        <v>4339.8999999999996</v>
      </c>
      <c r="I30" s="75">
        <f t="shared" si="2"/>
        <v>1.6624540846452918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3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9119.7999999999993</v>
      </c>
      <c r="E32" s="166">
        <v>7833.2</v>
      </c>
      <c r="F32" s="67">
        <f>D32-E32</f>
        <v>1286.5999999999995</v>
      </c>
      <c r="G32" s="54">
        <v>2816.95</v>
      </c>
      <c r="H32" s="68">
        <f>AVERAGE(D32:E32)</f>
        <v>8476.5</v>
      </c>
      <c r="I32" s="78">
        <f t="shared" si="2"/>
        <v>2.0091055929285222</v>
      </c>
    </row>
    <row r="33" spans="1:9" ht="16.5" x14ac:dyDescent="0.3">
      <c r="A33" s="37"/>
      <c r="B33" s="34" t="s">
        <v>27</v>
      </c>
      <c r="C33" s="15" t="s">
        <v>180</v>
      </c>
      <c r="D33" s="47">
        <v>9074.7999999999993</v>
      </c>
      <c r="E33" s="166">
        <v>7433.2</v>
      </c>
      <c r="F33" s="79">
        <f>D33-E33</f>
        <v>1641.5999999999995</v>
      </c>
      <c r="G33" s="46">
        <v>2925.1791666666668</v>
      </c>
      <c r="H33" s="68">
        <f>AVERAGE(D33:E33)</f>
        <v>8254</v>
      </c>
      <c r="I33" s="72">
        <f t="shared" si="2"/>
        <v>1.8217075022470133</v>
      </c>
    </row>
    <row r="34" spans="1:9" ht="16.5" x14ac:dyDescent="0.3">
      <c r="A34" s="37"/>
      <c r="B34" s="39" t="s">
        <v>28</v>
      </c>
      <c r="C34" s="15" t="s">
        <v>181</v>
      </c>
      <c r="D34" s="47">
        <v>5934</v>
      </c>
      <c r="E34" s="166">
        <v>5833.2</v>
      </c>
      <c r="F34" s="71">
        <f>D34-E34</f>
        <v>100.80000000000018</v>
      </c>
      <c r="G34" s="46">
        <v>2010.9124999999999</v>
      </c>
      <c r="H34" s="68">
        <f>AVERAGE(D34:E34)</f>
        <v>5883.6</v>
      </c>
      <c r="I34" s="72">
        <f t="shared" si="2"/>
        <v>1.9258359078279144</v>
      </c>
    </row>
    <row r="35" spans="1:9" ht="16.5" x14ac:dyDescent="0.3">
      <c r="A35" s="37"/>
      <c r="B35" s="34" t="s">
        <v>29</v>
      </c>
      <c r="C35" s="15" t="s">
        <v>182</v>
      </c>
      <c r="D35" s="47">
        <v>7472.2222222222226</v>
      </c>
      <c r="E35" s="166">
        <v>7916.6</v>
      </c>
      <c r="F35" s="79">
        <f>D35-E35</f>
        <v>-444.37777777777774</v>
      </c>
      <c r="G35" s="46">
        <v>2271.3298611111113</v>
      </c>
      <c r="H35" s="68">
        <f>AVERAGE(D35:E35)</f>
        <v>7694.4111111111115</v>
      </c>
      <c r="I35" s="72">
        <f t="shared" si="2"/>
        <v>2.3876238070269036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4448.8</v>
      </c>
      <c r="E36" s="166">
        <v>3266.6</v>
      </c>
      <c r="F36" s="71">
        <f>D36-E36</f>
        <v>1182.2000000000003</v>
      </c>
      <c r="G36" s="49">
        <v>2755.1624999999999</v>
      </c>
      <c r="H36" s="68">
        <f>AVERAGE(D36:E36)</f>
        <v>3857.7</v>
      </c>
      <c r="I36" s="80">
        <f t="shared" si="2"/>
        <v>0.40017149623661036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95998.333333333328</v>
      </c>
      <c r="E38" s="167">
        <v>110666.6</v>
      </c>
      <c r="F38" s="67">
        <f>D38-E38</f>
        <v>-14668.266666666677</v>
      </c>
      <c r="G38" s="46">
        <v>38547.125</v>
      </c>
      <c r="H38" s="67">
        <f>AVERAGE(D38:E38)</f>
        <v>103332.46666666667</v>
      </c>
      <c r="I38" s="78">
        <f t="shared" si="2"/>
        <v>1.6806789524942956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56579.6</v>
      </c>
      <c r="E39" s="168">
        <v>63500</v>
      </c>
      <c r="F39" s="74">
        <f>D39-E39</f>
        <v>-6920.4000000000015</v>
      </c>
      <c r="G39" s="46">
        <v>24432.908333333333</v>
      </c>
      <c r="H39" s="81">
        <f>AVERAGE(D39:E39)</f>
        <v>60039.8</v>
      </c>
      <c r="I39" s="75">
        <f t="shared" si="2"/>
        <v>1.4573333301500131</v>
      </c>
    </row>
    <row r="40" spans="1:9" ht="15.75" customHeight="1" thickBot="1" x14ac:dyDescent="0.25">
      <c r="A40" s="294"/>
      <c r="B40" s="295"/>
      <c r="C40" s="296"/>
      <c r="D40" s="84">
        <f>SUM(D15:D39)</f>
        <v>254686.81746031748</v>
      </c>
      <c r="E40" s="84">
        <f>SUM(E15:E39)</f>
        <v>265980</v>
      </c>
      <c r="F40" s="84">
        <f>SUM(F15:F39)</f>
        <v>-11293.182539682553</v>
      </c>
      <c r="G40" s="84">
        <f>SUM(G15:G39)</f>
        <v>103192.88762400794</v>
      </c>
      <c r="H40" s="84">
        <f>AVERAGE(D40:E40)</f>
        <v>260333.40873015876</v>
      </c>
      <c r="I40" s="75">
        <f>(H40-G40)/G40</f>
        <v>1.5227844159057324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81" t="s">
        <v>201</v>
      </c>
      <c r="B9" s="281"/>
      <c r="C9" s="281"/>
      <c r="D9" s="281"/>
      <c r="E9" s="281"/>
      <c r="F9" s="281"/>
      <c r="G9" s="281"/>
      <c r="H9" s="281"/>
      <c r="I9" s="281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82" t="s">
        <v>3</v>
      </c>
      <c r="B13" s="288"/>
      <c r="C13" s="290" t="s">
        <v>0</v>
      </c>
      <c r="D13" s="284" t="s">
        <v>23</v>
      </c>
      <c r="E13" s="284" t="s">
        <v>217</v>
      </c>
      <c r="F13" s="301" t="s">
        <v>225</v>
      </c>
      <c r="G13" s="284" t="s">
        <v>197</v>
      </c>
      <c r="H13" s="301" t="s">
        <v>220</v>
      </c>
      <c r="I13" s="284" t="s">
        <v>187</v>
      </c>
    </row>
    <row r="14" spans="1:9" ht="33.75" customHeight="1" thickBot="1" x14ac:dyDescent="0.25">
      <c r="A14" s="283"/>
      <c r="B14" s="289"/>
      <c r="C14" s="291"/>
      <c r="D14" s="304"/>
      <c r="E14" s="285"/>
      <c r="F14" s="302"/>
      <c r="G14" s="303"/>
      <c r="H14" s="302"/>
      <c r="I14" s="303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4">
        <v>2674.3249999999998</v>
      </c>
      <c r="F16" s="42">
        <v>4242.7</v>
      </c>
      <c r="G16" s="21">
        <f t="shared" ref="G16:G31" si="0">(F16-E16)/E16</f>
        <v>0.58645639553906126</v>
      </c>
      <c r="H16" s="213">
        <v>4495.8</v>
      </c>
      <c r="I16" s="21">
        <f t="shared" ref="I16:I31" si="1">(F16-H16)/H16</f>
        <v>-5.6296988300191371E-2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6">
        <v>2460.4986111111111</v>
      </c>
      <c r="F17" s="46">
        <v>4777.0444444444438</v>
      </c>
      <c r="G17" s="21">
        <f t="shared" si="0"/>
        <v>0.94149446899595191</v>
      </c>
      <c r="H17" s="216">
        <v>5921.4555555555562</v>
      </c>
      <c r="I17" s="21">
        <f t="shared" si="1"/>
        <v>-0.1932651694121755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6">
        <v>2339.7472222222223</v>
      </c>
      <c r="F18" s="46">
        <v>5297.0777777777785</v>
      </c>
      <c r="G18" s="21">
        <f t="shared" si="0"/>
        <v>1.2639530148674658</v>
      </c>
      <c r="H18" s="216">
        <v>5896.2111111111117</v>
      </c>
      <c r="I18" s="21">
        <f t="shared" si="1"/>
        <v>-0.10161327707623914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6">
        <v>1044.6312499999999</v>
      </c>
      <c r="F19" s="46">
        <v>1659.9</v>
      </c>
      <c r="G19" s="21">
        <f t="shared" si="0"/>
        <v>0.5889817579169685</v>
      </c>
      <c r="H19" s="216">
        <v>1777.4</v>
      </c>
      <c r="I19" s="21">
        <f t="shared" si="1"/>
        <v>-6.6107797907055246E-2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6">
        <v>5203.1000000000004</v>
      </c>
      <c r="F20" s="46">
        <v>14719.314285714287</v>
      </c>
      <c r="G20" s="21">
        <f t="shared" si="0"/>
        <v>1.8289508726940258</v>
      </c>
      <c r="H20" s="216">
        <v>15329</v>
      </c>
      <c r="I20" s="21">
        <f t="shared" si="1"/>
        <v>-3.9773352096399858E-2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6">
        <v>1867.9499999999998</v>
      </c>
      <c r="F21" s="46">
        <v>4949.3999999999996</v>
      </c>
      <c r="G21" s="21">
        <f t="shared" si="0"/>
        <v>1.6496426563880191</v>
      </c>
      <c r="H21" s="216">
        <v>6799.4</v>
      </c>
      <c r="I21" s="21">
        <f t="shared" si="1"/>
        <v>-0.27208283083801516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6">
        <v>1562.9</v>
      </c>
      <c r="F22" s="46">
        <v>3974</v>
      </c>
      <c r="G22" s="21">
        <f t="shared" si="0"/>
        <v>1.5427090664789813</v>
      </c>
      <c r="H22" s="216">
        <v>4091.55</v>
      </c>
      <c r="I22" s="21">
        <f t="shared" si="1"/>
        <v>-2.8729943419975357E-2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6">
        <v>472.74374999999998</v>
      </c>
      <c r="F23" s="46">
        <v>971.5</v>
      </c>
      <c r="G23" s="21">
        <f t="shared" si="0"/>
        <v>1.0550245243855685</v>
      </c>
      <c r="H23" s="216">
        <v>1099.3</v>
      </c>
      <c r="I23" s="21">
        <f t="shared" si="1"/>
        <v>-0.11625579914491035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6">
        <v>531.30624999999998</v>
      </c>
      <c r="F24" s="46">
        <v>1099.5</v>
      </c>
      <c r="G24" s="21">
        <f t="shared" si="0"/>
        <v>1.0694279429236906</v>
      </c>
      <c r="H24" s="216">
        <v>1361.9</v>
      </c>
      <c r="I24" s="21">
        <f t="shared" si="1"/>
        <v>-0.19267200234965862</v>
      </c>
    </row>
    <row r="25" spans="1:9" ht="16.5" x14ac:dyDescent="0.3">
      <c r="A25" s="37"/>
      <c r="B25" s="34" t="s">
        <v>13</v>
      </c>
      <c r="C25" s="148" t="s">
        <v>93</v>
      </c>
      <c r="D25" s="13" t="s">
        <v>81</v>
      </c>
      <c r="E25" s="156">
        <v>524.74374999999998</v>
      </c>
      <c r="F25" s="46">
        <v>1199.8222222222221</v>
      </c>
      <c r="G25" s="21">
        <f t="shared" si="0"/>
        <v>1.2864916870800693</v>
      </c>
      <c r="H25" s="216">
        <v>1579.8888888888889</v>
      </c>
      <c r="I25" s="21">
        <f t="shared" si="1"/>
        <v>-0.24056544060763776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6">
        <v>517.25625000000002</v>
      </c>
      <c r="F26" s="46">
        <v>987.5</v>
      </c>
      <c r="G26" s="21">
        <f t="shared" si="0"/>
        <v>0.90911177970300017</v>
      </c>
      <c r="H26" s="216">
        <v>1212</v>
      </c>
      <c r="I26" s="21">
        <f t="shared" si="1"/>
        <v>-0.18523102310231024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6">
        <v>1584.5375000000001</v>
      </c>
      <c r="F27" s="46">
        <v>2945.2</v>
      </c>
      <c r="G27" s="21">
        <f t="shared" si="0"/>
        <v>0.85871271585557274</v>
      </c>
      <c r="H27" s="216">
        <v>3124</v>
      </c>
      <c r="I27" s="21">
        <f t="shared" si="1"/>
        <v>-5.7234314980793913E-2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6">
        <v>534.91909722222226</v>
      </c>
      <c r="F28" s="46">
        <v>1058.3</v>
      </c>
      <c r="G28" s="21">
        <f t="shared" si="0"/>
        <v>0.97843001959668074</v>
      </c>
      <c r="H28" s="216">
        <v>1621.6666666666665</v>
      </c>
      <c r="I28" s="21">
        <f t="shared" si="1"/>
        <v>-0.34739979445015412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6">
        <v>2019.3687500000001</v>
      </c>
      <c r="F29" s="46">
        <v>4724.1499999999996</v>
      </c>
      <c r="G29" s="21">
        <f t="shared" si="0"/>
        <v>1.3394191873079146</v>
      </c>
      <c r="H29" s="216">
        <v>5152.4500000000007</v>
      </c>
      <c r="I29" s="21">
        <f t="shared" si="1"/>
        <v>-8.3125503401294723E-2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6">
        <v>2465.2553323412699</v>
      </c>
      <c r="F30" s="46">
        <v>5849.6222222222223</v>
      </c>
      <c r="G30" s="21">
        <f t="shared" si="0"/>
        <v>1.3728261107407467</v>
      </c>
      <c r="H30" s="216">
        <v>5023.4222222222215</v>
      </c>
      <c r="I30" s="21">
        <f t="shared" si="1"/>
        <v>0.16446955152308756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8">
        <v>1630.0374999999999</v>
      </c>
      <c r="F31" s="49">
        <v>4339.8999999999996</v>
      </c>
      <c r="G31" s="23">
        <f t="shared" si="0"/>
        <v>1.6624540846452918</v>
      </c>
      <c r="H31" s="219">
        <v>4757.7000000000007</v>
      </c>
      <c r="I31" s="23">
        <f t="shared" si="1"/>
        <v>-8.7815541122811661E-2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6"/>
      <c r="F32" s="41"/>
      <c r="G32" s="41"/>
      <c r="H32" s="180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1">
        <v>2816.95</v>
      </c>
      <c r="F33" s="54">
        <v>8476.5</v>
      </c>
      <c r="G33" s="21">
        <f>(F33-E33)/E33</f>
        <v>2.0091055929285222</v>
      </c>
      <c r="H33" s="222">
        <v>8354.2999999999993</v>
      </c>
      <c r="I33" s="21">
        <f>(F33-H33)/H33</f>
        <v>1.4627197969907801E-2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6">
        <v>2925.1791666666668</v>
      </c>
      <c r="F34" s="46">
        <v>8254</v>
      </c>
      <c r="G34" s="21">
        <f>(F34-E34)/E34</f>
        <v>1.8217075022470133</v>
      </c>
      <c r="H34" s="216">
        <v>9008.2222222222226</v>
      </c>
      <c r="I34" s="21">
        <f>(F34-H34)/H34</f>
        <v>-8.372597873547627E-2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6">
        <v>2010.9124999999999</v>
      </c>
      <c r="F35" s="46">
        <v>5883.6</v>
      </c>
      <c r="G35" s="21">
        <f>(F35-E35)/E35</f>
        <v>1.9258359078279144</v>
      </c>
      <c r="H35" s="216">
        <v>6259.5</v>
      </c>
      <c r="I35" s="21">
        <f>(F35-H35)/H35</f>
        <v>-6.0052719865803919E-2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6">
        <v>2271.3298611111113</v>
      </c>
      <c r="F36" s="46">
        <v>7694.4111111111115</v>
      </c>
      <c r="G36" s="21">
        <f>(F36-E36)/E36</f>
        <v>2.3876238070269036</v>
      </c>
      <c r="H36" s="216">
        <v>7680.8</v>
      </c>
      <c r="I36" s="21">
        <f>(F36-H36)/H36</f>
        <v>1.7720954993114405E-3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8">
        <v>2755.1624999999999</v>
      </c>
      <c r="F37" s="49">
        <v>3857.7</v>
      </c>
      <c r="G37" s="23">
        <f>(F37-E37)/E37</f>
        <v>0.40017149623661036</v>
      </c>
      <c r="H37" s="219">
        <v>4407.5</v>
      </c>
      <c r="I37" s="23">
        <f>(F37-H37)/H37</f>
        <v>-0.12474191718661377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6"/>
      <c r="F38" s="41"/>
      <c r="G38" s="41"/>
      <c r="H38" s="180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5">
        <v>38547.125</v>
      </c>
      <c r="F39" s="46">
        <v>103332.46666666667</v>
      </c>
      <c r="G39" s="21">
        <f t="shared" ref="G39:G44" si="2">(F39-E39)/E39</f>
        <v>1.6806789524942956</v>
      </c>
      <c r="H39" s="216">
        <v>101666.6</v>
      </c>
      <c r="I39" s="21">
        <f t="shared" ref="I39:I44" si="3">(F39-H39)/H39</f>
        <v>1.6385584515137407E-2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7">
        <v>24432.908333333333</v>
      </c>
      <c r="F40" s="46">
        <v>60039.8</v>
      </c>
      <c r="G40" s="21">
        <f t="shared" si="2"/>
        <v>1.4573333301500131</v>
      </c>
      <c r="H40" s="216">
        <v>58706.399999999994</v>
      </c>
      <c r="I40" s="21">
        <f t="shared" si="3"/>
        <v>2.2713026177725238E-2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7">
        <v>20064.6875</v>
      </c>
      <c r="F41" s="57">
        <v>36122</v>
      </c>
      <c r="G41" s="21">
        <f t="shared" si="2"/>
        <v>0.80027722833958914</v>
      </c>
      <c r="H41" s="224">
        <v>33872</v>
      </c>
      <c r="I41" s="21">
        <f t="shared" si="3"/>
        <v>6.6426547000472361E-2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7">
        <v>6146.55</v>
      </c>
      <c r="F42" s="47">
        <v>21076.2</v>
      </c>
      <c r="G42" s="21">
        <f t="shared" si="2"/>
        <v>2.4289479464089614</v>
      </c>
      <c r="H42" s="217">
        <v>20725.2</v>
      </c>
      <c r="I42" s="21">
        <f t="shared" si="3"/>
        <v>1.6935904116727463E-2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7">
        <v>17320.25</v>
      </c>
      <c r="F43" s="47">
        <v>19331.666666666668</v>
      </c>
      <c r="G43" s="21">
        <f t="shared" si="2"/>
        <v>0.11613092574683782</v>
      </c>
      <c r="H43" s="217">
        <v>17998.333333333332</v>
      </c>
      <c r="I43" s="21">
        <f t="shared" si="3"/>
        <v>7.4080933419761227E-2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9">
        <v>15269.0625</v>
      </c>
      <c r="F44" s="50">
        <v>35485.428571428572</v>
      </c>
      <c r="G44" s="31">
        <f t="shared" si="2"/>
        <v>1.3240083385229822</v>
      </c>
      <c r="H44" s="220">
        <v>35485.428571428572</v>
      </c>
      <c r="I44" s="31">
        <f t="shared" si="3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6"/>
      <c r="F45" s="123"/>
      <c r="G45" s="41"/>
      <c r="H45" s="171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5">
        <v>10199.65</v>
      </c>
      <c r="F46" s="43">
        <v>26147.25</v>
      </c>
      <c r="G46" s="21">
        <f t="shared" ref="G46:G51" si="4">(F46-E46)/E46</f>
        <v>1.5635438470927925</v>
      </c>
      <c r="H46" s="214">
        <v>26272.25</v>
      </c>
      <c r="I46" s="21">
        <f t="shared" ref="I46:I51" si="5">(F46-H46)/H46</f>
        <v>-4.7578718990569898E-3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7">
        <v>6757.6388888888887</v>
      </c>
      <c r="F47" s="47">
        <v>13684.5</v>
      </c>
      <c r="G47" s="21">
        <f t="shared" si="4"/>
        <v>1.0250416195663345</v>
      </c>
      <c r="H47" s="217">
        <v>13684.5</v>
      </c>
      <c r="I47" s="21">
        <f t="shared" si="5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7">
        <v>24432</v>
      </c>
      <c r="F48" s="47">
        <v>47925.333333333336</v>
      </c>
      <c r="G48" s="21">
        <f t="shared" si="4"/>
        <v>0.96158044095175732</v>
      </c>
      <c r="H48" s="217">
        <v>47214.222222222219</v>
      </c>
      <c r="I48" s="21">
        <f t="shared" si="5"/>
        <v>1.5061375103547076E-2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7">
        <v>25648.825071428568</v>
      </c>
      <c r="F49" s="47">
        <v>122161.93333333335</v>
      </c>
      <c r="G49" s="21">
        <f t="shared" si="4"/>
        <v>3.7628666417712551</v>
      </c>
      <c r="H49" s="217">
        <v>122594.33200000001</v>
      </c>
      <c r="I49" s="21">
        <f t="shared" si="5"/>
        <v>-3.5270689893449605E-3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7">
        <v>2901.5</v>
      </c>
      <c r="F50" s="47">
        <v>4998.333333333333</v>
      </c>
      <c r="G50" s="21">
        <f t="shared" si="4"/>
        <v>0.72267218105577569</v>
      </c>
      <c r="H50" s="217">
        <v>4998.333333333333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8" t="s">
        <v>159</v>
      </c>
      <c r="D51" s="12" t="s">
        <v>112</v>
      </c>
      <c r="E51" s="159">
        <v>45309.638888888891</v>
      </c>
      <c r="F51" s="50">
        <v>57497.5</v>
      </c>
      <c r="G51" s="31">
        <f t="shared" si="4"/>
        <v>0.26899047112246777</v>
      </c>
      <c r="H51" s="220">
        <v>57497.5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6"/>
      <c r="F52" s="41"/>
      <c r="G52" s="41"/>
      <c r="H52" s="180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5">
        <v>4496.666666666667</v>
      </c>
      <c r="F53" s="66">
        <v>19257.5</v>
      </c>
      <c r="G53" s="22">
        <f t="shared" ref="G53:G61" si="6">(F53-E53)/E53</f>
        <v>3.2826167531504815</v>
      </c>
      <c r="H53" s="165">
        <v>19257.5</v>
      </c>
      <c r="I53" s="22">
        <f t="shared" ref="I53:I61" si="7">(F53-H53)/H53</f>
        <v>0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7">
        <v>6940.7857142857138</v>
      </c>
      <c r="F54" s="70">
        <v>28941</v>
      </c>
      <c r="G54" s="21">
        <f t="shared" si="6"/>
        <v>3.1697008366693771</v>
      </c>
      <c r="H54" s="228">
        <v>30291</v>
      </c>
      <c r="I54" s="21">
        <f t="shared" si="7"/>
        <v>-4.4567693374269586E-2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7">
        <v>4770.3</v>
      </c>
      <c r="F55" s="70">
        <v>23410.6</v>
      </c>
      <c r="G55" s="21">
        <f t="shared" si="6"/>
        <v>3.9075739471312074</v>
      </c>
      <c r="H55" s="228">
        <v>23410.6</v>
      </c>
      <c r="I55" s="21">
        <f t="shared" si="7"/>
        <v>0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7">
        <v>7999</v>
      </c>
      <c r="F56" s="70">
        <v>26247</v>
      </c>
      <c r="G56" s="21">
        <f t="shared" si="6"/>
        <v>2.2812851606450808</v>
      </c>
      <c r="H56" s="228">
        <v>26247</v>
      </c>
      <c r="I56" s="21">
        <f t="shared" si="7"/>
        <v>0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7">
        <v>3682.1726190476193</v>
      </c>
      <c r="F57" s="99">
        <v>13791</v>
      </c>
      <c r="G57" s="21">
        <f t="shared" si="6"/>
        <v>2.7453431511222832</v>
      </c>
      <c r="H57" s="234">
        <v>11286.5</v>
      </c>
      <c r="I57" s="21">
        <f t="shared" si="7"/>
        <v>0.22190227262658929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9">
        <v>7387.7152777777774</v>
      </c>
      <c r="F58" s="50">
        <v>4179.6000000000004</v>
      </c>
      <c r="G58" s="29">
        <f t="shared" si="6"/>
        <v>-0.43424998895501249</v>
      </c>
      <c r="H58" s="220">
        <v>4179.6000000000004</v>
      </c>
      <c r="I58" s="29">
        <f t="shared" si="7"/>
        <v>0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7">
        <v>7190.4930555555557</v>
      </c>
      <c r="F59" s="68">
        <v>26814.444444444445</v>
      </c>
      <c r="G59" s="21">
        <f t="shared" si="6"/>
        <v>2.7291524012705821</v>
      </c>
      <c r="H59" s="227">
        <v>26992.222222222223</v>
      </c>
      <c r="I59" s="21">
        <f t="shared" si="7"/>
        <v>-6.5862594162927439E-3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2">
        <v>7033.4375</v>
      </c>
      <c r="F60" s="70">
        <v>31376</v>
      </c>
      <c r="G60" s="21">
        <f t="shared" si="6"/>
        <v>3.4609765850624252</v>
      </c>
      <c r="H60" s="228">
        <v>31726</v>
      </c>
      <c r="I60" s="21">
        <f t="shared" si="7"/>
        <v>-1.103196116749669E-2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9">
        <v>33112.5</v>
      </c>
      <c r="F61" s="73">
        <v>129500</v>
      </c>
      <c r="G61" s="29">
        <f t="shared" si="6"/>
        <v>2.9109097772744432</v>
      </c>
      <c r="H61" s="229">
        <v>108000</v>
      </c>
      <c r="I61" s="29">
        <f t="shared" si="7"/>
        <v>0.19907407407407407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6"/>
      <c r="F62" s="52"/>
      <c r="G62" s="41"/>
      <c r="H62" s="160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5">
        <v>11832.1875</v>
      </c>
      <c r="F63" s="54">
        <v>33258.666666666664</v>
      </c>
      <c r="G63" s="21">
        <f t="shared" ref="G63:G68" si="8">(F63-E63)/E63</f>
        <v>1.8108637280018309</v>
      </c>
      <c r="H63" s="222">
        <v>32594.777777777777</v>
      </c>
      <c r="I63" s="21">
        <f t="shared" ref="I63:I74" si="9">(F63-H63)/H63</f>
        <v>2.036795260317768E-2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7">
        <v>50034.178571428565</v>
      </c>
      <c r="F64" s="46">
        <v>181446.85714285713</v>
      </c>
      <c r="G64" s="21">
        <f t="shared" si="8"/>
        <v>2.6264581996449574</v>
      </c>
      <c r="H64" s="216">
        <v>179521.33333333334</v>
      </c>
      <c r="I64" s="21">
        <f t="shared" si="9"/>
        <v>1.0725877386107058E-2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7">
        <v>17753.65625</v>
      </c>
      <c r="F65" s="46">
        <v>106555.42857142857</v>
      </c>
      <c r="G65" s="21">
        <f t="shared" si="8"/>
        <v>5.0018864323470593</v>
      </c>
      <c r="H65" s="216">
        <v>109259.71428571429</v>
      </c>
      <c r="I65" s="21">
        <f t="shared" si="9"/>
        <v>-2.475098650920882E-2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7">
        <v>13114.527777777779</v>
      </c>
      <c r="F66" s="46">
        <v>50537.666666666664</v>
      </c>
      <c r="G66" s="21">
        <f t="shared" si="8"/>
        <v>2.8535635840660158</v>
      </c>
      <c r="H66" s="216">
        <v>50537.666666666664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7">
        <v>6790.833333333333</v>
      </c>
      <c r="F67" s="46">
        <v>27187.857142857141</v>
      </c>
      <c r="G67" s="21">
        <f t="shared" si="8"/>
        <v>3.0036113107655629</v>
      </c>
      <c r="H67" s="216">
        <v>26090</v>
      </c>
      <c r="I67" s="21">
        <f t="shared" si="9"/>
        <v>4.2079614521162947E-2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9">
        <v>5842.0833333333339</v>
      </c>
      <c r="F68" s="58">
        <v>20514.666666666668</v>
      </c>
      <c r="G68" s="31">
        <f t="shared" si="8"/>
        <v>2.5115327009485768</v>
      </c>
      <c r="H68" s="225">
        <v>20825.428571428572</v>
      </c>
      <c r="I68" s="31">
        <f t="shared" si="9"/>
        <v>-1.4922233350254031E-2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6"/>
      <c r="F69" s="52"/>
      <c r="G69" s="52"/>
      <c r="H69" s="160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5">
        <v>5816.697916666667</v>
      </c>
      <c r="F70" s="43">
        <v>24982.222222222223</v>
      </c>
      <c r="G70" s="21">
        <f>(F70-E70)/E70</f>
        <v>3.2949148434613229</v>
      </c>
      <c r="H70" s="214">
        <v>25267.777777777777</v>
      </c>
      <c r="I70" s="21">
        <f t="shared" si="9"/>
        <v>-1.1301174090849095E-2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7">
        <v>4325.0982142857138</v>
      </c>
      <c r="F71" s="47">
        <v>4679.5</v>
      </c>
      <c r="G71" s="21">
        <f>(F71-E71)/E71</f>
        <v>8.1940748661777016E-2</v>
      </c>
      <c r="H71" s="217">
        <v>6311.6</v>
      </c>
      <c r="I71" s="21">
        <f t="shared" si="9"/>
        <v>-0.2585873629507574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7">
        <v>1828.6607142857142</v>
      </c>
      <c r="F72" s="47">
        <v>9260</v>
      </c>
      <c r="G72" s="21">
        <f>(F72-E72)/E72</f>
        <v>4.0638152433963191</v>
      </c>
      <c r="H72" s="217">
        <v>9162</v>
      </c>
      <c r="I72" s="21">
        <f t="shared" si="9"/>
        <v>1.06963545077494E-2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7">
        <v>3706.3</v>
      </c>
      <c r="F73" s="47">
        <v>11493.75</v>
      </c>
      <c r="G73" s="21">
        <f>(F73-E73)/E73</f>
        <v>2.1011386018401099</v>
      </c>
      <c r="H73" s="217">
        <v>11493.75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9">
        <v>2932.9548611111113</v>
      </c>
      <c r="F74" s="50">
        <v>10135</v>
      </c>
      <c r="G74" s="21">
        <f>(F74-E74)/E74</f>
        <v>2.4555594886177308</v>
      </c>
      <c r="H74" s="220">
        <v>9342.2222222222226</v>
      </c>
      <c r="I74" s="21">
        <f t="shared" si="9"/>
        <v>8.4859657469077018E-2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6"/>
      <c r="F75" s="52"/>
      <c r="G75" s="52"/>
      <c r="H75" s="160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7">
        <v>1875.5</v>
      </c>
      <c r="F76" s="43">
        <v>8267.5</v>
      </c>
      <c r="G76" s="22">
        <f t="shared" ref="G76:G82" si="10">(F76-E76)/E76</f>
        <v>3.4081578245801118</v>
      </c>
      <c r="H76" s="214">
        <v>7854.166666666667</v>
      </c>
      <c r="I76" s="22">
        <f t="shared" ref="I76:I82" si="11">(F76-H76)/H76</f>
        <v>5.2625994694960168E-2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7">
        <v>1993.5044642857142</v>
      </c>
      <c r="F77" s="32">
        <v>9503.5</v>
      </c>
      <c r="G77" s="21">
        <f t="shared" si="10"/>
        <v>3.767232865668634</v>
      </c>
      <c r="H77" s="208">
        <v>9614.2222222222226</v>
      </c>
      <c r="I77" s="21">
        <f t="shared" si="11"/>
        <v>-1.1516503328402409E-2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7">
        <v>1285.7142857142858</v>
      </c>
      <c r="F78" s="47">
        <v>3715.8333333333335</v>
      </c>
      <c r="G78" s="21">
        <f t="shared" si="10"/>
        <v>1.8900925925925927</v>
      </c>
      <c r="H78" s="217">
        <v>4531.25</v>
      </c>
      <c r="I78" s="21">
        <f t="shared" si="11"/>
        <v>-0.17995402298850571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7">
        <v>2137.9722222222222</v>
      </c>
      <c r="F79" s="47">
        <v>7671.666666666667</v>
      </c>
      <c r="G79" s="21">
        <f t="shared" si="10"/>
        <v>2.5882910857900145</v>
      </c>
      <c r="H79" s="217">
        <v>7694.4444444444443</v>
      </c>
      <c r="I79" s="21">
        <f t="shared" si="11"/>
        <v>-2.9602888086642074E-3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4">
        <v>2727.5</v>
      </c>
      <c r="F80" s="61">
        <v>5451.25</v>
      </c>
      <c r="G80" s="21">
        <f t="shared" si="10"/>
        <v>0.99862511457378556</v>
      </c>
      <c r="H80" s="226">
        <v>5451.25</v>
      </c>
      <c r="I80" s="21">
        <f t="shared" si="11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4">
        <v>9999</v>
      </c>
      <c r="F81" s="61">
        <v>56000</v>
      </c>
      <c r="G81" s="21">
        <f t="shared" si="10"/>
        <v>4.6005600560056008</v>
      </c>
      <c r="H81" s="226">
        <v>56000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9">
        <v>4390.166666666667</v>
      </c>
      <c r="F82" s="50">
        <v>8526.6666666666661</v>
      </c>
      <c r="G82" s="23">
        <f t="shared" si="10"/>
        <v>0.9422193538590028</v>
      </c>
      <c r="H82" s="220">
        <v>8526.6666666666661</v>
      </c>
      <c r="I82" s="23">
        <f t="shared" si="11"/>
        <v>0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5" zoomScaleNormal="100" workbookViewId="0">
      <selection activeCell="A10" sqref="A10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81" t="s">
        <v>201</v>
      </c>
      <c r="B9" s="281"/>
      <c r="C9" s="281"/>
      <c r="D9" s="281"/>
      <c r="E9" s="281"/>
      <c r="F9" s="281"/>
      <c r="G9" s="281"/>
      <c r="H9" s="281"/>
      <c r="I9" s="281"/>
    </row>
    <row r="10" spans="1:9" ht="18" x14ac:dyDescent="0.2">
      <c r="A10" s="2" t="s">
        <v>226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82" t="s">
        <v>3</v>
      </c>
      <c r="B13" s="288"/>
      <c r="C13" s="307" t="s">
        <v>0</v>
      </c>
      <c r="D13" s="309" t="s">
        <v>23</v>
      </c>
      <c r="E13" s="284" t="s">
        <v>217</v>
      </c>
      <c r="F13" s="301" t="s">
        <v>225</v>
      </c>
      <c r="G13" s="284" t="s">
        <v>197</v>
      </c>
      <c r="H13" s="301" t="s">
        <v>220</v>
      </c>
      <c r="I13" s="284" t="s">
        <v>187</v>
      </c>
    </row>
    <row r="14" spans="1:9" ht="38.25" customHeight="1" thickBot="1" x14ac:dyDescent="0.25">
      <c r="A14" s="283"/>
      <c r="B14" s="289"/>
      <c r="C14" s="308"/>
      <c r="D14" s="310"/>
      <c r="E14" s="285"/>
      <c r="F14" s="302"/>
      <c r="G14" s="303"/>
      <c r="H14" s="302"/>
      <c r="I14" s="303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0"/>
      <c r="B16" s="212" t="s">
        <v>16</v>
      </c>
      <c r="C16" s="195" t="s">
        <v>96</v>
      </c>
      <c r="D16" s="192" t="s">
        <v>81</v>
      </c>
      <c r="E16" s="213">
        <v>534.91909722222226</v>
      </c>
      <c r="F16" s="213">
        <v>1058.3</v>
      </c>
      <c r="G16" s="201">
        <f t="shared" ref="G16:G31" si="0">(F16-E16)/E16</f>
        <v>0.97843001959668074</v>
      </c>
      <c r="H16" s="213">
        <v>1621.6666666666665</v>
      </c>
      <c r="I16" s="201">
        <f t="shared" ref="I16:I31" si="1">(F16-H16)/H16</f>
        <v>-0.34739979445015412</v>
      </c>
    </row>
    <row r="17" spans="1:9" ht="16.5" x14ac:dyDescent="0.3">
      <c r="A17" s="151"/>
      <c r="B17" s="209" t="s">
        <v>9</v>
      </c>
      <c r="C17" s="196" t="s">
        <v>88</v>
      </c>
      <c r="D17" s="192" t="s">
        <v>161</v>
      </c>
      <c r="E17" s="216">
        <v>1867.9499999999998</v>
      </c>
      <c r="F17" s="216">
        <v>4949.3999999999996</v>
      </c>
      <c r="G17" s="201">
        <f t="shared" si="0"/>
        <v>1.6496426563880191</v>
      </c>
      <c r="H17" s="216">
        <v>6799.4</v>
      </c>
      <c r="I17" s="201">
        <f t="shared" si="1"/>
        <v>-0.27208283083801516</v>
      </c>
    </row>
    <row r="18" spans="1:9" ht="16.5" x14ac:dyDescent="0.3">
      <c r="A18" s="151"/>
      <c r="B18" s="209" t="s">
        <v>13</v>
      </c>
      <c r="C18" s="196" t="s">
        <v>93</v>
      </c>
      <c r="D18" s="192" t="s">
        <v>81</v>
      </c>
      <c r="E18" s="216">
        <v>524.74374999999998</v>
      </c>
      <c r="F18" s="216">
        <v>1199.8222222222221</v>
      </c>
      <c r="G18" s="201">
        <f t="shared" si="0"/>
        <v>1.2864916870800693</v>
      </c>
      <c r="H18" s="216">
        <v>1579.8888888888889</v>
      </c>
      <c r="I18" s="201">
        <f t="shared" si="1"/>
        <v>-0.24056544060763776</v>
      </c>
    </row>
    <row r="19" spans="1:9" ht="16.5" x14ac:dyDescent="0.3">
      <c r="A19" s="151"/>
      <c r="B19" s="209" t="s">
        <v>5</v>
      </c>
      <c r="C19" s="196" t="s">
        <v>85</v>
      </c>
      <c r="D19" s="192" t="s">
        <v>161</v>
      </c>
      <c r="E19" s="216">
        <v>2460.4986111111111</v>
      </c>
      <c r="F19" s="216">
        <v>4777.0444444444438</v>
      </c>
      <c r="G19" s="201">
        <f t="shared" si="0"/>
        <v>0.94149446899595191</v>
      </c>
      <c r="H19" s="216">
        <v>5921.4555555555562</v>
      </c>
      <c r="I19" s="201">
        <f t="shared" si="1"/>
        <v>-0.1932651694121755</v>
      </c>
    </row>
    <row r="20" spans="1:9" ht="16.5" x14ac:dyDescent="0.3">
      <c r="A20" s="151"/>
      <c r="B20" s="209" t="s">
        <v>12</v>
      </c>
      <c r="C20" s="196" t="s">
        <v>92</v>
      </c>
      <c r="D20" s="192" t="s">
        <v>81</v>
      </c>
      <c r="E20" s="216">
        <v>531.30624999999998</v>
      </c>
      <c r="F20" s="216">
        <v>1099.5</v>
      </c>
      <c r="G20" s="201">
        <f t="shared" si="0"/>
        <v>1.0694279429236906</v>
      </c>
      <c r="H20" s="216">
        <v>1361.9</v>
      </c>
      <c r="I20" s="201">
        <f t="shared" si="1"/>
        <v>-0.19267200234965862</v>
      </c>
    </row>
    <row r="21" spans="1:9" ht="16.5" x14ac:dyDescent="0.3">
      <c r="A21" s="151"/>
      <c r="B21" s="209" t="s">
        <v>14</v>
      </c>
      <c r="C21" s="196" t="s">
        <v>94</v>
      </c>
      <c r="D21" s="192" t="s">
        <v>81</v>
      </c>
      <c r="E21" s="216">
        <v>517.25625000000002</v>
      </c>
      <c r="F21" s="216">
        <v>987.5</v>
      </c>
      <c r="G21" s="201">
        <f t="shared" si="0"/>
        <v>0.90911177970300017</v>
      </c>
      <c r="H21" s="216">
        <v>1212</v>
      </c>
      <c r="I21" s="201">
        <f t="shared" si="1"/>
        <v>-0.18523102310231024</v>
      </c>
    </row>
    <row r="22" spans="1:9" ht="16.5" x14ac:dyDescent="0.3">
      <c r="A22" s="151"/>
      <c r="B22" s="209" t="s">
        <v>11</v>
      </c>
      <c r="C22" s="196" t="s">
        <v>91</v>
      </c>
      <c r="D22" s="192" t="s">
        <v>81</v>
      </c>
      <c r="E22" s="216">
        <v>472.74374999999998</v>
      </c>
      <c r="F22" s="216">
        <v>971.5</v>
      </c>
      <c r="G22" s="201">
        <f t="shared" si="0"/>
        <v>1.0550245243855685</v>
      </c>
      <c r="H22" s="216">
        <v>1099.3</v>
      </c>
      <c r="I22" s="201">
        <f t="shared" si="1"/>
        <v>-0.11625579914491035</v>
      </c>
    </row>
    <row r="23" spans="1:9" ht="16.5" x14ac:dyDescent="0.3">
      <c r="A23" s="151"/>
      <c r="B23" s="209" t="s">
        <v>6</v>
      </c>
      <c r="C23" s="196" t="s">
        <v>86</v>
      </c>
      <c r="D23" s="194" t="s">
        <v>161</v>
      </c>
      <c r="E23" s="216">
        <v>2339.7472222222223</v>
      </c>
      <c r="F23" s="216">
        <v>5297.0777777777785</v>
      </c>
      <c r="G23" s="201">
        <f t="shared" si="0"/>
        <v>1.2639530148674658</v>
      </c>
      <c r="H23" s="216">
        <v>5896.2111111111117</v>
      </c>
      <c r="I23" s="201">
        <f t="shared" si="1"/>
        <v>-0.10161327707623914</v>
      </c>
    </row>
    <row r="24" spans="1:9" ht="16.5" x14ac:dyDescent="0.3">
      <c r="A24" s="151"/>
      <c r="B24" s="209" t="s">
        <v>19</v>
      </c>
      <c r="C24" s="196" t="s">
        <v>99</v>
      </c>
      <c r="D24" s="194" t="s">
        <v>161</v>
      </c>
      <c r="E24" s="216">
        <v>1630.0374999999999</v>
      </c>
      <c r="F24" s="216">
        <v>4339.8999999999996</v>
      </c>
      <c r="G24" s="201">
        <f t="shared" si="0"/>
        <v>1.6624540846452918</v>
      </c>
      <c r="H24" s="216">
        <v>4757.7000000000007</v>
      </c>
      <c r="I24" s="201">
        <f t="shared" si="1"/>
        <v>-8.7815541122811661E-2</v>
      </c>
    </row>
    <row r="25" spans="1:9" ht="16.5" x14ac:dyDescent="0.3">
      <c r="A25" s="151"/>
      <c r="B25" s="209" t="s">
        <v>17</v>
      </c>
      <c r="C25" s="196" t="s">
        <v>97</v>
      </c>
      <c r="D25" s="194" t="s">
        <v>161</v>
      </c>
      <c r="E25" s="216">
        <v>2019.3687500000001</v>
      </c>
      <c r="F25" s="216">
        <v>4724.1499999999996</v>
      </c>
      <c r="G25" s="201">
        <f t="shared" si="0"/>
        <v>1.3394191873079146</v>
      </c>
      <c r="H25" s="216">
        <v>5152.4500000000007</v>
      </c>
      <c r="I25" s="201">
        <f t="shared" si="1"/>
        <v>-8.3125503401294723E-2</v>
      </c>
    </row>
    <row r="26" spans="1:9" ht="16.5" x14ac:dyDescent="0.3">
      <c r="A26" s="151"/>
      <c r="B26" s="209" t="s">
        <v>7</v>
      </c>
      <c r="C26" s="196" t="s">
        <v>87</v>
      </c>
      <c r="D26" s="194" t="s">
        <v>161</v>
      </c>
      <c r="E26" s="216">
        <v>1044.6312499999999</v>
      </c>
      <c r="F26" s="216">
        <v>1659.9</v>
      </c>
      <c r="G26" s="201">
        <f t="shared" si="0"/>
        <v>0.5889817579169685</v>
      </c>
      <c r="H26" s="216">
        <v>1777.4</v>
      </c>
      <c r="I26" s="201">
        <f t="shared" si="1"/>
        <v>-6.6107797907055246E-2</v>
      </c>
    </row>
    <row r="27" spans="1:9" ht="16.5" x14ac:dyDescent="0.3">
      <c r="A27" s="151"/>
      <c r="B27" s="209" t="s">
        <v>15</v>
      </c>
      <c r="C27" s="196" t="s">
        <v>95</v>
      </c>
      <c r="D27" s="194" t="s">
        <v>82</v>
      </c>
      <c r="E27" s="216">
        <v>1584.5375000000001</v>
      </c>
      <c r="F27" s="216">
        <v>2945.2</v>
      </c>
      <c r="G27" s="201">
        <f t="shared" si="0"/>
        <v>0.85871271585557274</v>
      </c>
      <c r="H27" s="216">
        <v>3124</v>
      </c>
      <c r="I27" s="201">
        <f t="shared" si="1"/>
        <v>-5.7234314980793913E-2</v>
      </c>
    </row>
    <row r="28" spans="1:9" ht="16.5" x14ac:dyDescent="0.3">
      <c r="A28" s="151"/>
      <c r="B28" s="209" t="s">
        <v>4</v>
      </c>
      <c r="C28" s="196" t="s">
        <v>84</v>
      </c>
      <c r="D28" s="194" t="s">
        <v>161</v>
      </c>
      <c r="E28" s="216">
        <v>2674.3249999999998</v>
      </c>
      <c r="F28" s="216">
        <v>4242.7</v>
      </c>
      <c r="G28" s="201">
        <f t="shared" si="0"/>
        <v>0.58645639553906126</v>
      </c>
      <c r="H28" s="216">
        <v>4495.8</v>
      </c>
      <c r="I28" s="201">
        <f t="shared" si="1"/>
        <v>-5.6296988300191371E-2</v>
      </c>
    </row>
    <row r="29" spans="1:9" ht="17.25" thickBot="1" x14ac:dyDescent="0.35">
      <c r="A29" s="152"/>
      <c r="B29" s="209" t="s">
        <v>8</v>
      </c>
      <c r="C29" s="196" t="s">
        <v>89</v>
      </c>
      <c r="D29" s="194" t="s">
        <v>161</v>
      </c>
      <c r="E29" s="216">
        <v>5203.1000000000004</v>
      </c>
      <c r="F29" s="216">
        <v>14719.314285714287</v>
      </c>
      <c r="G29" s="201">
        <f t="shared" si="0"/>
        <v>1.8289508726940258</v>
      </c>
      <c r="H29" s="216">
        <v>15329</v>
      </c>
      <c r="I29" s="201">
        <f t="shared" si="1"/>
        <v>-3.9773352096399858E-2</v>
      </c>
    </row>
    <row r="30" spans="1:9" ht="16.5" x14ac:dyDescent="0.3">
      <c r="A30" s="37"/>
      <c r="B30" s="209" t="s">
        <v>10</v>
      </c>
      <c r="C30" s="196" t="s">
        <v>90</v>
      </c>
      <c r="D30" s="194" t="s">
        <v>161</v>
      </c>
      <c r="E30" s="216">
        <v>1562.9</v>
      </c>
      <c r="F30" s="216">
        <v>3974</v>
      </c>
      <c r="G30" s="201">
        <f t="shared" si="0"/>
        <v>1.5427090664789813</v>
      </c>
      <c r="H30" s="216">
        <v>4091.55</v>
      </c>
      <c r="I30" s="201">
        <f t="shared" si="1"/>
        <v>-2.8729943419975357E-2</v>
      </c>
    </row>
    <row r="31" spans="1:9" ht="17.25" thickBot="1" x14ac:dyDescent="0.35">
      <c r="A31" s="38"/>
      <c r="B31" s="210" t="s">
        <v>18</v>
      </c>
      <c r="C31" s="197" t="s">
        <v>98</v>
      </c>
      <c r="D31" s="193" t="s">
        <v>83</v>
      </c>
      <c r="E31" s="219">
        <v>2465.2553323412699</v>
      </c>
      <c r="F31" s="219">
        <v>5849.6222222222223</v>
      </c>
      <c r="G31" s="203">
        <f t="shared" si="0"/>
        <v>1.3728261107407467</v>
      </c>
      <c r="H31" s="219">
        <v>5023.4222222222215</v>
      </c>
      <c r="I31" s="203">
        <f t="shared" si="1"/>
        <v>0.16446955152308756</v>
      </c>
    </row>
    <row r="32" spans="1:9" ht="15.75" customHeight="1" thickBot="1" x14ac:dyDescent="0.25">
      <c r="A32" s="294" t="s">
        <v>188</v>
      </c>
      <c r="B32" s="295"/>
      <c r="C32" s="295"/>
      <c r="D32" s="296"/>
      <c r="E32" s="100">
        <f>SUM(E16:E31)</f>
        <v>27433.320262896825</v>
      </c>
      <c r="F32" s="101">
        <f>SUM(F16:F31)</f>
        <v>62794.93095238095</v>
      </c>
      <c r="G32" s="102">
        <f t="shared" ref="G32" si="2">(F32-E32)/E32</f>
        <v>1.2890022188568329</v>
      </c>
      <c r="H32" s="101">
        <f>SUM(H16:H31)</f>
        <v>69243.14444444445</v>
      </c>
      <c r="I32" s="105">
        <f t="shared" ref="I32" si="3">(F32-H32)/H32</f>
        <v>-9.3124215311121042E-2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11" t="s">
        <v>30</v>
      </c>
      <c r="C34" s="198" t="s">
        <v>104</v>
      </c>
      <c r="D34" s="200" t="s">
        <v>161</v>
      </c>
      <c r="E34" s="222">
        <v>2755.1624999999999</v>
      </c>
      <c r="F34" s="222">
        <v>3857.7</v>
      </c>
      <c r="G34" s="201">
        <f>(F34-E34)/E34</f>
        <v>0.40017149623661036</v>
      </c>
      <c r="H34" s="222">
        <v>4407.5</v>
      </c>
      <c r="I34" s="201">
        <f>(F34-H34)/H34</f>
        <v>-0.12474191718661377</v>
      </c>
    </row>
    <row r="35" spans="1:9" ht="16.5" x14ac:dyDescent="0.3">
      <c r="A35" s="37"/>
      <c r="B35" s="209" t="s">
        <v>27</v>
      </c>
      <c r="C35" s="196" t="s">
        <v>101</v>
      </c>
      <c r="D35" s="192" t="s">
        <v>161</v>
      </c>
      <c r="E35" s="216">
        <v>2925.1791666666668</v>
      </c>
      <c r="F35" s="216">
        <v>8254</v>
      </c>
      <c r="G35" s="201">
        <f>(F35-E35)/E35</f>
        <v>1.8217075022470133</v>
      </c>
      <c r="H35" s="216">
        <v>9008.2222222222226</v>
      </c>
      <c r="I35" s="201">
        <f>(F35-H35)/H35</f>
        <v>-8.372597873547627E-2</v>
      </c>
    </row>
    <row r="36" spans="1:9" ht="16.5" x14ac:dyDescent="0.3">
      <c r="A36" s="37"/>
      <c r="B36" s="211" t="s">
        <v>28</v>
      </c>
      <c r="C36" s="196" t="s">
        <v>102</v>
      </c>
      <c r="D36" s="192" t="s">
        <v>161</v>
      </c>
      <c r="E36" s="216">
        <v>2010.9124999999999</v>
      </c>
      <c r="F36" s="216">
        <v>5883.6</v>
      </c>
      <c r="G36" s="201">
        <f>(F36-E36)/E36</f>
        <v>1.9258359078279144</v>
      </c>
      <c r="H36" s="216">
        <v>6259.5</v>
      </c>
      <c r="I36" s="201">
        <f>(F36-H36)/H36</f>
        <v>-6.0052719865803919E-2</v>
      </c>
    </row>
    <row r="37" spans="1:9" ht="16.5" x14ac:dyDescent="0.3">
      <c r="A37" s="37"/>
      <c r="B37" s="209" t="s">
        <v>29</v>
      </c>
      <c r="C37" s="196" t="s">
        <v>103</v>
      </c>
      <c r="D37" s="192" t="s">
        <v>161</v>
      </c>
      <c r="E37" s="216">
        <v>2271.3298611111113</v>
      </c>
      <c r="F37" s="216">
        <v>7694.4111111111115</v>
      </c>
      <c r="G37" s="201">
        <f>(F37-E37)/E37</f>
        <v>2.3876238070269036</v>
      </c>
      <c r="H37" s="216">
        <v>7680.8</v>
      </c>
      <c r="I37" s="201">
        <f>(F37-H37)/H37</f>
        <v>1.7720954993114405E-3</v>
      </c>
    </row>
    <row r="38" spans="1:9" ht="17.25" thickBot="1" x14ac:dyDescent="0.35">
      <c r="A38" s="38"/>
      <c r="B38" s="211" t="s">
        <v>26</v>
      </c>
      <c r="C38" s="196" t="s">
        <v>100</v>
      </c>
      <c r="D38" s="204" t="s">
        <v>161</v>
      </c>
      <c r="E38" s="219">
        <v>2816.95</v>
      </c>
      <c r="F38" s="219">
        <v>8476.5</v>
      </c>
      <c r="G38" s="203">
        <f>(F38-E38)/E38</f>
        <v>2.0091055929285222</v>
      </c>
      <c r="H38" s="219">
        <v>8354.2999999999993</v>
      </c>
      <c r="I38" s="203">
        <f>(F38-H38)/H38</f>
        <v>1.4627197969907801E-2</v>
      </c>
    </row>
    <row r="39" spans="1:9" ht="15.75" customHeight="1" thickBot="1" x14ac:dyDescent="0.25">
      <c r="A39" s="294" t="s">
        <v>189</v>
      </c>
      <c r="B39" s="295"/>
      <c r="C39" s="295"/>
      <c r="D39" s="296"/>
      <c r="E39" s="84">
        <f>SUM(E34:E38)</f>
        <v>12779.53402777778</v>
      </c>
      <c r="F39" s="103">
        <f>SUM(F34:F38)</f>
        <v>34166.211111111115</v>
      </c>
      <c r="G39" s="104">
        <f t="shared" ref="G39" si="4">(F39-E39)/E39</f>
        <v>1.6735099289885644</v>
      </c>
      <c r="H39" s="103">
        <f>SUM(H34:H38)</f>
        <v>35710.322222222225</v>
      </c>
      <c r="I39" s="105">
        <f t="shared" ref="I39" si="5">(F39-H39)/H39</f>
        <v>-4.3239909780209779E-2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12" t="s">
        <v>36</v>
      </c>
      <c r="C41" s="196" t="s">
        <v>153</v>
      </c>
      <c r="D41" s="200" t="s">
        <v>161</v>
      </c>
      <c r="E41" s="214">
        <v>15269.0625</v>
      </c>
      <c r="F41" s="216">
        <v>35485.428571428572</v>
      </c>
      <c r="G41" s="201">
        <f t="shared" ref="G41:G46" si="6">(F41-E41)/E41</f>
        <v>1.3240083385229822</v>
      </c>
      <c r="H41" s="216">
        <v>35485.428571428572</v>
      </c>
      <c r="I41" s="201">
        <f t="shared" ref="I41:I46" si="7">(F41-H41)/H41</f>
        <v>0</v>
      </c>
    </row>
    <row r="42" spans="1:9" ht="16.5" x14ac:dyDescent="0.3">
      <c r="A42" s="37"/>
      <c r="B42" s="209" t="s">
        <v>31</v>
      </c>
      <c r="C42" s="196" t="s">
        <v>105</v>
      </c>
      <c r="D42" s="192" t="s">
        <v>161</v>
      </c>
      <c r="E42" s="217">
        <v>38547.125</v>
      </c>
      <c r="F42" s="216">
        <v>103332.46666666667</v>
      </c>
      <c r="G42" s="201">
        <f t="shared" si="6"/>
        <v>1.6806789524942956</v>
      </c>
      <c r="H42" s="216">
        <v>101666.6</v>
      </c>
      <c r="I42" s="201">
        <f t="shared" si="7"/>
        <v>1.6385584515137407E-2</v>
      </c>
    </row>
    <row r="43" spans="1:9" ht="16.5" x14ac:dyDescent="0.3">
      <c r="A43" s="37"/>
      <c r="B43" s="211" t="s">
        <v>34</v>
      </c>
      <c r="C43" s="196" t="s">
        <v>154</v>
      </c>
      <c r="D43" s="192" t="s">
        <v>161</v>
      </c>
      <c r="E43" s="217">
        <v>6146.55</v>
      </c>
      <c r="F43" s="224">
        <v>21076.2</v>
      </c>
      <c r="G43" s="201">
        <f t="shared" si="6"/>
        <v>2.4289479464089614</v>
      </c>
      <c r="H43" s="224">
        <v>20725.2</v>
      </c>
      <c r="I43" s="201">
        <f t="shared" si="7"/>
        <v>1.6935904116727463E-2</v>
      </c>
    </row>
    <row r="44" spans="1:9" ht="16.5" x14ac:dyDescent="0.3">
      <c r="A44" s="37"/>
      <c r="B44" s="209" t="s">
        <v>32</v>
      </c>
      <c r="C44" s="196" t="s">
        <v>106</v>
      </c>
      <c r="D44" s="192" t="s">
        <v>161</v>
      </c>
      <c r="E44" s="217">
        <v>24432.908333333333</v>
      </c>
      <c r="F44" s="217">
        <v>60039.8</v>
      </c>
      <c r="G44" s="201">
        <f t="shared" si="6"/>
        <v>1.4573333301500131</v>
      </c>
      <c r="H44" s="217">
        <v>58706.399999999994</v>
      </c>
      <c r="I44" s="201">
        <f t="shared" si="7"/>
        <v>2.2713026177725238E-2</v>
      </c>
    </row>
    <row r="45" spans="1:9" ht="16.5" x14ac:dyDescent="0.3">
      <c r="A45" s="37"/>
      <c r="B45" s="209" t="s">
        <v>33</v>
      </c>
      <c r="C45" s="196" t="s">
        <v>107</v>
      </c>
      <c r="D45" s="192" t="s">
        <v>161</v>
      </c>
      <c r="E45" s="217">
        <v>20064.6875</v>
      </c>
      <c r="F45" s="217">
        <v>36122</v>
      </c>
      <c r="G45" s="201">
        <f t="shared" si="6"/>
        <v>0.80027722833958914</v>
      </c>
      <c r="H45" s="217">
        <v>33872</v>
      </c>
      <c r="I45" s="201">
        <f t="shared" si="7"/>
        <v>6.6426547000472361E-2</v>
      </c>
    </row>
    <row r="46" spans="1:9" ht="16.5" customHeight="1" thickBot="1" x14ac:dyDescent="0.35">
      <c r="A46" s="38"/>
      <c r="B46" s="209" t="s">
        <v>35</v>
      </c>
      <c r="C46" s="196" t="s">
        <v>152</v>
      </c>
      <c r="D46" s="192" t="s">
        <v>161</v>
      </c>
      <c r="E46" s="220">
        <v>17320.25</v>
      </c>
      <c r="F46" s="220">
        <v>19331.666666666668</v>
      </c>
      <c r="G46" s="207">
        <f t="shared" si="6"/>
        <v>0.11613092574683782</v>
      </c>
      <c r="H46" s="220">
        <v>17998.333333333332</v>
      </c>
      <c r="I46" s="207">
        <f t="shared" si="7"/>
        <v>7.4080933419761227E-2</v>
      </c>
    </row>
    <row r="47" spans="1:9" ht="15.75" customHeight="1" thickBot="1" x14ac:dyDescent="0.25">
      <c r="A47" s="294" t="s">
        <v>190</v>
      </c>
      <c r="B47" s="295"/>
      <c r="C47" s="295"/>
      <c r="D47" s="296"/>
      <c r="E47" s="84">
        <f>SUM(E41:E46)</f>
        <v>121780.58333333334</v>
      </c>
      <c r="F47" s="84">
        <f>SUM(F41:F46)</f>
        <v>275387.56190476194</v>
      </c>
      <c r="G47" s="104">
        <f t="shared" ref="G47" si="8">(F47-E47)/E47</f>
        <v>1.2613421151956647</v>
      </c>
      <c r="H47" s="103">
        <f>SUM(H41:H46)</f>
        <v>268453.96190476191</v>
      </c>
      <c r="I47" s="105">
        <f t="shared" ref="I47" si="9">(F47-H47)/H47</f>
        <v>2.582789224194737E-2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9" t="s">
        <v>45</v>
      </c>
      <c r="C49" s="196" t="s">
        <v>109</v>
      </c>
      <c r="D49" s="200" t="s">
        <v>108</v>
      </c>
      <c r="E49" s="214">
        <v>10199.65</v>
      </c>
      <c r="F49" s="214">
        <v>26147.25</v>
      </c>
      <c r="G49" s="201">
        <f t="shared" ref="G49:G54" si="10">(F49-E49)/E49</f>
        <v>1.5635438470927925</v>
      </c>
      <c r="H49" s="214">
        <v>26272.25</v>
      </c>
      <c r="I49" s="201">
        <f t="shared" ref="I49:I54" si="11">(F49-H49)/H49</f>
        <v>-4.7578718990569898E-3</v>
      </c>
    </row>
    <row r="50" spans="1:9" ht="16.5" x14ac:dyDescent="0.3">
      <c r="A50" s="37"/>
      <c r="B50" s="209" t="s">
        <v>48</v>
      </c>
      <c r="C50" s="196" t="s">
        <v>157</v>
      </c>
      <c r="D50" s="194" t="s">
        <v>114</v>
      </c>
      <c r="E50" s="217">
        <v>25648.825071428568</v>
      </c>
      <c r="F50" s="217">
        <v>122161.93333333335</v>
      </c>
      <c r="G50" s="201">
        <f t="shared" si="10"/>
        <v>3.7628666417712551</v>
      </c>
      <c r="H50" s="217">
        <v>122594.33200000001</v>
      </c>
      <c r="I50" s="201">
        <f t="shared" si="11"/>
        <v>-3.5270689893449605E-3</v>
      </c>
    </row>
    <row r="51" spans="1:9" ht="16.5" x14ac:dyDescent="0.3">
      <c r="A51" s="37"/>
      <c r="B51" s="209" t="s">
        <v>46</v>
      </c>
      <c r="C51" s="196" t="s">
        <v>111</v>
      </c>
      <c r="D51" s="192" t="s">
        <v>110</v>
      </c>
      <c r="E51" s="217">
        <v>6757.6388888888887</v>
      </c>
      <c r="F51" s="217">
        <v>13684.5</v>
      </c>
      <c r="G51" s="201">
        <f t="shared" si="10"/>
        <v>1.0250416195663345</v>
      </c>
      <c r="H51" s="217">
        <v>13684.5</v>
      </c>
      <c r="I51" s="201">
        <f t="shared" si="11"/>
        <v>0</v>
      </c>
    </row>
    <row r="52" spans="1:9" ht="16.5" x14ac:dyDescent="0.3">
      <c r="A52" s="37"/>
      <c r="B52" s="209" t="s">
        <v>49</v>
      </c>
      <c r="C52" s="196" t="s">
        <v>158</v>
      </c>
      <c r="D52" s="192" t="s">
        <v>199</v>
      </c>
      <c r="E52" s="217">
        <v>2901.5</v>
      </c>
      <c r="F52" s="217">
        <v>4998.333333333333</v>
      </c>
      <c r="G52" s="201">
        <f t="shared" si="10"/>
        <v>0.72267218105577569</v>
      </c>
      <c r="H52" s="217">
        <v>4998.333333333333</v>
      </c>
      <c r="I52" s="201">
        <f t="shared" si="11"/>
        <v>0</v>
      </c>
    </row>
    <row r="53" spans="1:9" ht="16.5" x14ac:dyDescent="0.3">
      <c r="A53" s="37"/>
      <c r="B53" s="209" t="s">
        <v>50</v>
      </c>
      <c r="C53" s="196" t="s">
        <v>159</v>
      </c>
      <c r="D53" s="194" t="s">
        <v>112</v>
      </c>
      <c r="E53" s="217">
        <v>45309.638888888891</v>
      </c>
      <c r="F53" s="217">
        <v>57497.5</v>
      </c>
      <c r="G53" s="201">
        <f t="shared" si="10"/>
        <v>0.26899047112246777</v>
      </c>
      <c r="H53" s="217">
        <v>57497.5</v>
      </c>
      <c r="I53" s="201">
        <f t="shared" si="11"/>
        <v>0</v>
      </c>
    </row>
    <row r="54" spans="1:9" ht="16.5" customHeight="1" thickBot="1" x14ac:dyDescent="0.35">
      <c r="A54" s="38"/>
      <c r="B54" s="209" t="s">
        <v>47</v>
      </c>
      <c r="C54" s="196" t="s">
        <v>113</v>
      </c>
      <c r="D54" s="193" t="s">
        <v>114</v>
      </c>
      <c r="E54" s="220">
        <v>24432</v>
      </c>
      <c r="F54" s="220">
        <v>47925.333333333336</v>
      </c>
      <c r="G54" s="207">
        <f t="shared" si="10"/>
        <v>0.96158044095175732</v>
      </c>
      <c r="H54" s="220">
        <v>47214.222222222219</v>
      </c>
      <c r="I54" s="207">
        <f t="shared" si="11"/>
        <v>1.5061375103547076E-2</v>
      </c>
    </row>
    <row r="55" spans="1:9" ht="15.75" customHeight="1" thickBot="1" x14ac:dyDescent="0.25">
      <c r="A55" s="294" t="s">
        <v>191</v>
      </c>
      <c r="B55" s="295"/>
      <c r="C55" s="295"/>
      <c r="D55" s="296"/>
      <c r="E55" s="84">
        <f>SUM(E49:E54)</f>
        <v>115249.25284920636</v>
      </c>
      <c r="F55" s="84">
        <f>SUM(F49:F54)</f>
        <v>272414.85000000003</v>
      </c>
      <c r="G55" s="104">
        <f t="shared" ref="G55" si="12">(F55-E55)/E55</f>
        <v>1.3637016576275007</v>
      </c>
      <c r="H55" s="84">
        <f>SUM(H49:H54)</f>
        <v>272261.13755555556</v>
      </c>
      <c r="I55" s="105">
        <f t="shared" ref="I55" si="13">(F55-H55)/H55</f>
        <v>5.6457725044622878E-4</v>
      </c>
    </row>
    <row r="56" spans="1:9" ht="17.25" customHeight="1" thickBot="1" x14ac:dyDescent="0.3">
      <c r="A56" s="110" t="s">
        <v>44</v>
      </c>
      <c r="B56" s="10" t="s">
        <v>57</v>
      </c>
      <c r="C56" s="177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30" t="s">
        <v>39</v>
      </c>
      <c r="C57" s="199" t="s">
        <v>116</v>
      </c>
      <c r="D57" s="200" t="s">
        <v>114</v>
      </c>
      <c r="E57" s="214">
        <v>6940.7857142857138</v>
      </c>
      <c r="F57" s="165">
        <v>28941</v>
      </c>
      <c r="G57" s="202">
        <f t="shared" ref="G57:G65" si="14">(F57-E57)/E57</f>
        <v>3.1697008366693771</v>
      </c>
      <c r="H57" s="165">
        <v>30291</v>
      </c>
      <c r="I57" s="202">
        <f t="shared" ref="I57:I65" si="15">(F57-H57)/H57</f>
        <v>-4.4567693374269586E-2</v>
      </c>
    </row>
    <row r="58" spans="1:9" ht="16.5" x14ac:dyDescent="0.3">
      <c r="A58" s="111"/>
      <c r="B58" s="231" t="s">
        <v>55</v>
      </c>
      <c r="C58" s="196" t="s">
        <v>122</v>
      </c>
      <c r="D58" s="192" t="s">
        <v>120</v>
      </c>
      <c r="E58" s="217">
        <v>7033.4375</v>
      </c>
      <c r="F58" s="228">
        <v>31376</v>
      </c>
      <c r="G58" s="201">
        <f t="shared" si="14"/>
        <v>3.4609765850624252</v>
      </c>
      <c r="H58" s="228">
        <v>31726</v>
      </c>
      <c r="I58" s="201">
        <f t="shared" si="15"/>
        <v>-1.103196116749669E-2</v>
      </c>
    </row>
    <row r="59" spans="1:9" ht="16.5" x14ac:dyDescent="0.3">
      <c r="A59" s="111"/>
      <c r="B59" s="231" t="s">
        <v>54</v>
      </c>
      <c r="C59" s="196" t="s">
        <v>121</v>
      </c>
      <c r="D59" s="192" t="s">
        <v>120</v>
      </c>
      <c r="E59" s="217">
        <v>7190.4930555555557</v>
      </c>
      <c r="F59" s="228">
        <v>26814.444444444445</v>
      </c>
      <c r="G59" s="201">
        <f t="shared" si="14"/>
        <v>2.7291524012705821</v>
      </c>
      <c r="H59" s="228">
        <v>26992.222222222223</v>
      </c>
      <c r="I59" s="201">
        <f t="shared" si="15"/>
        <v>-6.5862594162927439E-3</v>
      </c>
    </row>
    <row r="60" spans="1:9" ht="16.5" x14ac:dyDescent="0.3">
      <c r="A60" s="111"/>
      <c r="B60" s="231" t="s">
        <v>38</v>
      </c>
      <c r="C60" s="196" t="s">
        <v>115</v>
      </c>
      <c r="D60" s="192" t="s">
        <v>114</v>
      </c>
      <c r="E60" s="217">
        <v>4496.666666666667</v>
      </c>
      <c r="F60" s="228">
        <v>19257.5</v>
      </c>
      <c r="G60" s="201">
        <f t="shared" si="14"/>
        <v>3.2826167531504815</v>
      </c>
      <c r="H60" s="228">
        <v>19257.5</v>
      </c>
      <c r="I60" s="201">
        <f t="shared" si="15"/>
        <v>0</v>
      </c>
    </row>
    <row r="61" spans="1:9" ht="16.5" x14ac:dyDescent="0.3">
      <c r="A61" s="111"/>
      <c r="B61" s="231" t="s">
        <v>40</v>
      </c>
      <c r="C61" s="196" t="s">
        <v>117</v>
      </c>
      <c r="D61" s="192" t="s">
        <v>114</v>
      </c>
      <c r="E61" s="217">
        <v>4770.3</v>
      </c>
      <c r="F61" s="234">
        <v>23410.6</v>
      </c>
      <c r="G61" s="201">
        <f t="shared" si="14"/>
        <v>3.9075739471312074</v>
      </c>
      <c r="H61" s="234">
        <v>23410.6</v>
      </c>
      <c r="I61" s="201">
        <f t="shared" si="15"/>
        <v>0</v>
      </c>
    </row>
    <row r="62" spans="1:9" s="146" customFormat="1" ht="17.25" thickBot="1" x14ac:dyDescent="0.35">
      <c r="A62" s="170"/>
      <c r="B62" s="232" t="s">
        <v>41</v>
      </c>
      <c r="C62" s="197" t="s">
        <v>118</v>
      </c>
      <c r="D62" s="193" t="s">
        <v>114</v>
      </c>
      <c r="E62" s="220">
        <v>7999</v>
      </c>
      <c r="F62" s="229">
        <v>26247</v>
      </c>
      <c r="G62" s="206">
        <f t="shared" si="14"/>
        <v>2.2812851606450808</v>
      </c>
      <c r="H62" s="229">
        <v>26247</v>
      </c>
      <c r="I62" s="206">
        <f t="shared" si="15"/>
        <v>0</v>
      </c>
    </row>
    <row r="63" spans="1:9" s="146" customFormat="1" ht="16.5" x14ac:dyDescent="0.3">
      <c r="A63" s="170"/>
      <c r="B63" s="233" t="s">
        <v>43</v>
      </c>
      <c r="C63" s="195" t="s">
        <v>119</v>
      </c>
      <c r="D63" s="192" t="s">
        <v>114</v>
      </c>
      <c r="E63" s="217">
        <v>7387.7152777777774</v>
      </c>
      <c r="F63" s="224">
        <v>4179.6000000000004</v>
      </c>
      <c r="G63" s="201">
        <f t="shared" si="14"/>
        <v>-0.43424998895501249</v>
      </c>
      <c r="H63" s="224">
        <v>4179.6000000000004</v>
      </c>
      <c r="I63" s="201">
        <f t="shared" si="15"/>
        <v>0</v>
      </c>
    </row>
    <row r="64" spans="1:9" ht="16.5" x14ac:dyDescent="0.3">
      <c r="A64" s="111"/>
      <c r="B64" s="231" t="s">
        <v>56</v>
      </c>
      <c r="C64" s="196" t="s">
        <v>123</v>
      </c>
      <c r="D64" s="194" t="s">
        <v>120</v>
      </c>
      <c r="E64" s="224">
        <v>33112.5</v>
      </c>
      <c r="F64" s="228">
        <v>129500</v>
      </c>
      <c r="G64" s="201">
        <f t="shared" si="14"/>
        <v>2.9109097772744432</v>
      </c>
      <c r="H64" s="228">
        <v>108000</v>
      </c>
      <c r="I64" s="201">
        <f t="shared" si="15"/>
        <v>0.19907407407407407</v>
      </c>
    </row>
    <row r="65" spans="1:9" ht="16.5" customHeight="1" thickBot="1" x14ac:dyDescent="0.35">
      <c r="A65" s="112"/>
      <c r="B65" s="232" t="s">
        <v>42</v>
      </c>
      <c r="C65" s="197" t="s">
        <v>198</v>
      </c>
      <c r="D65" s="193" t="s">
        <v>114</v>
      </c>
      <c r="E65" s="220">
        <v>3682.1726190476193</v>
      </c>
      <c r="F65" s="229">
        <v>13791</v>
      </c>
      <c r="G65" s="206">
        <f t="shared" si="14"/>
        <v>2.7453431511222832</v>
      </c>
      <c r="H65" s="229">
        <v>11286.5</v>
      </c>
      <c r="I65" s="206">
        <f t="shared" si="15"/>
        <v>0.22190227262658929</v>
      </c>
    </row>
    <row r="66" spans="1:9" ht="15.75" customHeight="1" thickBot="1" x14ac:dyDescent="0.25">
      <c r="A66" s="294" t="s">
        <v>192</v>
      </c>
      <c r="B66" s="305"/>
      <c r="C66" s="305"/>
      <c r="D66" s="306"/>
      <c r="E66" s="100">
        <f>SUM(E57:E65)</f>
        <v>82613.070833333331</v>
      </c>
      <c r="F66" s="100">
        <f>SUM(F57:F65)</f>
        <v>303517.14444444445</v>
      </c>
      <c r="G66" s="102">
        <f t="shared" ref="G66" si="16">(F66-E66)/E66</f>
        <v>2.6739603235034219</v>
      </c>
      <c r="H66" s="100">
        <f>SUM(H57:H65)</f>
        <v>281390.4222222222</v>
      </c>
      <c r="I66" s="178">
        <f t="shared" ref="I66" si="17">(F66-H66)/H66</f>
        <v>7.8633530052235154E-2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9" t="s">
        <v>61</v>
      </c>
      <c r="C68" s="196" t="s">
        <v>130</v>
      </c>
      <c r="D68" s="200" t="s">
        <v>216</v>
      </c>
      <c r="E68" s="214">
        <v>17753.65625</v>
      </c>
      <c r="F68" s="222">
        <v>106555.42857142857</v>
      </c>
      <c r="G68" s="201">
        <f t="shared" ref="G68:G73" si="18">(F68-E68)/E68</f>
        <v>5.0018864323470593</v>
      </c>
      <c r="H68" s="222">
        <v>109259.71428571429</v>
      </c>
      <c r="I68" s="201">
        <f t="shared" ref="I68:I73" si="19">(F68-H68)/H68</f>
        <v>-2.475098650920882E-2</v>
      </c>
    </row>
    <row r="69" spans="1:9" ht="16.5" x14ac:dyDescent="0.3">
      <c r="A69" s="37"/>
      <c r="B69" s="209" t="s">
        <v>64</v>
      </c>
      <c r="C69" s="196" t="s">
        <v>133</v>
      </c>
      <c r="D69" s="194" t="s">
        <v>127</v>
      </c>
      <c r="E69" s="217">
        <v>5842.0833333333339</v>
      </c>
      <c r="F69" s="216">
        <v>20514.666666666668</v>
      </c>
      <c r="G69" s="201">
        <f t="shared" si="18"/>
        <v>2.5115327009485768</v>
      </c>
      <c r="H69" s="216">
        <v>20825.428571428572</v>
      </c>
      <c r="I69" s="201">
        <f t="shared" si="19"/>
        <v>-1.4922233350254031E-2</v>
      </c>
    </row>
    <row r="70" spans="1:9" ht="16.5" x14ac:dyDescent="0.3">
      <c r="A70" s="37"/>
      <c r="B70" s="209" t="s">
        <v>62</v>
      </c>
      <c r="C70" s="196" t="s">
        <v>131</v>
      </c>
      <c r="D70" s="194" t="s">
        <v>125</v>
      </c>
      <c r="E70" s="217">
        <v>13114.527777777779</v>
      </c>
      <c r="F70" s="216">
        <v>50537.666666666664</v>
      </c>
      <c r="G70" s="201">
        <f t="shared" si="18"/>
        <v>2.8535635840660158</v>
      </c>
      <c r="H70" s="216">
        <v>50537.666666666664</v>
      </c>
      <c r="I70" s="201">
        <f t="shared" si="19"/>
        <v>0</v>
      </c>
    </row>
    <row r="71" spans="1:9" ht="16.5" x14ac:dyDescent="0.3">
      <c r="A71" s="37"/>
      <c r="B71" s="209" t="s">
        <v>60</v>
      </c>
      <c r="C71" s="196" t="s">
        <v>129</v>
      </c>
      <c r="D71" s="194" t="s">
        <v>215</v>
      </c>
      <c r="E71" s="217">
        <v>50034.178571428565</v>
      </c>
      <c r="F71" s="216">
        <v>181446.85714285713</v>
      </c>
      <c r="G71" s="201">
        <f t="shared" si="18"/>
        <v>2.6264581996449574</v>
      </c>
      <c r="H71" s="216">
        <v>179521.33333333334</v>
      </c>
      <c r="I71" s="201">
        <f t="shared" si="19"/>
        <v>1.0725877386107058E-2</v>
      </c>
    </row>
    <row r="72" spans="1:9" ht="16.5" x14ac:dyDescent="0.3">
      <c r="A72" s="37"/>
      <c r="B72" s="209" t="s">
        <v>59</v>
      </c>
      <c r="C72" s="196" t="s">
        <v>128</v>
      </c>
      <c r="D72" s="194" t="s">
        <v>124</v>
      </c>
      <c r="E72" s="217">
        <v>11832.1875</v>
      </c>
      <c r="F72" s="216">
        <v>33258.666666666664</v>
      </c>
      <c r="G72" s="201">
        <f t="shared" si="18"/>
        <v>1.8108637280018309</v>
      </c>
      <c r="H72" s="216">
        <v>32594.777777777777</v>
      </c>
      <c r="I72" s="201">
        <f t="shared" si="19"/>
        <v>2.036795260317768E-2</v>
      </c>
    </row>
    <row r="73" spans="1:9" ht="16.5" customHeight="1" thickBot="1" x14ac:dyDescent="0.35">
      <c r="A73" s="37"/>
      <c r="B73" s="209" t="s">
        <v>63</v>
      </c>
      <c r="C73" s="196" t="s">
        <v>132</v>
      </c>
      <c r="D73" s="193" t="s">
        <v>126</v>
      </c>
      <c r="E73" s="220">
        <v>6790.833333333333</v>
      </c>
      <c r="F73" s="225">
        <v>27187.857142857141</v>
      </c>
      <c r="G73" s="207">
        <f t="shared" si="18"/>
        <v>3.0036113107655629</v>
      </c>
      <c r="H73" s="225">
        <v>26090</v>
      </c>
      <c r="I73" s="207">
        <f t="shared" si="19"/>
        <v>4.2079614521162947E-2</v>
      </c>
    </row>
    <row r="74" spans="1:9" ht="15.75" customHeight="1" thickBot="1" x14ac:dyDescent="0.25">
      <c r="A74" s="294" t="s">
        <v>214</v>
      </c>
      <c r="B74" s="295"/>
      <c r="C74" s="295"/>
      <c r="D74" s="296"/>
      <c r="E74" s="84">
        <f>SUM(E68:E73)</f>
        <v>105367.466765873</v>
      </c>
      <c r="F74" s="84">
        <f>SUM(F68:F73)</f>
        <v>419501.1428571429</v>
      </c>
      <c r="G74" s="104">
        <f t="shared" ref="G74" si="20">(F74-E74)/E74</f>
        <v>2.9813156350173662</v>
      </c>
      <c r="H74" s="84">
        <f>SUM(H68:H73)</f>
        <v>418828.92063492059</v>
      </c>
      <c r="I74" s="105">
        <f t="shared" ref="I74" si="21">(F74-H74)/H74</f>
        <v>1.605004308688273E-3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9" t="s">
        <v>67</v>
      </c>
      <c r="C76" s="198" t="s">
        <v>139</v>
      </c>
      <c r="D76" s="200" t="s">
        <v>135</v>
      </c>
      <c r="E76" s="214">
        <v>4325.0982142857138</v>
      </c>
      <c r="F76" s="214">
        <v>4679.5</v>
      </c>
      <c r="G76" s="201">
        <f>(F76-E76)/E76</f>
        <v>8.1940748661777016E-2</v>
      </c>
      <c r="H76" s="214">
        <v>6311.6</v>
      </c>
      <c r="I76" s="201">
        <f>(F76-H76)/H76</f>
        <v>-0.2585873629507574</v>
      </c>
    </row>
    <row r="77" spans="1:9" ht="16.5" x14ac:dyDescent="0.3">
      <c r="A77" s="37"/>
      <c r="B77" s="209" t="s">
        <v>68</v>
      </c>
      <c r="C77" s="196" t="s">
        <v>138</v>
      </c>
      <c r="D77" s="194" t="s">
        <v>134</v>
      </c>
      <c r="E77" s="217">
        <v>5816.697916666667</v>
      </c>
      <c r="F77" s="217">
        <v>24982.222222222223</v>
      </c>
      <c r="G77" s="201">
        <f>(F77-E77)/E77</f>
        <v>3.2949148434613229</v>
      </c>
      <c r="H77" s="217">
        <v>25267.777777777777</v>
      </c>
      <c r="I77" s="201">
        <f>(F77-H77)/H77</f>
        <v>-1.1301174090849095E-2</v>
      </c>
    </row>
    <row r="78" spans="1:9" ht="16.5" x14ac:dyDescent="0.3">
      <c r="A78" s="37"/>
      <c r="B78" s="209" t="s">
        <v>70</v>
      </c>
      <c r="C78" s="196" t="s">
        <v>141</v>
      </c>
      <c r="D78" s="194" t="s">
        <v>137</v>
      </c>
      <c r="E78" s="217">
        <v>3706.3</v>
      </c>
      <c r="F78" s="217">
        <v>11493.75</v>
      </c>
      <c r="G78" s="201">
        <f>(F78-E78)/E78</f>
        <v>2.1011386018401099</v>
      </c>
      <c r="H78" s="217">
        <v>11493.75</v>
      </c>
      <c r="I78" s="201">
        <f>(F78-H78)/H78</f>
        <v>0</v>
      </c>
    </row>
    <row r="79" spans="1:9" ht="16.5" x14ac:dyDescent="0.3">
      <c r="A79" s="37"/>
      <c r="B79" s="209" t="s">
        <v>69</v>
      </c>
      <c r="C79" s="196" t="s">
        <v>140</v>
      </c>
      <c r="D79" s="194" t="s">
        <v>136</v>
      </c>
      <c r="E79" s="217">
        <v>1828.6607142857142</v>
      </c>
      <c r="F79" s="217">
        <v>9260</v>
      </c>
      <c r="G79" s="201">
        <f>(F79-E79)/E79</f>
        <v>4.0638152433963191</v>
      </c>
      <c r="H79" s="217">
        <v>9162</v>
      </c>
      <c r="I79" s="201">
        <f>(F79-H79)/H79</f>
        <v>1.06963545077494E-2</v>
      </c>
    </row>
    <row r="80" spans="1:9" ht="16.5" customHeight="1" thickBot="1" x14ac:dyDescent="0.35">
      <c r="A80" s="38"/>
      <c r="B80" s="209" t="s">
        <v>71</v>
      </c>
      <c r="C80" s="196" t="s">
        <v>200</v>
      </c>
      <c r="D80" s="193" t="s">
        <v>134</v>
      </c>
      <c r="E80" s="220">
        <v>2932.9548611111113</v>
      </c>
      <c r="F80" s="220">
        <v>10135</v>
      </c>
      <c r="G80" s="201">
        <f>(F80-E80)/E80</f>
        <v>2.4555594886177308</v>
      </c>
      <c r="H80" s="220">
        <v>9342.2222222222226</v>
      </c>
      <c r="I80" s="201">
        <f>(F80-H80)/H80</f>
        <v>8.4859657469077018E-2</v>
      </c>
    </row>
    <row r="81" spans="1:11" ht="15.75" customHeight="1" thickBot="1" x14ac:dyDescent="0.25">
      <c r="A81" s="294" t="s">
        <v>193</v>
      </c>
      <c r="B81" s="295"/>
      <c r="C81" s="295"/>
      <c r="D81" s="296"/>
      <c r="E81" s="84">
        <f>SUM(E76:E80)</f>
        <v>18609.711706349204</v>
      </c>
      <c r="F81" s="84">
        <f>SUM(F76:F80)</f>
        <v>60550.472222222219</v>
      </c>
      <c r="G81" s="104">
        <f t="shared" ref="G81" si="22">(F81-E81)/E81</f>
        <v>2.2537028610477505</v>
      </c>
      <c r="H81" s="84">
        <f>SUM(H76:H80)</f>
        <v>61577.350000000006</v>
      </c>
      <c r="I81" s="105">
        <f t="shared" ref="I81" si="23">(F81-H81)/H81</f>
        <v>-1.6676225556601358E-2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9" t="s">
        <v>75</v>
      </c>
      <c r="C83" s="196" t="s">
        <v>148</v>
      </c>
      <c r="D83" s="200" t="s">
        <v>145</v>
      </c>
      <c r="E83" s="217">
        <v>1285.7142857142858</v>
      </c>
      <c r="F83" s="214">
        <v>3715.8333333333335</v>
      </c>
      <c r="G83" s="202">
        <f t="shared" ref="G83:G89" si="24">(F83-E83)/E83</f>
        <v>1.8900925925925927</v>
      </c>
      <c r="H83" s="214">
        <v>4531.25</v>
      </c>
      <c r="I83" s="202">
        <f t="shared" ref="I83:I89" si="25">(F83-H83)/H83</f>
        <v>-0.17995402298850571</v>
      </c>
    </row>
    <row r="84" spans="1:11" ht="16.5" x14ac:dyDescent="0.3">
      <c r="A84" s="37"/>
      <c r="B84" s="209" t="s">
        <v>76</v>
      </c>
      <c r="C84" s="196" t="s">
        <v>143</v>
      </c>
      <c r="D84" s="192" t="s">
        <v>161</v>
      </c>
      <c r="E84" s="217">
        <v>1993.5044642857142</v>
      </c>
      <c r="F84" s="208">
        <v>9503.5</v>
      </c>
      <c r="G84" s="201">
        <f t="shared" si="24"/>
        <v>3.767232865668634</v>
      </c>
      <c r="H84" s="208">
        <v>9614.2222222222226</v>
      </c>
      <c r="I84" s="201">
        <f t="shared" si="25"/>
        <v>-1.1516503328402409E-2</v>
      </c>
    </row>
    <row r="85" spans="1:11" ht="16.5" x14ac:dyDescent="0.3">
      <c r="A85" s="37"/>
      <c r="B85" s="209" t="s">
        <v>77</v>
      </c>
      <c r="C85" s="196" t="s">
        <v>146</v>
      </c>
      <c r="D85" s="194" t="s">
        <v>162</v>
      </c>
      <c r="E85" s="217">
        <v>2137.9722222222222</v>
      </c>
      <c r="F85" s="217">
        <v>7671.666666666667</v>
      </c>
      <c r="G85" s="201">
        <f t="shared" si="24"/>
        <v>2.5882910857900145</v>
      </c>
      <c r="H85" s="217">
        <v>7694.4444444444443</v>
      </c>
      <c r="I85" s="201">
        <f t="shared" si="25"/>
        <v>-2.9602888086642074E-3</v>
      </c>
    </row>
    <row r="86" spans="1:11" ht="16.5" x14ac:dyDescent="0.3">
      <c r="A86" s="37"/>
      <c r="B86" s="209" t="s">
        <v>78</v>
      </c>
      <c r="C86" s="196" t="s">
        <v>149</v>
      </c>
      <c r="D86" s="194" t="s">
        <v>147</v>
      </c>
      <c r="E86" s="217">
        <v>2727.5</v>
      </c>
      <c r="F86" s="217">
        <v>5451.25</v>
      </c>
      <c r="G86" s="201">
        <f t="shared" si="24"/>
        <v>0.99862511457378556</v>
      </c>
      <c r="H86" s="217">
        <v>5451.25</v>
      </c>
      <c r="I86" s="201">
        <f t="shared" si="25"/>
        <v>0</v>
      </c>
    </row>
    <row r="87" spans="1:11" ht="16.5" x14ac:dyDescent="0.3">
      <c r="A87" s="37"/>
      <c r="B87" s="209" t="s">
        <v>79</v>
      </c>
      <c r="C87" s="196" t="s">
        <v>155</v>
      </c>
      <c r="D87" s="205" t="s">
        <v>156</v>
      </c>
      <c r="E87" s="226">
        <v>9999</v>
      </c>
      <c r="F87" s="226">
        <v>56000</v>
      </c>
      <c r="G87" s="201">
        <f t="shared" si="24"/>
        <v>4.6005600560056008</v>
      </c>
      <c r="H87" s="226">
        <v>56000</v>
      </c>
      <c r="I87" s="201">
        <f t="shared" si="25"/>
        <v>0</v>
      </c>
    </row>
    <row r="88" spans="1:11" ht="16.5" x14ac:dyDescent="0.3">
      <c r="A88" s="37"/>
      <c r="B88" s="209" t="s">
        <v>80</v>
      </c>
      <c r="C88" s="196" t="s">
        <v>151</v>
      </c>
      <c r="D88" s="205" t="s">
        <v>150</v>
      </c>
      <c r="E88" s="226">
        <v>4390.166666666667</v>
      </c>
      <c r="F88" s="226">
        <v>8526.6666666666661</v>
      </c>
      <c r="G88" s="201">
        <f t="shared" si="24"/>
        <v>0.9422193538590028</v>
      </c>
      <c r="H88" s="226">
        <v>8526.6666666666661</v>
      </c>
      <c r="I88" s="201">
        <f t="shared" si="25"/>
        <v>0</v>
      </c>
    </row>
    <row r="89" spans="1:11" ht="16.5" customHeight="1" thickBot="1" x14ac:dyDescent="0.35">
      <c r="A89" s="35"/>
      <c r="B89" s="210" t="s">
        <v>74</v>
      </c>
      <c r="C89" s="197" t="s">
        <v>144</v>
      </c>
      <c r="D89" s="193" t="s">
        <v>142</v>
      </c>
      <c r="E89" s="220">
        <v>1875.5</v>
      </c>
      <c r="F89" s="220">
        <v>8267.5</v>
      </c>
      <c r="G89" s="203">
        <f t="shared" si="24"/>
        <v>3.4081578245801118</v>
      </c>
      <c r="H89" s="220">
        <v>7854.166666666667</v>
      </c>
      <c r="I89" s="203">
        <f t="shared" si="25"/>
        <v>5.2625994694960168E-2</v>
      </c>
    </row>
    <row r="90" spans="1:11" ht="15.75" customHeight="1" thickBot="1" x14ac:dyDescent="0.25">
      <c r="A90" s="294" t="s">
        <v>194</v>
      </c>
      <c r="B90" s="295"/>
      <c r="C90" s="295"/>
      <c r="D90" s="296"/>
      <c r="E90" s="84">
        <f>SUM(E83:E89)</f>
        <v>24409.357638888891</v>
      </c>
      <c r="F90" s="84">
        <f>SUM(F83:F89)</f>
        <v>99136.416666666672</v>
      </c>
      <c r="G90" s="113">
        <f t="shared" ref="G90:G91" si="26">(F90-E90)/E90</f>
        <v>3.0614103055593289</v>
      </c>
      <c r="H90" s="84">
        <f>SUM(H83:H89)</f>
        <v>99672.000000000015</v>
      </c>
      <c r="I90" s="105">
        <f t="shared" ref="I90:I91" si="27">(F90-H90)/H90</f>
        <v>-5.3734582764802851E-3</v>
      </c>
    </row>
    <row r="91" spans="1:11" ht="15.75" customHeight="1" thickBot="1" x14ac:dyDescent="0.25">
      <c r="A91" s="294" t="s">
        <v>195</v>
      </c>
      <c r="B91" s="295"/>
      <c r="C91" s="295"/>
      <c r="D91" s="296"/>
      <c r="E91" s="100">
        <f>SUM(E90+E81+E74+E66+E55+E47+E39+E32)</f>
        <v>508242.29741765879</v>
      </c>
      <c r="F91" s="100">
        <f>SUM(F32,F39,F47,F55,F66,F74,F81,F90)</f>
        <v>1527468.7301587304</v>
      </c>
      <c r="G91" s="102">
        <f t="shared" si="26"/>
        <v>2.0053947456157921</v>
      </c>
      <c r="H91" s="100">
        <f>SUM(H32,H39,H47,H55,H66,H74,H81,H90)</f>
        <v>1507137.2589841271</v>
      </c>
      <c r="I91" s="114">
        <f t="shared" si="27"/>
        <v>1.3490125768841772E-2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A8" zoomScaleNormal="100" workbookViewId="0">
      <selection activeCell="A11" sqref="A1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88" t="s">
        <v>3</v>
      </c>
      <c r="B13" s="288"/>
      <c r="C13" s="290" t="s">
        <v>0</v>
      </c>
      <c r="D13" s="284" t="s">
        <v>207</v>
      </c>
      <c r="E13" s="284" t="s">
        <v>208</v>
      </c>
      <c r="F13" s="284" t="s">
        <v>209</v>
      </c>
      <c r="G13" s="284" t="s">
        <v>210</v>
      </c>
      <c r="H13" s="284" t="s">
        <v>211</v>
      </c>
      <c r="I13" s="284" t="s">
        <v>212</v>
      </c>
    </row>
    <row r="14" spans="1:9" ht="24.75" customHeight="1" thickBot="1" x14ac:dyDescent="0.25">
      <c r="A14" s="289"/>
      <c r="B14" s="289"/>
      <c r="C14" s="291"/>
      <c r="D14" s="304"/>
      <c r="E14" s="304"/>
      <c r="F14" s="304"/>
      <c r="G14" s="285"/>
      <c r="H14" s="304"/>
      <c r="I14" s="304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5"/>
    </row>
    <row r="16" spans="1:9" ht="16.5" x14ac:dyDescent="0.3">
      <c r="A16" s="88"/>
      <c r="B16" s="136" t="s">
        <v>4</v>
      </c>
      <c r="C16" s="141" t="s">
        <v>163</v>
      </c>
      <c r="D16" s="235">
        <v>4000</v>
      </c>
      <c r="E16" s="236">
        <v>4000</v>
      </c>
      <c r="F16" s="237">
        <v>4000</v>
      </c>
      <c r="G16" s="238">
        <v>4000</v>
      </c>
      <c r="H16" s="278">
        <v>3833</v>
      </c>
      <c r="I16" s="239">
        <f>AVERAGE(D16:H16)</f>
        <v>3966.6</v>
      </c>
    </row>
    <row r="17" spans="1:9" ht="16.5" x14ac:dyDescent="0.3">
      <c r="A17" s="89"/>
      <c r="B17" s="137" t="s">
        <v>5</v>
      </c>
      <c r="C17" s="142" t="s">
        <v>164</v>
      </c>
      <c r="D17" s="240">
        <v>5000</v>
      </c>
      <c r="E17" s="241">
        <v>5000</v>
      </c>
      <c r="F17" s="242">
        <v>6000</v>
      </c>
      <c r="G17" s="243">
        <v>3500</v>
      </c>
      <c r="H17" s="244">
        <v>4666</v>
      </c>
      <c r="I17" s="245">
        <f t="shared" ref="I17:I40" si="0">AVERAGE(D17:H17)</f>
        <v>4833.2</v>
      </c>
    </row>
    <row r="18" spans="1:9" ht="16.5" x14ac:dyDescent="0.3">
      <c r="A18" s="89"/>
      <c r="B18" s="137" t="s">
        <v>6</v>
      </c>
      <c r="C18" s="142" t="s">
        <v>165</v>
      </c>
      <c r="D18" s="240">
        <v>5000</v>
      </c>
      <c r="E18" s="241">
        <v>7000</v>
      </c>
      <c r="F18" s="242">
        <v>4000</v>
      </c>
      <c r="G18" s="243">
        <v>5000</v>
      </c>
      <c r="H18" s="244">
        <v>6333</v>
      </c>
      <c r="I18" s="245">
        <f t="shared" si="0"/>
        <v>5466.6</v>
      </c>
    </row>
    <row r="19" spans="1:9" ht="16.5" x14ac:dyDescent="0.3">
      <c r="A19" s="89"/>
      <c r="B19" s="137" t="s">
        <v>7</v>
      </c>
      <c r="C19" s="142" t="s">
        <v>166</v>
      </c>
      <c r="D19" s="240">
        <v>1000</v>
      </c>
      <c r="E19" s="241">
        <v>3500</v>
      </c>
      <c r="F19" s="242">
        <v>2500</v>
      </c>
      <c r="G19" s="243">
        <v>825</v>
      </c>
      <c r="H19" s="244">
        <v>1000</v>
      </c>
      <c r="I19" s="245">
        <f t="shared" si="0"/>
        <v>1765</v>
      </c>
    </row>
    <row r="20" spans="1:9" ht="16.5" x14ac:dyDescent="0.3">
      <c r="A20" s="89"/>
      <c r="B20" s="137" t="s">
        <v>8</v>
      </c>
      <c r="C20" s="142" t="s">
        <v>167</v>
      </c>
      <c r="D20" s="240">
        <v>12000</v>
      </c>
      <c r="E20" s="241">
        <v>20000</v>
      </c>
      <c r="F20" s="242">
        <v>8000</v>
      </c>
      <c r="G20" s="243">
        <v>12500</v>
      </c>
      <c r="H20" s="244">
        <v>11666</v>
      </c>
      <c r="I20" s="245">
        <f t="shared" si="0"/>
        <v>12833.2</v>
      </c>
    </row>
    <row r="21" spans="1:9" ht="16.5" x14ac:dyDescent="0.3">
      <c r="A21" s="89"/>
      <c r="B21" s="137" t="s">
        <v>9</v>
      </c>
      <c r="C21" s="142" t="s">
        <v>168</v>
      </c>
      <c r="D21" s="240">
        <v>4000</v>
      </c>
      <c r="E21" s="241">
        <v>7000</v>
      </c>
      <c r="F21" s="242">
        <v>4500</v>
      </c>
      <c r="G21" s="243">
        <v>5500</v>
      </c>
      <c r="H21" s="244">
        <v>4000</v>
      </c>
      <c r="I21" s="245">
        <f t="shared" si="0"/>
        <v>5000</v>
      </c>
    </row>
    <row r="22" spans="1:9" ht="16.5" x14ac:dyDescent="0.3">
      <c r="A22" s="89"/>
      <c r="B22" s="137" t="s">
        <v>10</v>
      </c>
      <c r="C22" s="142" t="s">
        <v>169</v>
      </c>
      <c r="D22" s="240">
        <v>3000</v>
      </c>
      <c r="E22" s="241">
        <v>3000</v>
      </c>
      <c r="F22" s="242">
        <v>3000</v>
      </c>
      <c r="G22" s="243">
        <v>2000</v>
      </c>
      <c r="H22" s="244">
        <v>3666</v>
      </c>
      <c r="I22" s="245">
        <f t="shared" si="0"/>
        <v>2933.2</v>
      </c>
    </row>
    <row r="23" spans="1:9" ht="16.5" x14ac:dyDescent="0.3">
      <c r="A23" s="89"/>
      <c r="B23" s="137" t="s">
        <v>11</v>
      </c>
      <c r="C23" s="142" t="s">
        <v>170</v>
      </c>
      <c r="D23" s="240">
        <v>750</v>
      </c>
      <c r="E23" s="241">
        <v>1000</v>
      </c>
      <c r="F23" s="242">
        <v>500</v>
      </c>
      <c r="G23" s="243">
        <v>1250</v>
      </c>
      <c r="H23" s="244">
        <v>916</v>
      </c>
      <c r="I23" s="245">
        <f t="shared" si="0"/>
        <v>883.2</v>
      </c>
    </row>
    <row r="24" spans="1:9" ht="16.5" x14ac:dyDescent="0.3">
      <c r="A24" s="89"/>
      <c r="B24" s="137" t="s">
        <v>12</v>
      </c>
      <c r="C24" s="142" t="s">
        <v>171</v>
      </c>
      <c r="D24" s="240">
        <v>750</v>
      </c>
      <c r="E24" s="241">
        <v>1000</v>
      </c>
      <c r="F24" s="242">
        <v>1000</v>
      </c>
      <c r="G24" s="243">
        <v>1500</v>
      </c>
      <c r="H24" s="244">
        <v>1000</v>
      </c>
      <c r="I24" s="245">
        <f t="shared" si="0"/>
        <v>1050</v>
      </c>
    </row>
    <row r="25" spans="1:9" ht="16.5" x14ac:dyDescent="0.3">
      <c r="A25" s="89"/>
      <c r="B25" s="137" t="s">
        <v>13</v>
      </c>
      <c r="C25" s="142" t="s">
        <v>172</v>
      </c>
      <c r="D25" s="240">
        <v>750</v>
      </c>
      <c r="E25" s="241">
        <v>1000</v>
      </c>
      <c r="F25" s="242">
        <v>1000</v>
      </c>
      <c r="G25" s="243">
        <v>1500</v>
      </c>
      <c r="H25" s="244">
        <v>1666</v>
      </c>
      <c r="I25" s="245">
        <f t="shared" si="0"/>
        <v>1183.2</v>
      </c>
    </row>
    <row r="26" spans="1:9" ht="16.5" x14ac:dyDescent="0.3">
      <c r="A26" s="89"/>
      <c r="B26" s="137" t="s">
        <v>14</v>
      </c>
      <c r="C26" s="142" t="s">
        <v>173</v>
      </c>
      <c r="D26" s="240">
        <v>750</v>
      </c>
      <c r="E26" s="241">
        <v>1000</v>
      </c>
      <c r="F26" s="242">
        <v>1000</v>
      </c>
      <c r="G26" s="243">
        <v>1000</v>
      </c>
      <c r="H26" s="244">
        <v>1000</v>
      </c>
      <c r="I26" s="245">
        <f t="shared" si="0"/>
        <v>950</v>
      </c>
    </row>
    <row r="27" spans="1:9" ht="16.5" x14ac:dyDescent="0.3">
      <c r="A27" s="89"/>
      <c r="B27" s="137" t="s">
        <v>15</v>
      </c>
      <c r="C27" s="142" t="s">
        <v>174</v>
      </c>
      <c r="D27" s="240">
        <v>3000</v>
      </c>
      <c r="E27" s="241">
        <v>3000</v>
      </c>
      <c r="F27" s="242">
        <v>3000</v>
      </c>
      <c r="G27" s="243">
        <v>2000</v>
      </c>
      <c r="H27" s="244">
        <v>2333</v>
      </c>
      <c r="I27" s="245">
        <f t="shared" si="0"/>
        <v>2666.6</v>
      </c>
    </row>
    <row r="28" spans="1:9" ht="16.5" x14ac:dyDescent="0.3">
      <c r="A28" s="89"/>
      <c r="B28" s="137" t="s">
        <v>16</v>
      </c>
      <c r="C28" s="142" t="s">
        <v>175</v>
      </c>
      <c r="D28" s="240">
        <v>750</v>
      </c>
      <c r="E28" s="241">
        <v>1000</v>
      </c>
      <c r="F28" s="242">
        <v>1500</v>
      </c>
      <c r="G28" s="243">
        <v>750</v>
      </c>
      <c r="H28" s="244">
        <v>1333</v>
      </c>
      <c r="I28" s="245">
        <f t="shared" si="0"/>
        <v>1066.5999999999999</v>
      </c>
    </row>
    <row r="29" spans="1:9" ht="16.5" x14ac:dyDescent="0.3">
      <c r="A29" s="89"/>
      <c r="B29" s="139" t="s">
        <v>17</v>
      </c>
      <c r="C29" s="142" t="s">
        <v>176</v>
      </c>
      <c r="D29" s="240">
        <v>5000</v>
      </c>
      <c r="E29" s="241">
        <v>5500</v>
      </c>
      <c r="F29" s="242">
        <v>4500</v>
      </c>
      <c r="G29" s="243">
        <v>5000</v>
      </c>
      <c r="H29" s="244">
        <v>5000</v>
      </c>
      <c r="I29" s="245">
        <f t="shared" si="0"/>
        <v>5000</v>
      </c>
    </row>
    <row r="30" spans="1:9" ht="16.5" x14ac:dyDescent="0.3">
      <c r="A30" s="89"/>
      <c r="B30" s="137" t="s">
        <v>18</v>
      </c>
      <c r="C30" s="142" t="s">
        <v>177</v>
      </c>
      <c r="D30" s="240">
        <v>4000</v>
      </c>
      <c r="E30" s="241">
        <v>10000</v>
      </c>
      <c r="F30" s="242">
        <v>4000</v>
      </c>
      <c r="G30" s="243">
        <v>4500</v>
      </c>
      <c r="H30" s="244">
        <v>4666</v>
      </c>
      <c r="I30" s="245">
        <f t="shared" si="0"/>
        <v>5433.2</v>
      </c>
    </row>
    <row r="31" spans="1:9" ht="17.25" thickBot="1" x14ac:dyDescent="0.35">
      <c r="A31" s="90"/>
      <c r="B31" s="138" t="s">
        <v>19</v>
      </c>
      <c r="C31" s="143" t="s">
        <v>178</v>
      </c>
      <c r="D31" s="246">
        <v>4000</v>
      </c>
      <c r="E31" s="247">
        <v>5000</v>
      </c>
      <c r="F31" s="248">
        <v>5000</v>
      </c>
      <c r="G31" s="249">
        <v>4500</v>
      </c>
      <c r="H31" s="279">
        <v>4000</v>
      </c>
      <c r="I31" s="280">
        <f t="shared" si="0"/>
        <v>4500</v>
      </c>
    </row>
    <row r="32" spans="1:9" ht="17.25" customHeight="1" thickBot="1" x14ac:dyDescent="0.3">
      <c r="A32" s="87" t="s">
        <v>20</v>
      </c>
      <c r="B32" s="132" t="s">
        <v>21</v>
      </c>
      <c r="C32" s="140"/>
      <c r="D32" s="250"/>
      <c r="E32" s="251"/>
      <c r="F32" s="252"/>
      <c r="G32" s="253"/>
      <c r="H32" s="254"/>
      <c r="I32" s="255"/>
    </row>
    <row r="33" spans="1:9" ht="16.5" x14ac:dyDescent="0.3">
      <c r="A33" s="88"/>
      <c r="B33" s="129" t="s">
        <v>26</v>
      </c>
      <c r="C33" s="134" t="s">
        <v>179</v>
      </c>
      <c r="D33" s="235">
        <v>6000</v>
      </c>
      <c r="E33" s="236">
        <v>9000</v>
      </c>
      <c r="F33" s="237">
        <v>9000</v>
      </c>
      <c r="G33" s="238">
        <v>7500</v>
      </c>
      <c r="H33" s="256">
        <v>7666</v>
      </c>
      <c r="I33" s="257">
        <f t="shared" si="0"/>
        <v>7833.2</v>
      </c>
    </row>
    <row r="34" spans="1:9" ht="16.5" x14ac:dyDescent="0.3">
      <c r="A34" s="89"/>
      <c r="B34" s="130" t="s">
        <v>27</v>
      </c>
      <c r="C34" s="15" t="s">
        <v>180</v>
      </c>
      <c r="D34" s="240">
        <v>6000</v>
      </c>
      <c r="E34" s="241">
        <v>9000</v>
      </c>
      <c r="F34" s="242">
        <v>7000</v>
      </c>
      <c r="G34" s="243">
        <v>7500</v>
      </c>
      <c r="H34" s="258">
        <v>7666</v>
      </c>
      <c r="I34" s="243">
        <f t="shared" si="0"/>
        <v>7433.2</v>
      </c>
    </row>
    <row r="35" spans="1:9" ht="16.5" x14ac:dyDescent="0.3">
      <c r="A35" s="89"/>
      <c r="B35" s="131" t="s">
        <v>28</v>
      </c>
      <c r="C35" s="15" t="s">
        <v>181</v>
      </c>
      <c r="D35" s="240">
        <v>6000</v>
      </c>
      <c r="E35" s="241">
        <v>5000</v>
      </c>
      <c r="F35" s="242">
        <v>6500</v>
      </c>
      <c r="G35" s="243">
        <v>6000</v>
      </c>
      <c r="H35" s="258">
        <v>5666</v>
      </c>
      <c r="I35" s="243">
        <f t="shared" si="0"/>
        <v>5833.2</v>
      </c>
    </row>
    <row r="36" spans="1:9" ht="16.5" x14ac:dyDescent="0.3">
      <c r="A36" s="89"/>
      <c r="B36" s="130" t="s">
        <v>29</v>
      </c>
      <c r="C36" s="15" t="s">
        <v>182</v>
      </c>
      <c r="D36" s="240">
        <v>8000</v>
      </c>
      <c r="E36" s="241">
        <v>7000</v>
      </c>
      <c r="F36" s="242">
        <v>9000</v>
      </c>
      <c r="G36" s="243">
        <v>6750</v>
      </c>
      <c r="H36" s="258">
        <v>8833</v>
      </c>
      <c r="I36" s="243">
        <f t="shared" si="0"/>
        <v>7916.6</v>
      </c>
    </row>
    <row r="37" spans="1:9" ht="16.5" customHeight="1" thickBot="1" x14ac:dyDescent="0.35">
      <c r="A37" s="90"/>
      <c r="B37" s="144" t="s">
        <v>30</v>
      </c>
      <c r="C37" s="16" t="s">
        <v>183</v>
      </c>
      <c r="D37" s="246">
        <v>3000</v>
      </c>
      <c r="E37" s="247">
        <v>3000</v>
      </c>
      <c r="F37" s="248">
        <v>4000</v>
      </c>
      <c r="G37" s="249">
        <v>3500</v>
      </c>
      <c r="H37" s="259">
        <v>2833</v>
      </c>
      <c r="I37" s="260">
        <f t="shared" si="0"/>
        <v>3266.6</v>
      </c>
    </row>
    <row r="38" spans="1:9" ht="17.25" customHeight="1" thickBot="1" x14ac:dyDescent="0.3">
      <c r="A38" s="87" t="s">
        <v>25</v>
      </c>
      <c r="B38" s="132" t="s">
        <v>51</v>
      </c>
      <c r="C38" s="133"/>
      <c r="D38" s="261"/>
      <c r="E38" s="262"/>
      <c r="F38" s="263"/>
      <c r="G38" s="264"/>
      <c r="H38" s="265"/>
      <c r="I38" s="266"/>
    </row>
    <row r="39" spans="1:9" ht="16.5" x14ac:dyDescent="0.3">
      <c r="A39" s="88"/>
      <c r="B39" s="172" t="s">
        <v>31</v>
      </c>
      <c r="C39" s="174" t="s">
        <v>213</v>
      </c>
      <c r="D39" s="267">
        <v>110000</v>
      </c>
      <c r="E39" s="236">
        <v>110000</v>
      </c>
      <c r="F39" s="237">
        <v>100000</v>
      </c>
      <c r="G39" s="268">
        <v>120000</v>
      </c>
      <c r="H39" s="269">
        <v>113333</v>
      </c>
      <c r="I39" s="257">
        <f t="shared" si="0"/>
        <v>110666.6</v>
      </c>
    </row>
    <row r="40" spans="1:9" ht="17.25" thickBot="1" x14ac:dyDescent="0.35">
      <c r="A40" s="90"/>
      <c r="B40" s="173" t="s">
        <v>32</v>
      </c>
      <c r="C40" s="149" t="s">
        <v>185</v>
      </c>
      <c r="D40" s="270">
        <v>60000</v>
      </c>
      <c r="E40" s="271">
        <v>45000</v>
      </c>
      <c r="F40" s="272">
        <v>80000</v>
      </c>
      <c r="G40" s="273">
        <v>62500</v>
      </c>
      <c r="H40" s="274">
        <v>70000</v>
      </c>
      <c r="I40" s="260">
        <f t="shared" si="0"/>
        <v>63500</v>
      </c>
    </row>
    <row r="41" spans="1:9" ht="15.75" thickBot="1" x14ac:dyDescent="0.3">
      <c r="D41" s="275">
        <f>SUM(D16:D40)</f>
        <v>252750</v>
      </c>
      <c r="E41" s="276">
        <f>SUM(E16:E40)</f>
        <v>266000</v>
      </c>
      <c r="F41" s="276">
        <f>SUM(F16:F40)</f>
        <v>269000</v>
      </c>
      <c r="G41" s="276">
        <f>SUM(G16:G40)</f>
        <v>269075</v>
      </c>
      <c r="H41" s="276">
        <f>SUM(H16:H40)</f>
        <v>273075</v>
      </c>
      <c r="I41" s="277">
        <f>AVERAGE(D41:H41)</f>
        <v>265980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26-04-2021</vt:lpstr>
      <vt:lpstr>By Order</vt:lpstr>
      <vt:lpstr>All Stores</vt:lpstr>
      <vt:lpstr>'26-04-2021'!Print_Titles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2021-04-29T09:56:36Z</cp:lastPrinted>
  <dcterms:created xsi:type="dcterms:W3CDTF">2010-10-20T06:23:14Z</dcterms:created>
  <dcterms:modified xsi:type="dcterms:W3CDTF">2021-04-29T09:58:24Z</dcterms:modified>
</cp:coreProperties>
</file>