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4-05-2021" sheetId="9" r:id="rId4"/>
    <sheet name="By Order" sheetId="11" r:id="rId5"/>
    <sheet name="All Stores" sheetId="12" r:id="rId6"/>
  </sheets>
  <definedNames>
    <definedName name="_xlnm.Print_Titles" localSheetId="3">'04-05-2021'!$12:$14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2" l="1"/>
  <c r="G41" i="12"/>
  <c r="F41" i="12"/>
  <c r="E41" i="12"/>
  <c r="D41" i="12"/>
  <c r="I41" i="12" s="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4" i="11" l="1"/>
  <c r="G84" i="11"/>
  <c r="I85" i="11"/>
  <c r="G85" i="11"/>
  <c r="I89" i="11"/>
  <c r="G89" i="11"/>
  <c r="I86" i="11"/>
  <c r="G86" i="11"/>
  <c r="I88" i="11"/>
  <c r="G88" i="11"/>
  <c r="I87" i="11"/>
  <c r="G87" i="11"/>
  <c r="I83" i="11"/>
  <c r="G83" i="11"/>
  <c r="I80" i="11"/>
  <c r="G80" i="11"/>
  <c r="I76" i="11"/>
  <c r="G76" i="11"/>
  <c r="I78" i="11"/>
  <c r="G78" i="11"/>
  <c r="I79" i="11"/>
  <c r="G79" i="11"/>
  <c r="I77" i="11"/>
  <c r="G77" i="11"/>
  <c r="I70" i="11"/>
  <c r="G70" i="11"/>
  <c r="I72" i="11"/>
  <c r="G72" i="11"/>
  <c r="I68" i="11"/>
  <c r="G68" i="11"/>
  <c r="I69" i="11"/>
  <c r="G69" i="11"/>
  <c r="I73" i="11"/>
  <c r="G73" i="11"/>
  <c r="I71" i="11"/>
  <c r="G71" i="11"/>
  <c r="I65" i="11"/>
  <c r="G65" i="11"/>
  <c r="I59" i="11"/>
  <c r="G59" i="11"/>
  <c r="I61" i="11"/>
  <c r="G61" i="11"/>
  <c r="I63" i="11"/>
  <c r="G63" i="11"/>
  <c r="I57" i="11"/>
  <c r="G57" i="11"/>
  <c r="I64" i="11"/>
  <c r="G64" i="11"/>
  <c r="I62" i="11"/>
  <c r="G62" i="11"/>
  <c r="I58" i="11"/>
  <c r="G58" i="11"/>
  <c r="I60" i="11"/>
  <c r="G60" i="11"/>
  <c r="I51" i="11"/>
  <c r="G51" i="11"/>
  <c r="I53" i="11"/>
  <c r="G53" i="11"/>
  <c r="I52" i="11"/>
  <c r="G52" i="11"/>
  <c r="I54" i="11"/>
  <c r="G54" i="11"/>
  <c r="I50" i="11"/>
  <c r="G50" i="11"/>
  <c r="I49" i="11"/>
  <c r="G49" i="11"/>
  <c r="I43" i="11"/>
  <c r="G43" i="11"/>
  <c r="I45" i="11"/>
  <c r="G45" i="11"/>
  <c r="I44" i="11"/>
  <c r="G44" i="11"/>
  <c r="I41" i="11"/>
  <c r="G41" i="11"/>
  <c r="I42" i="11"/>
  <c r="G42" i="11"/>
  <c r="I46" i="11"/>
  <c r="G46" i="11"/>
  <c r="I38" i="11"/>
  <c r="G38" i="11"/>
  <c r="I35" i="11"/>
  <c r="G35" i="11"/>
  <c r="I34" i="11"/>
  <c r="G34" i="11"/>
  <c r="I37" i="11"/>
  <c r="G37" i="11"/>
  <c r="I36" i="11"/>
  <c r="G36" i="11"/>
  <c r="I19" i="11"/>
  <c r="G19" i="11"/>
  <c r="I17" i="11"/>
  <c r="G17" i="11"/>
  <c r="I22" i="11"/>
  <c r="G22" i="11"/>
  <c r="I30" i="11"/>
  <c r="G30" i="11"/>
  <c r="I20" i="11"/>
  <c r="G20" i="11"/>
  <c r="I31" i="11"/>
  <c r="G31" i="11"/>
  <c r="I26" i="11"/>
  <c r="G26" i="11"/>
  <c r="I23" i="11"/>
  <c r="G23" i="11"/>
  <c r="I24" i="11"/>
  <c r="G24" i="11"/>
  <c r="I28" i="11"/>
  <c r="G28" i="11"/>
  <c r="I16" i="11"/>
  <c r="G16" i="11"/>
  <c r="I18" i="11"/>
  <c r="G18" i="11"/>
  <c r="I29" i="11"/>
  <c r="G29" i="11"/>
  <c r="I25" i="11"/>
  <c r="G25" i="11"/>
  <c r="I21" i="11"/>
  <c r="G21" i="11"/>
  <c r="I27" i="11"/>
  <c r="G27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<sst xmlns="http://schemas.openxmlformats.org/spreadsheetml/2006/main" count="848" uniqueCount="225">
  <si>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</si>
  <si>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</si>
  <si>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</si>
  <si>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</si>
  <si>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</si>
  <si>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</si>
  <si>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</si>
  <si>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</si>
  <si>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</si>
  <si>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</si>
  <si>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</si>
  <si>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</si>
  <si>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</si>
  <si>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</si>
  <si>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</si>
  <si>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</si>
  <si>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</si>
  <si>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</si>
  <si>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</si>
  <si>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</si>
  <si>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</si>
  <si>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</si>
  <si>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</si>
  <si>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</si>
  <si>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</si>
  <si>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</si>
  <si>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</si>
  <si>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</si>
  <si>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</si>
  <si>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</si>
  <si>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</si>
  <si>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</si>
  <si>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</si>
  <si>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</si>
  <si>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</si>
  <si>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</si>
  <si>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</si>
  <si>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</si>
  <si>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</si>
  <si>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</si>
  <si>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</si>
  <si>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</si>
  <si>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</si>
  <si>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</si>
  <si>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</si>
  <si>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</si>
  <si>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</si>
  <si>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</si>
  <si>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</si>
  <si>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</si>
  <si>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</si>
  <si>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</si>
  <si>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</si>
  <si>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</si>
  <si>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</si>
  <si>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</si>
  <si>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</si>
  <si>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</si>
  <si>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</si>
  <si>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</si>
  <si>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</si>
  <si>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</si>
  <si>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</si>
  <si>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</si>
  <si>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</si>
  <si>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</si>
  <si>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</si>
  <si>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</si>
  <si>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</si>
  <si>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</si>
  <si>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</si>
  <si>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</si>
  <si>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</si>
  <si>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</si>
  <si>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</si>
  <si>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</si>
  <si>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</si>
  <si>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</si>
  <si>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</si>
  <si>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</si>
  <si>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</si>
  <si>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</si>
  <si>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</si>
  <si>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</si>
  <si>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</si>
  <si>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</si>
  <si>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</si>
  <si>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</si>
  <si>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</si>
  <si>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</si>
  <si>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</si>
  <si>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</si>
  <si>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</si>
  <si>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</si>
  <si>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</si>
  <si>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</si>
  <si>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</si>
  <si>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</si>
  <si>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</si>
  <si>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</si>
  <si>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</si>
  <si>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</si>
  <si>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</si>
  <si>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</si>
  <si>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</si>
  <si>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</si>
  <si>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</si>
  <si>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</si>
  <si>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</si>
  <si>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</si>
  <si>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</si>
  <si>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</si>
  <si>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</si>
  <si>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</si>
  <si>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</si>
  <si>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</si>
  <si>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</si>
  <si>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</si>
  <si>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</si>
  <si>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</si>
  <si>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</si>
  <si>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</si>
  <si>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</si>
  <si>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</si>
  <si>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</si>
  <si>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</si>
  <si>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</si>
  <si>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</si>
  <si>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</si>
  <si>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</si>
  <si>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</si>
  <si>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</si>
  <si>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</si>
  <si>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</si>
  <si>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</si>
  <si>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</si>
  <si>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</si>
  <si>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</si>
  <si>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</si>
  <si>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</si>
  <si>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</si>
  <si>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</si>
  <si>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</si>
  <si>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</si>
  <si>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</si>
  <si>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</si>
  <si>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</si>
  <si>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</si>
  <si>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</si>
  <si>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</si>
  <si>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</si>
  <si>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</si>
  <si>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</si>
  <si>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</si>
  <si>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</si>
  <si>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</si>
  <si>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</si>
  <si>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</si>
  <si>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</si>
  <si>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</si>
  <si>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</si>
  <si>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</si>
  <si>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</si>
  <si>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</si>
  <si>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</si>
  <si>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</si>
  <si>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</si>
  <si>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</si>
  <si>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</si>
  <si>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</si>
  <si>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</si>
  <si>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</si>
  <si>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</si>
  <si>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</si>
  <si>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</si>
  <si>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</si>
  <si>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</si>
  <si>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</si>
  <si>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</si>
  <si>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</si>
  <si>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</si>
  <si>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</si>
  <si>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</si>
  <si>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</si>
  <si>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</si>
  <si>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</si>
  <si>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</si>
  <si>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</si>
  <si>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</si>
  <si>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</si>
  <si>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</si>
  <si>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</si>
  <si>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</si>
  <si>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</si>
  <si>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</si>
  <si>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</si>
  <si>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</si>
  <si>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</si>
  <si>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</si>
  <si>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</si>
  <si>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</si>
  <si>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</si>
  <si>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</si>
  <si>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</si>
  <si>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</si>
  <si>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</si>
  <si>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</si>
  <si>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</si>
  <si>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</si>
  <si>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</si>
  <si>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</si>
  <si>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</si>
  <si>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</si>
  <si>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</si>
  <si>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</si>
  <si>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</si>
  <si>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</si>
  <si>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26-04-2021 (ل.ل.)</t>
  </si>
  <si>
    <t>معدل أسعار المحلات والملاحم في 26-04-2021 (ل.ل.)</t>
  </si>
  <si>
    <t>المعدل العام للأسعار في 26-04-2021  (ل.ل.)</t>
  </si>
  <si>
    <t>المعدل العام للأسعار في 04-05-2021  (ل.ل.)</t>
  </si>
  <si>
    <t>معدل الأسعار في أيار 2020 (ل.ل.)</t>
  </si>
  <si>
    <t>معدل أسعار  السوبرماركات في 04-05-2021 (ل.ل.)</t>
  </si>
  <si>
    <t>معدل أسعار المحلات والملاحم في 04-05-2021 (ل.ل.)</t>
  </si>
  <si>
    <t xml:space="preserve"> التاريخ 4 أيار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</si>
</sst>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  <font>
      <b/>
      <sz val="11"/>
      <name val="Arial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" fillId="2" borderId="41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/>
    </xf>
    <xf numFmtId="1" fontId="14" fillId="2" borderId="44" xfId="0" applyNumberFormat="1" applyFont="1" applyFill="1" applyBorder="1" applyAlignment="1">
      <alignment horizontal="center"/>
    </xf>
    <xf numFmtId="2" fontId="1" fillId="2" borderId="44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 vertical="center"/>
    </xf>
    <xf numFmtId="1" fontId="1" fillId="2" borderId="45" xfId="0" applyNumberFormat="1" applyFont="1" applyFill="1" applyBorder="1" applyAlignment="1">
      <alignment horizontal="center"/>
    </xf>
    <xf numFmtId="1" fontId="1" fillId="2" borderId="46" xfId="0" applyNumberFormat="1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1" fontId="14" fillId="2" borderId="48" xfId="0" applyNumberFormat="1" applyFont="1" applyFill="1" applyBorder="1" applyAlignment="1">
      <alignment horizontal="center"/>
    </xf>
    <xf numFmtId="2" fontId="1" fillId="2" borderId="48" xfId="0" applyNumberFormat="1" applyFont="1" applyFill="1" applyBorder="1" applyAlignment="1">
      <alignment horizontal="center"/>
    </xf>
    <xf numFmtId="0" fontId="10" fillId="0" borderId="49" xfId="0" applyFont="1" applyBorder="1" applyAlignment="1">
      <alignment horizontal="center" vertical="center" wrapText="1"/>
    </xf>
    <xf numFmtId="0" fontId="18" fillId="0" borderId="12" xfId="0" applyFont="1" applyBorder="1"/>
    <xf numFmtId="1" fontId="1" fillId="2" borderId="50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1" fontId="1" fillId="2" borderId="38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2" borderId="45" xfId="0" applyNumberFormat="1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wrapText="1"/>
    </xf>
    <xf numFmtId="1" fontId="14" fillId="2" borderId="52" xfId="0" applyNumberFormat="1" applyFont="1" applyFill="1" applyBorder="1" applyAlignment="1">
      <alignment horizontal="center"/>
    </xf>
    <xf numFmtId="2" fontId="1" fillId="2" borderId="52" xfId="0" applyNumberFormat="1" applyFont="1" applyFill="1" applyBorder="1" applyAlignment="1">
      <alignment horizontal="center"/>
    </xf>
    <xf numFmtId="0" fontId="18" fillId="0" borderId="52" xfId="0" applyFont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4" fillId="2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4" fillId="2" borderId="53" xfId="0" applyNumberFormat="1" applyFont="1" applyFill="1" applyBorder="1" applyAlignment="1">
      <alignment horizontal="center"/>
    </xf>
    <xf numFmtId="1" fontId="14" fillId="2" borderId="45" xfId="0" applyNumberFormat="1" applyFont="1" applyFill="1" applyBorder="1" applyAlignment="1">
      <alignment horizontal="center"/>
    </xf>
    <xf numFmtId="2" fontId="1" fillId="2" borderId="45" xfId="0" applyNumberFormat="1" applyFont="1" applyFill="1" applyBorder="1" applyAlignment="1">
      <alignment horizontal="center"/>
    </xf>
    <xf numFmtId="1" fontId="14" fillId="2" borderId="45" xfId="0" applyNumberFormat="1" applyFont="1" applyFill="1" applyBorder="1" applyAlignment="1">
      <alignment horizontal="center" vertical="center"/>
    </xf>
    <xf numFmtId="1" fontId="19" fillId="2" borderId="34" xfId="0" applyNumberFormat="1" applyFont="1" applyFill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1" fontId="21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A10" sqref="A1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72" t="s">
        <v>202</v>
      </c>
      <c r="B9" s="272"/>
      <c r="C9" s="272"/>
      <c r="D9" s="272"/>
      <c r="E9" s="272"/>
      <c r="F9" s="272"/>
      <c r="G9" s="272"/>
      <c r="H9" s="272"/>
      <c r="I9" s="272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73" t="s">
        <v>3</v>
      </c>
      <c r="B12" s="279"/>
      <c r="C12" s="277" t="s">
        <v>0</v>
      </c>
      <c r="D12" s="275" t="s">
        <v>23</v>
      </c>
      <c r="E12" s="275" t="s">
        <v>221</v>
      </c>
      <c r="F12" s="275" t="s">
        <v>222</v>
      </c>
      <c r="G12" s="275" t="s">
        <v>197</v>
      </c>
      <c r="H12" s="275" t="s">
        <v>217</v>
      </c>
      <c r="I12" s="275" t="s">
        <v>187</v>
      </c>
    </row>
    <row r="13" spans="1:9" ht="38.25" customHeight="1" thickBot="1" x14ac:dyDescent="0.25">
      <c r="A13" s="274"/>
      <c r="B13" s="280"/>
      <c r="C13" s="278"/>
      <c r="D13" s="276"/>
      <c r="E13" s="276"/>
      <c r="F13" s="276"/>
      <c r="G13" s="276"/>
      <c r="H13" s="276"/>
      <c r="I13" s="2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4">
        <v>2695.1499999999996</v>
      </c>
      <c r="F15" s="213">
        <v>4473.3</v>
      </c>
      <c r="G15" s="45">
        <f t="shared" ref="G15:G30" si="0">(F15-E15)/E15</f>
        <v>0.65975919707622976</v>
      </c>
      <c r="H15" s="213">
        <v>4519</v>
      </c>
      <c r="I15" s="45">
        <f t="shared" ref="I15:I30" si="1">(F15-H15)/H15</f>
        <v>-1.0112856826731537E-2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07">
        <v>2182.3805555555555</v>
      </c>
      <c r="F16" s="207">
        <v>4554.2222222222226</v>
      </c>
      <c r="G16" s="48">
        <f t="shared" si="0"/>
        <v>1.0868139658909679</v>
      </c>
      <c r="H16" s="207">
        <v>4721</v>
      </c>
      <c r="I16" s="44">
        <f t="shared" si="1"/>
        <v>-3.5326790463413978E-2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07">
        <v>2097.9611111111112</v>
      </c>
      <c r="F17" s="207">
        <v>5072</v>
      </c>
      <c r="G17" s="48">
        <f t="shared" si="0"/>
        <v>1.4175853275534711</v>
      </c>
      <c r="H17" s="207">
        <v>5128</v>
      </c>
      <c r="I17" s="44">
        <f t="shared" si="1"/>
        <v>-1.0920436817472699E-2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07">
        <v>934.98749999999995</v>
      </c>
      <c r="F18" s="207">
        <v>1479.8</v>
      </c>
      <c r="G18" s="48">
        <f t="shared" si="0"/>
        <v>0.58269495581491737</v>
      </c>
      <c r="H18" s="207">
        <v>1555</v>
      </c>
      <c r="I18" s="44">
        <f t="shared" si="1"/>
        <v>-4.8360128617363371E-2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07">
        <v>3723.5006944444449</v>
      </c>
      <c r="F19" s="207">
        <v>16197.6</v>
      </c>
      <c r="G19" s="48">
        <f t="shared" si="0"/>
        <v>3.3500999003886909</v>
      </c>
      <c r="H19" s="207">
        <v>16605</v>
      </c>
      <c r="I19" s="44">
        <f t="shared" si="1"/>
        <v>-2.4534778681120122E-2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07">
        <v>1444.0500000000002</v>
      </c>
      <c r="F20" s="207">
        <v>4773.8</v>
      </c>
      <c r="G20" s="48">
        <f t="shared" si="0"/>
        <v>2.305841210484401</v>
      </c>
      <c r="H20" s="207">
        <v>4899</v>
      </c>
      <c r="I20" s="44">
        <f t="shared" si="1"/>
        <v>-2.5556235966523743E-2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07">
        <v>1659.5861111111112</v>
      </c>
      <c r="F21" s="207">
        <v>5139.8</v>
      </c>
      <c r="G21" s="48">
        <f t="shared" si="0"/>
        <v>2.0970372465691747</v>
      </c>
      <c r="H21" s="207">
        <v>5015</v>
      </c>
      <c r="I21" s="44">
        <f t="shared" si="1"/>
        <v>2.488534396809575E-2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07">
        <v>451.24175000000002</v>
      </c>
      <c r="F22" s="207">
        <v>954.8</v>
      </c>
      <c r="G22" s="48">
        <f t="shared" si="0"/>
        <v>1.1159389617649518</v>
      </c>
      <c r="H22" s="207">
        <v>1060</v>
      </c>
      <c r="I22" s="44">
        <f t="shared" si="1"/>
        <v>-9.9245283018867966E-2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07">
        <v>477.94375000000002</v>
      </c>
      <c r="F23" s="207">
        <v>1114.8</v>
      </c>
      <c r="G23" s="48">
        <f t="shared" si="0"/>
        <v>1.332492055812007</v>
      </c>
      <c r="H23" s="207">
        <v>1149</v>
      </c>
      <c r="I23" s="44">
        <f t="shared" si="1"/>
        <v>-2.9765013054830328E-2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07">
        <v>495.05425000000002</v>
      </c>
      <c r="F24" s="207">
        <v>1277.7777777777778</v>
      </c>
      <c r="G24" s="48">
        <f t="shared" si="0"/>
        <v>1.5810863713982413</v>
      </c>
      <c r="H24" s="207">
        <v>1216</v>
      </c>
      <c r="I24" s="44">
        <f t="shared" si="1"/>
        <v>5.0804093567251504E-2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07">
        <v>505.00424999999996</v>
      </c>
      <c r="F25" s="207">
        <v>1200</v>
      </c>
      <c r="G25" s="48">
        <f t="shared" si="0"/>
        <v>1.3762176258912675</v>
      </c>
      <c r="H25" s="207">
        <v>1025</v>
      </c>
      <c r="I25" s="44">
        <f t="shared" si="1"/>
        <v>0.17073170731707318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07">
        <v>1336.4250000000002</v>
      </c>
      <c r="F26" s="207">
        <v>3098.8</v>
      </c>
      <c r="G26" s="48">
        <f t="shared" si="0"/>
        <v>1.3187234599771778</v>
      </c>
      <c r="H26" s="207">
        <v>3224</v>
      </c>
      <c r="I26" s="44">
        <f t="shared" si="1"/>
        <v>-3.8833746898262973E-2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07">
        <v>517.19174999999996</v>
      </c>
      <c r="F27" s="207">
        <v>1305.5555555555557</v>
      </c>
      <c r="G27" s="48">
        <f t="shared" si="0"/>
        <v>1.5243162822213536</v>
      </c>
      <c r="H27" s="207">
        <v>1050</v>
      </c>
      <c r="I27" s="44">
        <f t="shared" si="1"/>
        <v>0.24338624338624348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07">
        <v>1567.7354166666667</v>
      </c>
      <c r="F28" s="207">
        <v>4398.3</v>
      </c>
      <c r="G28" s="48">
        <f t="shared" si="0"/>
        <v>1.8055116655791996</v>
      </c>
      <c r="H28" s="207">
        <v>4448</v>
      </c>
      <c r="I28" s="44">
        <f t="shared" si="1"/>
        <v>-1.1173561151079096E-2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07">
        <v>2643.7291666666665</v>
      </c>
      <c r="F29" s="207">
        <v>5999.9249999999993</v>
      </c>
      <c r="G29" s="48">
        <f t="shared" si="0"/>
        <v>1.2694930614110433</v>
      </c>
      <c r="H29" s="207">
        <v>6266</v>
      </c>
      <c r="I29" s="44">
        <f t="shared" si="1"/>
        <v>-4.2463293967443458E-2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0">
        <v>1694.125</v>
      </c>
      <c r="F30" s="210">
        <v>4133.8</v>
      </c>
      <c r="G30" s="51">
        <f t="shared" si="0"/>
        <v>1.4400796871541357</v>
      </c>
      <c r="H30" s="210">
        <v>4180</v>
      </c>
      <c r="I30" s="56">
        <f t="shared" si="1"/>
        <v>-1.1052631578947324E-2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7"/>
      <c r="F31" s="225"/>
      <c r="G31" s="52"/>
      <c r="H31" s="225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3">
        <v>3747.3250000000003</v>
      </c>
      <c r="F32" s="213">
        <v>8674.7999999999993</v>
      </c>
      <c r="G32" s="45">
        <f>(F32-E32)/E32</f>
        <v>1.3149313176732731</v>
      </c>
      <c r="H32" s="213">
        <v>9120</v>
      </c>
      <c r="I32" s="44">
        <f>(F32-H32)/H32</f>
        <v>-4.8815789473684291E-2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7">
        <v>3854.3479166666666</v>
      </c>
      <c r="F33" s="207">
        <v>9194.2222222222226</v>
      </c>
      <c r="G33" s="48">
        <f>(F33-E33)/E33</f>
        <v>1.3854157489170331</v>
      </c>
      <c r="H33" s="207">
        <v>9075</v>
      </c>
      <c r="I33" s="44">
        <f>(F33-H33)/H33</f>
        <v>1.3137434955616818E-2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7">
        <v>2667.7180555555556</v>
      </c>
      <c r="F34" s="207">
        <v>5844</v>
      </c>
      <c r="G34" s="48">
        <f>(F34-E34)/E34</f>
        <v>1.1906362960020451</v>
      </c>
      <c r="H34" s="207">
        <v>5934</v>
      </c>
      <c r="I34" s="44">
        <f>(F34-H34)/H34</f>
        <v>-1.5166835187057633E-2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7">
        <v>2312.3571428571431</v>
      </c>
      <c r="F35" s="207">
        <v>6875</v>
      </c>
      <c r="G35" s="48">
        <f>(F35-E35)/E35</f>
        <v>1.9731566428814131</v>
      </c>
      <c r="H35" s="207">
        <v>7472</v>
      </c>
      <c r="I35" s="44">
        <f>(F35-H35)/H35</f>
        <v>-7.9898286937901505E-2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0">
        <v>3427.9249999999997</v>
      </c>
      <c r="F36" s="207">
        <v>4874</v>
      </c>
      <c r="G36" s="51">
        <f>(F36-E36)/E36</f>
        <v>0.42185141156822287</v>
      </c>
      <c r="H36" s="207">
        <v>4449</v>
      </c>
      <c r="I36" s="56">
        <f>(F36-H36)/H36</f>
        <v>9.5527084738143406E-2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225"/>
      <c r="G37" s="52"/>
      <c r="H37" s="225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7">
        <v>48479.541666666672</v>
      </c>
      <c r="F38" s="207">
        <v>96665</v>
      </c>
      <c r="G38" s="45">
        <f t="shared" ref="G38:G43" si="2">(F38-E38)/E38</f>
        <v>0.9939338672928183</v>
      </c>
      <c r="H38" s="207">
        <v>95998</v>
      </c>
      <c r="I38" s="44">
        <f t="shared" ref="I38:I43" si="3">(F38-H38)/H38</f>
        <v>6.9480614179462073E-3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7">
        <v>31861.709027777775</v>
      </c>
      <c r="F39" s="207">
        <v>54483</v>
      </c>
      <c r="G39" s="48">
        <f t="shared" si="2"/>
        <v>0.70998360296682328</v>
      </c>
      <c r="H39" s="207">
        <v>56580</v>
      </c>
      <c r="I39" s="44">
        <f t="shared" si="3"/>
        <v>-3.7062566277836689E-2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5">
        <v>26434.125</v>
      </c>
      <c r="F40" s="207">
        <v>32666</v>
      </c>
      <c r="G40" s="48">
        <f t="shared" si="2"/>
        <v>0.23575113607883749</v>
      </c>
      <c r="H40" s="207">
        <v>36122</v>
      </c>
      <c r="I40" s="44">
        <f t="shared" si="3"/>
        <v>-9.5675765461491619E-2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8">
        <v>6335</v>
      </c>
      <c r="F41" s="207">
        <v>21676.2</v>
      </c>
      <c r="G41" s="48">
        <f t="shared" si="2"/>
        <v>2.4216574585635362</v>
      </c>
      <c r="H41" s="207">
        <v>21076</v>
      </c>
      <c r="I41" s="44">
        <f t="shared" si="3"/>
        <v>2.8477889542607739E-2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8">
        <v>20700</v>
      </c>
      <c r="F42" s="207">
        <v>20166.666666666668</v>
      </c>
      <c r="G42" s="48">
        <f t="shared" si="2"/>
        <v>-2.5764895330112662E-2</v>
      </c>
      <c r="H42" s="207">
        <v>19332</v>
      </c>
      <c r="I42" s="44">
        <f t="shared" si="3"/>
        <v>4.3175391406303942E-2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1">
        <v>18836.397499999999</v>
      </c>
      <c r="F43" s="207">
        <v>35691.333333333336</v>
      </c>
      <c r="G43" s="51">
        <f t="shared" si="2"/>
        <v>0.8948067608646153</v>
      </c>
      <c r="H43" s="207">
        <v>35485</v>
      </c>
      <c r="I43" s="59">
        <f t="shared" si="3"/>
        <v>5.8146634728289629E-3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7"/>
      <c r="F44" s="225"/>
      <c r="G44" s="6"/>
      <c r="H44" s="225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5">
        <v>10403.627777777778</v>
      </c>
      <c r="F45" s="207">
        <v>25897.25</v>
      </c>
      <c r="G45" s="45">
        <f t="shared" ref="G45:G50" si="4">(F45-E45)/E45</f>
        <v>1.4892518795526988</v>
      </c>
      <c r="H45" s="207">
        <v>26147</v>
      </c>
      <c r="I45" s="44">
        <f t="shared" ref="I45:I50" si="5">(F45-H45)/H45</f>
        <v>-9.5517650208436916E-3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8">
        <v>7278.0555555555547</v>
      </c>
      <c r="F46" s="207">
        <v>13684.5</v>
      </c>
      <c r="G46" s="48">
        <f t="shared" si="4"/>
        <v>0.88024121216747475</v>
      </c>
      <c r="H46" s="207">
        <v>13685</v>
      </c>
      <c r="I46" s="85">
        <f t="shared" si="5"/>
        <v>-3.6536353671903542E-5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8">
        <v>26296.958333333332</v>
      </c>
      <c r="F47" s="207">
        <v>51729.222222222219</v>
      </c>
      <c r="G47" s="48">
        <f t="shared" si="4"/>
        <v>0.96711808135816291</v>
      </c>
      <c r="H47" s="207">
        <v>47925</v>
      </c>
      <c r="I47" s="85">
        <f t="shared" si="5"/>
        <v>7.9378658783979525E-2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8">
        <v>35136.680083333333</v>
      </c>
      <c r="F48" s="207">
        <v>122161.93333333335</v>
      </c>
      <c r="G48" s="48">
        <f t="shared" si="4"/>
        <v>2.476763685231588</v>
      </c>
      <c r="H48" s="207">
        <v>122162</v>
      </c>
      <c r="I48" s="85">
        <f t="shared" si="5"/>
        <v>-5.4572343814888936E-7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8">
        <v>3417.25</v>
      </c>
      <c r="F49" s="207">
        <v>4998.333333333333</v>
      </c>
      <c r="G49" s="48">
        <f t="shared" si="4"/>
        <v>0.46267710390908862</v>
      </c>
      <c r="H49" s="207">
        <v>4998</v>
      </c>
      <c r="I49" s="44">
        <f t="shared" si="5"/>
        <v>6.6693344004207722E-5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1">
        <v>60437.53125</v>
      </c>
      <c r="F50" s="207">
        <v>57497.5</v>
      </c>
      <c r="G50" s="56">
        <f t="shared" si="4"/>
        <v>-4.8645786636097914E-2</v>
      </c>
      <c r="H50" s="207">
        <v>57498</v>
      </c>
      <c r="I50" s="59">
        <f t="shared" si="5"/>
        <v>-8.6959546419005887E-6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7"/>
      <c r="F51" s="225"/>
      <c r="G51" s="52"/>
      <c r="H51" s="225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5">
        <v>5056.25</v>
      </c>
      <c r="F52" s="204">
        <v>18907.5</v>
      </c>
      <c r="G52" s="206">
        <f t="shared" ref="G52:G60" si="6">(F52-E52)/E52</f>
        <v>2.7394313967861557</v>
      </c>
      <c r="H52" s="204">
        <v>19258</v>
      </c>
      <c r="I52" s="118">
        <f t="shared" ref="I52:I60" si="7">(F52-H52)/H52</f>
        <v>-1.8200228476477308E-2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8">
        <v>10580</v>
      </c>
      <c r="F53" s="207">
        <v>27525.833333333332</v>
      </c>
      <c r="G53" s="209">
        <f t="shared" si="6"/>
        <v>1.601685570258349</v>
      </c>
      <c r="H53" s="207">
        <v>28941</v>
      </c>
      <c r="I53" s="85">
        <f t="shared" si="7"/>
        <v>-4.8898333390921804E-2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8">
        <v>6718.2291666666661</v>
      </c>
      <c r="F54" s="207">
        <v>23370.6</v>
      </c>
      <c r="G54" s="209">
        <f t="shared" si="6"/>
        <v>2.4786845491898601</v>
      </c>
      <c r="H54" s="207">
        <v>23411</v>
      </c>
      <c r="I54" s="85">
        <f t="shared" si="7"/>
        <v>-1.7256845072829634E-3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8">
        <v>7894.083333333333</v>
      </c>
      <c r="F55" s="207">
        <v>26944.5</v>
      </c>
      <c r="G55" s="209">
        <f t="shared" si="6"/>
        <v>2.4132525414603765</v>
      </c>
      <c r="H55" s="207">
        <v>26247</v>
      </c>
      <c r="I55" s="85">
        <f t="shared" si="7"/>
        <v>2.657446565321751E-2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08">
        <v>4312.291666666667</v>
      </c>
      <c r="F56" s="207">
        <v>12724</v>
      </c>
      <c r="G56" s="214">
        <f t="shared" si="6"/>
        <v>1.9506352963911295</v>
      </c>
      <c r="H56" s="207">
        <v>13791</v>
      </c>
      <c r="I56" s="86">
        <f t="shared" si="7"/>
        <v>-7.7369298818069754E-2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1">
        <v>9811.0476190476202</v>
      </c>
      <c r="F57" s="210">
        <v>4179.6000000000004</v>
      </c>
      <c r="G57" s="212">
        <f t="shared" si="6"/>
        <v>-0.57399044808573429</v>
      </c>
      <c r="H57" s="210">
        <v>4180</v>
      </c>
      <c r="I57" s="119">
        <f t="shared" si="7"/>
        <v>-9.5693779904219189E-5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5">
        <v>9276.5626984126993</v>
      </c>
      <c r="F58" s="213">
        <v>26669.444444444445</v>
      </c>
      <c r="G58" s="44">
        <f t="shared" si="6"/>
        <v>1.8749274177824311</v>
      </c>
      <c r="H58" s="213">
        <v>26814</v>
      </c>
      <c r="I58" s="44">
        <f t="shared" si="7"/>
        <v>-5.3910477942699618E-3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8">
        <v>9897.5818452380954</v>
      </c>
      <c r="F59" s="207">
        <v>30619.75</v>
      </c>
      <c r="G59" s="48">
        <f t="shared" si="6"/>
        <v>2.0936596917086079</v>
      </c>
      <c r="H59" s="207">
        <v>31376</v>
      </c>
      <c r="I59" s="44">
        <f t="shared" si="7"/>
        <v>-2.4102817440081591E-2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1">
        <v>43695.0625</v>
      </c>
      <c r="F60" s="207">
        <v>150000</v>
      </c>
      <c r="G60" s="51">
        <f t="shared" si="6"/>
        <v>2.4328821477255009</v>
      </c>
      <c r="H60" s="207">
        <v>129500</v>
      </c>
      <c r="I60" s="51">
        <f t="shared" si="7"/>
        <v>0.15830115830115829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7"/>
      <c r="F61" s="225"/>
      <c r="G61" s="52"/>
      <c r="H61" s="225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5">
        <v>16151.944444444445</v>
      </c>
      <c r="F62" s="207">
        <v>33262</v>
      </c>
      <c r="G62" s="45">
        <f t="shared" ref="G62:G67" si="8">(F62-E62)/E62</f>
        <v>1.0593186234887439</v>
      </c>
      <c r="H62" s="207">
        <v>33259</v>
      </c>
      <c r="I62" s="44">
        <f t="shared" ref="I62:I67" si="9">(F62-H62)/H62</f>
        <v>9.0201148561291686E-5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8">
        <v>52693.898809523802</v>
      </c>
      <c r="F63" s="207">
        <v>184559.71428571429</v>
      </c>
      <c r="G63" s="48">
        <f t="shared" si="8"/>
        <v>2.5024873553740017</v>
      </c>
      <c r="H63" s="207">
        <v>181447</v>
      </c>
      <c r="I63" s="44">
        <f t="shared" si="9"/>
        <v>1.7154950402675655E-2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8">
        <v>27251.15625</v>
      </c>
      <c r="F64" s="207">
        <v>106257.57142857143</v>
      </c>
      <c r="G64" s="48">
        <f t="shared" si="8"/>
        <v>2.8991949719040431</v>
      </c>
      <c r="H64" s="207">
        <v>106555</v>
      </c>
      <c r="I64" s="85">
        <f t="shared" si="9"/>
        <v>-2.7913150150491784E-3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8">
        <v>15115.78125</v>
      </c>
      <c r="F65" s="207">
        <v>50372.666666666664</v>
      </c>
      <c r="G65" s="48">
        <f t="shared" si="8"/>
        <v>2.332455387753555</v>
      </c>
      <c r="H65" s="207">
        <v>50538</v>
      </c>
      <c r="I65" s="85">
        <f t="shared" si="9"/>
        <v>-3.2714656957801209E-3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8">
        <v>8481.3541666666661</v>
      </c>
      <c r="F66" s="207">
        <v>27326.428571428572</v>
      </c>
      <c r="G66" s="48">
        <f t="shared" si="8"/>
        <v>2.2219416893149719</v>
      </c>
      <c r="H66" s="207">
        <v>27188</v>
      </c>
      <c r="I66" s="85">
        <f t="shared" si="9"/>
        <v>5.0915319783938675E-3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1">
        <v>7416.416666666667</v>
      </c>
      <c r="F67" s="207">
        <v>20514.666666666668</v>
      </c>
      <c r="G67" s="51">
        <f t="shared" si="8"/>
        <v>1.766115711765565</v>
      </c>
      <c r="H67" s="207">
        <v>20515</v>
      </c>
      <c r="I67" s="86">
        <f t="shared" si="9"/>
        <v>-1.6248273620868667E-5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7"/>
      <c r="F68" s="225"/>
      <c r="G68" s="60"/>
      <c r="H68" s="225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5">
        <v>7015.9285714285725</v>
      </c>
      <c r="F69" s="213">
        <v>24565.555555555555</v>
      </c>
      <c r="G69" s="45">
        <f>(F69-E69)/E69</f>
        <v>2.5013976133673141</v>
      </c>
      <c r="H69" s="213">
        <v>24982</v>
      </c>
      <c r="I69" s="44">
        <f>(F69-H69)/H69</f>
        <v>-1.6669780019391772E-2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8">
        <v>4733.5845238095244</v>
      </c>
      <c r="F70" s="207">
        <v>4704.5</v>
      </c>
      <c r="G70" s="48">
        <f>(F70-E70)/E70</f>
        <v>-6.1442916384468757E-3</v>
      </c>
      <c r="H70" s="207">
        <v>4680</v>
      </c>
      <c r="I70" s="44">
        <f>(F70-H70)/H70</f>
        <v>5.2350427350427347E-3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8">
        <v>1928.3333333333335</v>
      </c>
      <c r="F71" s="207">
        <v>9260</v>
      </c>
      <c r="G71" s="48">
        <f>(F71-E71)/E71</f>
        <v>3.802074330164217</v>
      </c>
      <c r="H71" s="207">
        <v>9260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8">
        <v>3798.1284722222222</v>
      </c>
      <c r="F72" s="207">
        <v>10946.25</v>
      </c>
      <c r="G72" s="48">
        <f>(F72-E72)/E72</f>
        <v>1.8820115170026173</v>
      </c>
      <c r="H72" s="207">
        <v>11494</v>
      </c>
      <c r="I72" s="44">
        <f>(F72-H72)/H72</f>
        <v>-4.7655298416565163E-2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1">
        <v>3674.5104166666665</v>
      </c>
      <c r="F73" s="216">
        <v>10831.875</v>
      </c>
      <c r="G73" s="48">
        <f>(F73-E73)/E73</f>
        <v>1.9478416909282135</v>
      </c>
      <c r="H73" s="216">
        <v>10135</v>
      </c>
      <c r="I73" s="59">
        <f>(F73-H73)/H73</f>
        <v>6.8759250123334975E-2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7"/>
      <c r="F74" s="182"/>
      <c r="G74" s="52"/>
      <c r="H74" s="18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5">
        <v>2755.25</v>
      </c>
      <c r="F75" s="204">
        <v>8267.5</v>
      </c>
      <c r="G75" s="44">
        <f t="shared" ref="G75:G81" si="10">(F75-E75)/E75</f>
        <v>2.0006351510752198</v>
      </c>
      <c r="H75" s="204">
        <v>8268</v>
      </c>
      <c r="I75" s="45">
        <f t="shared" ref="I75:I81" si="11">(F75-H75)/H75</f>
        <v>-6.047411707789066E-5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8">
        <v>2578.59375</v>
      </c>
      <c r="F76" s="207">
        <v>9701.625</v>
      </c>
      <c r="G76" s="48">
        <f t="shared" si="10"/>
        <v>2.7623704780948919</v>
      </c>
      <c r="H76" s="207">
        <v>9504</v>
      </c>
      <c r="I76" s="44">
        <f t="shared" si="11"/>
        <v>2.0793876262626264E-2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8">
        <v>1658.4166666666667</v>
      </c>
      <c r="F77" s="207">
        <v>4083.3333333333335</v>
      </c>
      <c r="G77" s="48">
        <f t="shared" si="10"/>
        <v>1.4621878297572988</v>
      </c>
      <c r="H77" s="207">
        <v>3716</v>
      </c>
      <c r="I77" s="44">
        <f t="shared" si="11"/>
        <v>9.8851811984212459E-2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8">
        <v>2423.25</v>
      </c>
      <c r="F78" s="207">
        <v>7693.8888888888887</v>
      </c>
      <c r="G78" s="48">
        <f t="shared" si="10"/>
        <v>2.1750289441406743</v>
      </c>
      <c r="H78" s="207">
        <v>7672</v>
      </c>
      <c r="I78" s="44">
        <f t="shared" si="11"/>
        <v>2.8530877071022793E-3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7">
        <v>2897.375</v>
      </c>
      <c r="F79" s="207">
        <v>6091.875</v>
      </c>
      <c r="G79" s="48">
        <f t="shared" si="10"/>
        <v>1.1025497217308771</v>
      </c>
      <c r="H79" s="207">
        <v>5451</v>
      </c>
      <c r="I79" s="44">
        <f t="shared" si="11"/>
        <v>0.11757017061089708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7">
        <v>9999</v>
      </c>
      <c r="F80" s="207">
        <v>56000</v>
      </c>
      <c r="G80" s="48">
        <f t="shared" si="10"/>
        <v>4.6005600560056008</v>
      </c>
      <c r="H80" s="207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1">
        <v>5630.0277777777783</v>
      </c>
      <c r="F81" s="210">
        <v>8526.6666666666661</v>
      </c>
      <c r="G81" s="51">
        <f t="shared" si="10"/>
        <v>0.514498152268836</v>
      </c>
      <c r="H81" s="210">
        <v>8527</v>
      </c>
      <c r="I81" s="56">
        <f t="shared" si="11"/>
        <v>-3.9091513232548334E-5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A10" sqref="A1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72" t="s">
        <v>203</v>
      </c>
      <c r="B9" s="272"/>
      <c r="C9" s="272"/>
      <c r="D9" s="272"/>
      <c r="E9" s="272"/>
      <c r="F9" s="272"/>
      <c r="G9" s="272"/>
      <c r="H9" s="272"/>
      <c r="I9" s="272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73" t="s">
        <v>3</v>
      </c>
      <c r="B12" s="279"/>
      <c r="C12" s="281" t="s">
        <v>0</v>
      </c>
      <c r="D12" s="275" t="s">
        <v>23</v>
      </c>
      <c r="E12" s="275" t="s">
        <v>221</v>
      </c>
      <c r="F12" s="283" t="s">
        <v>223</v>
      </c>
      <c r="G12" s="275" t="s">
        <v>197</v>
      </c>
      <c r="H12" s="283" t="s">
        <v>218</v>
      </c>
      <c r="I12" s="275" t="s">
        <v>187</v>
      </c>
    </row>
    <row r="13" spans="1:9" ht="30.75" customHeight="1" thickBot="1" x14ac:dyDescent="0.25">
      <c r="A13" s="274"/>
      <c r="B13" s="280"/>
      <c r="C13" s="282"/>
      <c r="D13" s="276"/>
      <c r="E13" s="276"/>
      <c r="F13" s="284"/>
      <c r="G13" s="276"/>
      <c r="H13" s="284"/>
      <c r="I13" s="2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2695.1499999999996</v>
      </c>
      <c r="F15" s="178">
        <v>4200</v>
      </c>
      <c r="G15" s="44">
        <f>(F15-E15)/E15</f>
        <v>0.55835482255162072</v>
      </c>
      <c r="H15" s="178">
        <v>3966.6</v>
      </c>
      <c r="I15" s="120">
        <f>(F15-H15)/H15</f>
        <v>5.8841325064286819E-2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2182.3805555555555</v>
      </c>
      <c r="F16" s="178">
        <v>4400</v>
      </c>
      <c r="G16" s="48">
        <f t="shared" ref="G16:G39" si="0">(F16-E16)/E16</f>
        <v>1.016146995444577</v>
      </c>
      <c r="H16" s="178">
        <v>4833.2</v>
      </c>
      <c r="I16" s="48">
        <f>(F16-H16)/H16</f>
        <v>-8.9630058760241632E-2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2097.9611111111112</v>
      </c>
      <c r="F17" s="178">
        <v>5120</v>
      </c>
      <c r="G17" s="48">
        <f t="shared" si="0"/>
        <v>1.440464683965649</v>
      </c>
      <c r="H17" s="178">
        <v>5466.6</v>
      </c>
      <c r="I17" s="48">
        <f t="shared" ref="I17:I29" si="1">(F17-H17)/H17</f>
        <v>-6.3403212234295597E-2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934.98749999999995</v>
      </c>
      <c r="F18" s="178">
        <v>2050</v>
      </c>
      <c r="G18" s="48">
        <f t="shared" si="0"/>
        <v>1.1925426810518858</v>
      </c>
      <c r="H18" s="178">
        <v>1765</v>
      </c>
      <c r="I18" s="48">
        <f t="shared" si="1"/>
        <v>0.16147308781869688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3723.5006944444449</v>
      </c>
      <c r="F19" s="178">
        <v>9900</v>
      </c>
      <c r="G19" s="48">
        <f t="shared" si="0"/>
        <v>1.6587882781305896</v>
      </c>
      <c r="H19" s="178">
        <v>12833.2</v>
      </c>
      <c r="I19" s="48">
        <f t="shared" si="1"/>
        <v>-0.22856341364585611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1444.0500000000002</v>
      </c>
      <c r="F20" s="178">
        <v>3740</v>
      </c>
      <c r="G20" s="48">
        <f t="shared" si="0"/>
        <v>1.5899380215366501</v>
      </c>
      <c r="H20" s="178">
        <v>5000</v>
      </c>
      <c r="I20" s="48">
        <f t="shared" si="1"/>
        <v>-0.252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1659.5861111111112</v>
      </c>
      <c r="F21" s="178">
        <v>3060</v>
      </c>
      <c r="G21" s="48">
        <f t="shared" si="0"/>
        <v>0.84383321812165335</v>
      </c>
      <c r="H21" s="178">
        <v>2933.2</v>
      </c>
      <c r="I21" s="48">
        <f t="shared" si="1"/>
        <v>4.3229237692622456E-2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451.24175000000002</v>
      </c>
      <c r="F22" s="178">
        <v>900</v>
      </c>
      <c r="G22" s="48">
        <f t="shared" si="0"/>
        <v>0.99449629827027297</v>
      </c>
      <c r="H22" s="178">
        <v>883.2</v>
      </c>
      <c r="I22" s="48">
        <f t="shared" si="1"/>
        <v>1.9021739130434732E-2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477.94375000000002</v>
      </c>
      <c r="F23" s="178">
        <v>960</v>
      </c>
      <c r="G23" s="48">
        <f t="shared" si="0"/>
        <v>1.0086045690523204</v>
      </c>
      <c r="H23" s="178">
        <v>1050</v>
      </c>
      <c r="I23" s="48">
        <f t="shared" si="1"/>
        <v>-8.5714285714285715E-2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495.05425000000002</v>
      </c>
      <c r="F24" s="178">
        <v>1100</v>
      </c>
      <c r="G24" s="48">
        <f t="shared" si="0"/>
        <v>1.221978702334138</v>
      </c>
      <c r="H24" s="178">
        <v>1183.2</v>
      </c>
      <c r="I24" s="48">
        <f t="shared" si="1"/>
        <v>-7.0317782285327965E-2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505.00424999999996</v>
      </c>
      <c r="F25" s="178">
        <v>1200</v>
      </c>
      <c r="G25" s="48">
        <f t="shared" si="0"/>
        <v>1.3762176258912675</v>
      </c>
      <c r="H25" s="178">
        <v>950</v>
      </c>
      <c r="I25" s="48">
        <f t="shared" si="1"/>
        <v>0.26315789473684209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1336.4250000000002</v>
      </c>
      <c r="F26" s="178">
        <v>2300</v>
      </c>
      <c r="G26" s="48">
        <f t="shared" si="0"/>
        <v>0.72100940943187963</v>
      </c>
      <c r="H26" s="178">
        <v>2666.6</v>
      </c>
      <c r="I26" s="48">
        <f t="shared" si="1"/>
        <v>-0.13747843696092399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517.19174999999996</v>
      </c>
      <c r="F27" s="178">
        <v>1150</v>
      </c>
      <c r="G27" s="48">
        <f t="shared" si="0"/>
        <v>1.2235466826375325</v>
      </c>
      <c r="H27" s="178">
        <v>1066.5999999999999</v>
      </c>
      <c r="I27" s="48">
        <f t="shared" si="1"/>
        <v>7.8192387024189097E-2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1567.7354166666667</v>
      </c>
      <c r="F28" s="178">
        <v>4510</v>
      </c>
      <c r="G28" s="48">
        <f t="shared" si="0"/>
        <v>1.8767609330337152</v>
      </c>
      <c r="H28" s="178">
        <v>5000</v>
      </c>
      <c r="I28" s="48">
        <f t="shared" si="1"/>
        <v>-9.8000000000000004E-2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2643.7291666666665</v>
      </c>
      <c r="F29" s="178">
        <v>4070</v>
      </c>
      <c r="G29" s="48">
        <f t="shared" si="0"/>
        <v>0.53949203697428672</v>
      </c>
      <c r="H29" s="178">
        <v>5433.2</v>
      </c>
      <c r="I29" s="48">
        <f t="shared" si="1"/>
        <v>-0.25090186262239561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1694.125</v>
      </c>
      <c r="F30" s="181">
        <v>3710</v>
      </c>
      <c r="G30" s="51">
        <f t="shared" si="0"/>
        <v>1.1899210506898841</v>
      </c>
      <c r="H30" s="181">
        <v>4500</v>
      </c>
      <c r="I30" s="51">
        <f>(F30-H30)/H30</f>
        <v>-0.17555555555555555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77"/>
      <c r="G31" s="41"/>
      <c r="H31" s="177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3747.3250000000003</v>
      </c>
      <c r="F32" s="178">
        <v>8200</v>
      </c>
      <c r="G32" s="44">
        <f t="shared" si="0"/>
        <v>1.1882276023563472</v>
      </c>
      <c r="H32" s="178">
        <v>7833.2</v>
      </c>
      <c r="I32" s="45">
        <f>(F32-H32)/H32</f>
        <v>4.6826328958790811E-2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3854.3479166666666</v>
      </c>
      <c r="F33" s="178">
        <v>7750</v>
      </c>
      <c r="G33" s="48">
        <f t="shared" si="0"/>
        <v>1.0107162528032465</v>
      </c>
      <c r="H33" s="178">
        <v>7433.2</v>
      </c>
      <c r="I33" s="48">
        <f>(F33-H33)/H33</f>
        <v>4.2619598557821693E-2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2667.7180555555556</v>
      </c>
      <c r="F34" s="178">
        <v>4800</v>
      </c>
      <c r="G34" s="48">
        <f>(F34-E34)/E34</f>
        <v>0.79929059219880494</v>
      </c>
      <c r="H34" s="178">
        <v>5833.2</v>
      </c>
      <c r="I34" s="48">
        <f>(F34-H34)/H34</f>
        <v>-0.17712404854968111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2312.3571428571431</v>
      </c>
      <c r="F35" s="178">
        <v>8130</v>
      </c>
      <c r="G35" s="48">
        <f t="shared" si="0"/>
        <v>2.5158928736910386</v>
      </c>
      <c r="H35" s="178">
        <v>7916.6</v>
      </c>
      <c r="I35" s="48">
        <f>(F35-H35)/H35</f>
        <v>2.6956016471717609E-2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3427.9249999999997</v>
      </c>
      <c r="F36" s="178">
        <v>3390</v>
      </c>
      <c r="G36" s="55">
        <f t="shared" si="0"/>
        <v>-1.1063544272409616E-2</v>
      </c>
      <c r="H36" s="178">
        <v>3266.6</v>
      </c>
      <c r="I36" s="48">
        <f>(F36-H36)/H36</f>
        <v>3.7776281148594895E-2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6"/>
      <c r="G37" s="6"/>
      <c r="H37" s="17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48479.541666666672</v>
      </c>
      <c r="F38" s="179">
        <v>146000</v>
      </c>
      <c r="G38" s="45">
        <f t="shared" si="0"/>
        <v>2.0115796268013395</v>
      </c>
      <c r="H38" s="179">
        <v>110666.6</v>
      </c>
      <c r="I38" s="45">
        <f>(F38-H38)/H38</f>
        <v>0.3192779031794597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31861.709027777775</v>
      </c>
      <c r="F39" s="180">
        <v>65900</v>
      </c>
      <c r="G39" s="51">
        <f t="shared" si="0"/>
        <v>1.0683134085038206</v>
      </c>
      <c r="H39" s="180">
        <v>63500</v>
      </c>
      <c r="I39" s="51">
        <f>(F39-H39)/H39</f>
        <v>3.7795275590551181E-2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72" t="s">
        <v>204</v>
      </c>
      <c r="B9" s="272"/>
      <c r="C9" s="272"/>
      <c r="D9" s="272"/>
      <c r="E9" s="272"/>
      <c r="F9" s="272"/>
      <c r="G9" s="272"/>
      <c r="H9" s="272"/>
      <c r="I9" s="272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73" t="s">
        <v>3</v>
      </c>
      <c r="B12" s="279"/>
      <c r="C12" s="281" t="s">
        <v>0</v>
      </c>
      <c r="D12" s="275" t="s">
        <v>222</v>
      </c>
      <c r="E12" s="283" t="s">
        <v>223</v>
      </c>
      <c r="F12" s="290" t="s">
        <v>186</v>
      </c>
      <c r="G12" s="275" t="s">
        <v>221</v>
      </c>
      <c r="H12" s="292" t="s">
        <v>220</v>
      </c>
      <c r="I12" s="288" t="s">
        <v>196</v>
      </c>
    </row>
    <row r="13" spans="1:9" ht="39.75" customHeight="1" thickBot="1" x14ac:dyDescent="0.25">
      <c r="A13" s="274"/>
      <c r="B13" s="280"/>
      <c r="C13" s="282"/>
      <c r="D13" s="276"/>
      <c r="E13" s="284"/>
      <c r="F13" s="291"/>
      <c r="G13" s="276"/>
      <c r="H13" s="293"/>
      <c r="I13" s="28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4473.3</v>
      </c>
      <c r="E15" s="164">
        <v>4200</v>
      </c>
      <c r="F15" s="67">
        <f t="shared" ref="F15:F30" si="0">D15-E15</f>
        <v>273.30000000000018</v>
      </c>
      <c r="G15" s="42">
        <v>2695.1499999999996</v>
      </c>
      <c r="H15" s="66">
        <f>AVERAGE(D15:E15)</f>
        <v>4336.6499999999996</v>
      </c>
      <c r="I15" s="69">
        <f>(H15-G15)/G15</f>
        <v>0.60905700981392508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4554.2222222222226</v>
      </c>
      <c r="E16" s="164">
        <v>4400</v>
      </c>
      <c r="F16" s="71">
        <f t="shared" si="0"/>
        <v>154.22222222222263</v>
      </c>
      <c r="G16" s="46">
        <v>2182.3805555555555</v>
      </c>
      <c r="H16" s="68">
        <f t="shared" ref="H16:H30" si="1">AVERAGE(D16:E16)</f>
        <v>4477.1111111111113</v>
      </c>
      <c r="I16" s="72">
        <f t="shared" ref="I16:I39" si="2">(H16-G16)/G16</f>
        <v>1.0514804806677724</v>
      </c>
    </row>
    <row r="17" spans="1:9" ht="16.5" x14ac:dyDescent="0.3">
      <c r="A17" s="37"/>
      <c r="B17" s="34" t="s">
        <v>6</v>
      </c>
      <c r="C17" s="15" t="s">
        <v>165</v>
      </c>
      <c r="D17" s="164">
        <v>5072</v>
      </c>
      <c r="E17" s="164">
        <v>5120</v>
      </c>
      <c r="F17" s="71">
        <f t="shared" si="0"/>
        <v>-48</v>
      </c>
      <c r="G17" s="46">
        <v>2097.9611111111112</v>
      </c>
      <c r="H17" s="68">
        <f t="shared" si="1"/>
        <v>5096</v>
      </c>
      <c r="I17" s="72">
        <f t="shared" si="2"/>
        <v>1.4290250057595602</v>
      </c>
    </row>
    <row r="18" spans="1:9" ht="16.5" x14ac:dyDescent="0.3">
      <c r="A18" s="37"/>
      <c r="B18" s="34" t="s">
        <v>7</v>
      </c>
      <c r="C18" s="15" t="s">
        <v>166</v>
      </c>
      <c r="D18" s="164">
        <v>1479.8</v>
      </c>
      <c r="E18" s="164">
        <v>2050</v>
      </c>
      <c r="F18" s="71">
        <f t="shared" si="0"/>
        <v>-570.20000000000005</v>
      </c>
      <c r="G18" s="46">
        <v>934.98749999999995</v>
      </c>
      <c r="H18" s="68">
        <f t="shared" si="1"/>
        <v>1764.9</v>
      </c>
      <c r="I18" s="72">
        <f t="shared" si="2"/>
        <v>0.88761881843340174</v>
      </c>
    </row>
    <row r="19" spans="1:9" ht="16.5" x14ac:dyDescent="0.3">
      <c r="A19" s="37"/>
      <c r="B19" s="34" t="s">
        <v>8</v>
      </c>
      <c r="C19" s="15" t="s">
        <v>167</v>
      </c>
      <c r="D19" s="164">
        <v>16197.6</v>
      </c>
      <c r="E19" s="164">
        <v>9900</v>
      </c>
      <c r="F19" s="71">
        <f t="shared" si="0"/>
        <v>6297.6</v>
      </c>
      <c r="G19" s="46">
        <v>3723.5006944444449</v>
      </c>
      <c r="H19" s="68">
        <f t="shared" si="1"/>
        <v>13048.8</v>
      </c>
      <c r="I19" s="72">
        <f t="shared" si="2"/>
        <v>2.50444408925964</v>
      </c>
    </row>
    <row r="20" spans="1:9" ht="16.5" x14ac:dyDescent="0.3">
      <c r="A20" s="37"/>
      <c r="B20" s="34" t="s">
        <v>9</v>
      </c>
      <c r="C20" s="15" t="s">
        <v>168</v>
      </c>
      <c r="D20" s="164">
        <v>4773.8</v>
      </c>
      <c r="E20" s="164">
        <v>3740</v>
      </c>
      <c r="F20" s="71">
        <f t="shared" si="0"/>
        <v>1033.8000000000002</v>
      </c>
      <c r="G20" s="46">
        <v>1444.0500000000002</v>
      </c>
      <c r="H20" s="68">
        <f t="shared" si="1"/>
        <v>4256.8999999999996</v>
      </c>
      <c r="I20" s="72">
        <f t="shared" si="2"/>
        <v>1.9478896160105252</v>
      </c>
    </row>
    <row r="21" spans="1:9" ht="16.5" x14ac:dyDescent="0.3">
      <c r="A21" s="37"/>
      <c r="B21" s="34" t="s">
        <v>10</v>
      </c>
      <c r="C21" s="15" t="s">
        <v>169</v>
      </c>
      <c r="D21" s="164">
        <v>5139.8</v>
      </c>
      <c r="E21" s="164">
        <v>3060</v>
      </c>
      <c r="F21" s="71">
        <f t="shared" si="0"/>
        <v>2079.8000000000002</v>
      </c>
      <c r="G21" s="46">
        <v>1659.5861111111112</v>
      </c>
      <c r="H21" s="68">
        <f t="shared" si="1"/>
        <v>4099.8999999999996</v>
      </c>
      <c r="I21" s="72">
        <f t="shared" si="2"/>
        <v>1.4704352323454137</v>
      </c>
    </row>
    <row r="22" spans="1:9" ht="16.5" x14ac:dyDescent="0.3">
      <c r="A22" s="37"/>
      <c r="B22" s="34" t="s">
        <v>11</v>
      </c>
      <c r="C22" s="15" t="s">
        <v>170</v>
      </c>
      <c r="D22" s="164">
        <v>954.8</v>
      </c>
      <c r="E22" s="164">
        <v>900</v>
      </c>
      <c r="F22" s="71">
        <f t="shared" si="0"/>
        <v>54.799999999999955</v>
      </c>
      <c r="G22" s="46">
        <v>451.24175000000002</v>
      </c>
      <c r="H22" s="68">
        <f t="shared" si="1"/>
        <v>927.4</v>
      </c>
      <c r="I22" s="72">
        <f t="shared" si="2"/>
        <v>1.0552176300176124</v>
      </c>
    </row>
    <row r="23" spans="1:9" ht="16.5" x14ac:dyDescent="0.3">
      <c r="A23" s="37"/>
      <c r="B23" s="34" t="s">
        <v>12</v>
      </c>
      <c r="C23" s="15" t="s">
        <v>171</v>
      </c>
      <c r="D23" s="164">
        <v>1114.8</v>
      </c>
      <c r="E23" s="164">
        <v>960</v>
      </c>
      <c r="F23" s="71">
        <f t="shared" si="0"/>
        <v>154.79999999999995</v>
      </c>
      <c r="G23" s="46">
        <v>477.94375000000002</v>
      </c>
      <c r="H23" s="68">
        <f t="shared" si="1"/>
        <v>1037.4000000000001</v>
      </c>
      <c r="I23" s="72">
        <f t="shared" si="2"/>
        <v>1.1705483124321638</v>
      </c>
    </row>
    <row r="24" spans="1:9" ht="16.5" x14ac:dyDescent="0.3">
      <c r="A24" s="37"/>
      <c r="B24" s="34" t="s">
        <v>13</v>
      </c>
      <c r="C24" s="15" t="s">
        <v>172</v>
      </c>
      <c r="D24" s="164">
        <v>1277.7777777777778</v>
      </c>
      <c r="E24" s="164">
        <v>1100</v>
      </c>
      <c r="F24" s="71">
        <f t="shared" si="0"/>
        <v>177.77777777777783</v>
      </c>
      <c r="G24" s="46">
        <v>495.05425000000002</v>
      </c>
      <c r="H24" s="68">
        <f t="shared" si="1"/>
        <v>1188.8888888888889</v>
      </c>
      <c r="I24" s="72">
        <f t="shared" si="2"/>
        <v>1.4015325368661897</v>
      </c>
    </row>
    <row r="25" spans="1:9" ht="16.5" x14ac:dyDescent="0.3">
      <c r="A25" s="37"/>
      <c r="B25" s="34" t="s">
        <v>14</v>
      </c>
      <c r="C25" s="15" t="s">
        <v>173</v>
      </c>
      <c r="D25" s="164">
        <v>1200</v>
      </c>
      <c r="E25" s="164">
        <v>1200</v>
      </c>
      <c r="F25" s="71">
        <f t="shared" si="0"/>
        <v>0</v>
      </c>
      <c r="G25" s="46">
        <v>505.00424999999996</v>
      </c>
      <c r="H25" s="68">
        <f t="shared" si="1"/>
        <v>1200</v>
      </c>
      <c r="I25" s="72">
        <f t="shared" si="2"/>
        <v>1.3762176258912675</v>
      </c>
    </row>
    <row r="26" spans="1:9" ht="16.5" x14ac:dyDescent="0.3">
      <c r="A26" s="37"/>
      <c r="B26" s="34" t="s">
        <v>15</v>
      </c>
      <c r="C26" s="15" t="s">
        <v>174</v>
      </c>
      <c r="D26" s="164">
        <v>3098.8</v>
      </c>
      <c r="E26" s="164">
        <v>2300</v>
      </c>
      <c r="F26" s="71">
        <f t="shared" si="0"/>
        <v>798.80000000000018</v>
      </c>
      <c r="G26" s="46">
        <v>1336.4250000000002</v>
      </c>
      <c r="H26" s="68">
        <f t="shared" si="1"/>
        <v>2699.4</v>
      </c>
      <c r="I26" s="72">
        <f t="shared" si="2"/>
        <v>1.0198664347045288</v>
      </c>
    </row>
    <row r="27" spans="1:9" ht="16.5" x14ac:dyDescent="0.3">
      <c r="A27" s="37"/>
      <c r="B27" s="34" t="s">
        <v>16</v>
      </c>
      <c r="C27" s="15" t="s">
        <v>175</v>
      </c>
      <c r="D27" s="164">
        <v>1305.5555555555557</v>
      </c>
      <c r="E27" s="164">
        <v>1150</v>
      </c>
      <c r="F27" s="71">
        <f t="shared" si="0"/>
        <v>155.55555555555566</v>
      </c>
      <c r="G27" s="46">
        <v>517.19174999999996</v>
      </c>
      <c r="H27" s="68">
        <f t="shared" si="1"/>
        <v>1227.7777777777778</v>
      </c>
      <c r="I27" s="72">
        <f t="shared" si="2"/>
        <v>1.3739314824294431</v>
      </c>
    </row>
    <row r="28" spans="1:9" ht="16.5" x14ac:dyDescent="0.3">
      <c r="A28" s="37"/>
      <c r="B28" s="34" t="s">
        <v>17</v>
      </c>
      <c r="C28" s="15" t="s">
        <v>176</v>
      </c>
      <c r="D28" s="164">
        <v>4398.3</v>
      </c>
      <c r="E28" s="164">
        <v>4510</v>
      </c>
      <c r="F28" s="71">
        <f t="shared" si="0"/>
        <v>-111.69999999999982</v>
      </c>
      <c r="G28" s="46">
        <v>1567.7354166666667</v>
      </c>
      <c r="H28" s="68">
        <f t="shared" si="1"/>
        <v>4454.1499999999996</v>
      </c>
      <c r="I28" s="72">
        <f t="shared" si="2"/>
        <v>1.8411362993064571</v>
      </c>
    </row>
    <row r="29" spans="1:9" ht="16.5" x14ac:dyDescent="0.3">
      <c r="A29" s="37"/>
      <c r="B29" s="34" t="s">
        <v>18</v>
      </c>
      <c r="C29" s="15" t="s">
        <v>177</v>
      </c>
      <c r="D29" s="164">
        <v>5999.9249999999993</v>
      </c>
      <c r="E29" s="164">
        <v>4070</v>
      </c>
      <c r="F29" s="71">
        <f t="shared" si="0"/>
        <v>1929.9249999999993</v>
      </c>
      <c r="G29" s="46">
        <v>2643.7291666666665</v>
      </c>
      <c r="H29" s="68">
        <f t="shared" si="1"/>
        <v>5034.9624999999996</v>
      </c>
      <c r="I29" s="72">
        <f t="shared" si="2"/>
        <v>0.90449254919266497</v>
      </c>
    </row>
    <row r="30" spans="1:9" ht="17.25" thickBot="1" x14ac:dyDescent="0.35">
      <c r="A30" s="38"/>
      <c r="B30" s="36" t="s">
        <v>19</v>
      </c>
      <c r="C30" s="16" t="s">
        <v>178</v>
      </c>
      <c r="D30" s="167">
        <v>4133.8</v>
      </c>
      <c r="E30" s="167">
        <v>3710</v>
      </c>
      <c r="F30" s="74">
        <f t="shared" si="0"/>
        <v>423.80000000000018</v>
      </c>
      <c r="G30" s="49">
        <v>1694.125</v>
      </c>
      <c r="H30" s="101">
        <f t="shared" si="1"/>
        <v>3921.9</v>
      </c>
      <c r="I30" s="75">
        <f t="shared" si="2"/>
        <v>1.31500036892201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8674.7999999999993</v>
      </c>
      <c r="E32" s="164">
        <v>8200</v>
      </c>
      <c r="F32" s="67">
        <f>D32-E32</f>
        <v>474.79999999999927</v>
      </c>
      <c r="G32" s="54">
        <v>3747.3250000000003</v>
      </c>
      <c r="H32" s="68">
        <f>AVERAGE(D32:E32)</f>
        <v>8437.4</v>
      </c>
      <c r="I32" s="78">
        <f t="shared" si="2"/>
        <v>1.2515794600148102</v>
      </c>
    </row>
    <row r="33" spans="1:9" ht="16.5" x14ac:dyDescent="0.3">
      <c r="A33" s="37"/>
      <c r="B33" s="34" t="s">
        <v>27</v>
      </c>
      <c r="C33" s="15" t="s">
        <v>180</v>
      </c>
      <c r="D33" s="47">
        <v>9194.2222222222226</v>
      </c>
      <c r="E33" s="164">
        <v>7750</v>
      </c>
      <c r="F33" s="79">
        <f>D33-E33</f>
        <v>1444.2222222222226</v>
      </c>
      <c r="G33" s="46">
        <v>3854.3479166666666</v>
      </c>
      <c r="H33" s="68">
        <f>AVERAGE(D33:E33)</f>
        <v>8472.1111111111113</v>
      </c>
      <c r="I33" s="72">
        <f t="shared" si="2"/>
        <v>1.1980660008601398</v>
      </c>
    </row>
    <row r="34" spans="1:9" ht="16.5" x14ac:dyDescent="0.3">
      <c r="A34" s="37"/>
      <c r="B34" s="39" t="s">
        <v>28</v>
      </c>
      <c r="C34" s="15" t="s">
        <v>181</v>
      </c>
      <c r="D34" s="47">
        <v>5844</v>
      </c>
      <c r="E34" s="164">
        <v>4800</v>
      </c>
      <c r="F34" s="71">
        <f>D34-E34</f>
        <v>1044</v>
      </c>
      <c r="G34" s="46">
        <v>2667.7180555555556</v>
      </c>
      <c r="H34" s="68">
        <f>AVERAGE(D34:E34)</f>
        <v>5322</v>
      </c>
      <c r="I34" s="72">
        <f t="shared" si="2"/>
        <v>0.99496344410042503</v>
      </c>
    </row>
    <row r="35" spans="1:9" ht="16.5" x14ac:dyDescent="0.3">
      <c r="A35" s="37"/>
      <c r="B35" s="34" t="s">
        <v>29</v>
      </c>
      <c r="C35" s="15" t="s">
        <v>182</v>
      </c>
      <c r="D35" s="47">
        <v>6875</v>
      </c>
      <c r="E35" s="164">
        <v>8130</v>
      </c>
      <c r="F35" s="79">
        <f>D35-E35</f>
        <v>-1255</v>
      </c>
      <c r="G35" s="46">
        <v>2312.3571428571431</v>
      </c>
      <c r="H35" s="68">
        <f>AVERAGE(D35:E35)</f>
        <v>7502.5</v>
      </c>
      <c r="I35" s="72">
        <f t="shared" si="2"/>
        <v>2.244524758286226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4874</v>
      </c>
      <c r="E36" s="164">
        <v>3390</v>
      </c>
      <c r="F36" s="71">
        <f>D36-E36</f>
        <v>1484</v>
      </c>
      <c r="G36" s="49">
        <v>3427.9249999999997</v>
      </c>
      <c r="H36" s="68">
        <f>AVERAGE(D36:E36)</f>
        <v>4132</v>
      </c>
      <c r="I36" s="80">
        <f t="shared" si="2"/>
        <v>0.20539393364790662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96665</v>
      </c>
      <c r="E38" s="165">
        <v>146000</v>
      </c>
      <c r="F38" s="67">
        <f>D38-E38</f>
        <v>-49335</v>
      </c>
      <c r="G38" s="46">
        <v>48479.541666666672</v>
      </c>
      <c r="H38" s="67">
        <f>AVERAGE(D38:E38)</f>
        <v>121332.5</v>
      </c>
      <c r="I38" s="78">
        <f t="shared" si="2"/>
        <v>1.5027567470470788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54483</v>
      </c>
      <c r="E39" s="166">
        <v>65900</v>
      </c>
      <c r="F39" s="74">
        <f>D39-E39</f>
        <v>-11417</v>
      </c>
      <c r="G39" s="46">
        <v>31861.709027777775</v>
      </c>
      <c r="H39" s="81">
        <f>AVERAGE(D39:E39)</f>
        <v>60191.5</v>
      </c>
      <c r="I39" s="75">
        <f t="shared" si="2"/>
        <v>0.88914850573532189</v>
      </c>
    </row>
    <row r="40" spans="1:9" ht="15.75" customHeight="1" thickBot="1" x14ac:dyDescent="0.25">
      <c r="A40" s="285"/>
      <c r="B40" s="286"/>
      <c r="C40" s="287"/>
      <c r="D40" s="84">
        <f>SUM(D15:D39)</f>
        <v>251784.3027777778</v>
      </c>
      <c r="E40" s="84">
        <f>SUM(E15:E39)</f>
        <v>296540</v>
      </c>
      <c r="F40" s="84">
        <f>SUM(F15:F39)</f>
        <v>-44755.697222222225</v>
      </c>
      <c r="G40" s="84">
        <f>SUM(G15:G39)</f>
        <v>120776.99011507937</v>
      </c>
      <c r="H40" s="84">
        <f>AVERAGE(D40:E40)</f>
        <v>274162.15138888889</v>
      </c>
      <c r="I40" s="75">
        <f>(H40-G40)/G40</f>
        <v>1.2699866185410005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8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72" t="s">
        <v>201</v>
      </c>
      <c r="B9" s="272"/>
      <c r="C9" s="272"/>
      <c r="D9" s="272"/>
      <c r="E9" s="272"/>
      <c r="F9" s="272"/>
      <c r="G9" s="272"/>
      <c r="H9" s="272"/>
      <c r="I9" s="272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73" t="s">
        <v>3</v>
      </c>
      <c r="B13" s="279"/>
      <c r="C13" s="281" t="s">
        <v>0</v>
      </c>
      <c r="D13" s="275" t="s">
        <v>23</v>
      </c>
      <c r="E13" s="275" t="s">
        <v>221</v>
      </c>
      <c r="F13" s="292" t="s">
        <v>220</v>
      </c>
      <c r="G13" s="275" t="s">
        <v>197</v>
      </c>
      <c r="H13" s="292" t="s">
        <v>219</v>
      </c>
      <c r="I13" s="275" t="s">
        <v>187</v>
      </c>
    </row>
    <row r="14" spans="1:9" ht="33.75" customHeight="1" thickBot="1" x14ac:dyDescent="0.25">
      <c r="A14" s="274"/>
      <c r="B14" s="280"/>
      <c r="C14" s="282"/>
      <c r="D14" s="295"/>
      <c r="E14" s="276"/>
      <c r="F14" s="293"/>
      <c r="G14" s="294"/>
      <c r="H14" s="293"/>
      <c r="I14" s="29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2695.1499999999996</v>
      </c>
      <c r="F16" s="42">
        <v>4336.6499999999996</v>
      </c>
      <c r="G16" s="21">
        <f t="shared" ref="G16:G31" si="0">(F16-E16)/E16</f>
        <v>0.60905700981392508</v>
      </c>
      <c r="H16" s="204">
        <v>4242.8</v>
      </c>
      <c r="I16" s="21">
        <f t="shared" ref="I16:I31" si="1">(F16-H16)/H16</f>
        <v>2.21198265296501E-2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2182.3805555555555</v>
      </c>
      <c r="F17" s="46">
        <v>4477.1111111111113</v>
      </c>
      <c r="G17" s="21">
        <f t="shared" si="0"/>
        <v>1.0514804806677724</v>
      </c>
      <c r="H17" s="207">
        <v>4777.1000000000004</v>
      </c>
      <c r="I17" s="21">
        <f t="shared" si="1"/>
        <v>-6.2797280544449358E-2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2097.9611111111112</v>
      </c>
      <c r="F18" s="46">
        <v>5096</v>
      </c>
      <c r="G18" s="21">
        <f t="shared" si="0"/>
        <v>1.4290250057595602</v>
      </c>
      <c r="H18" s="207">
        <v>5297.3</v>
      </c>
      <c r="I18" s="21">
        <f t="shared" si="1"/>
        <v>-3.8000490816076149E-2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934.98749999999995</v>
      </c>
      <c r="F19" s="46">
        <v>1764.9</v>
      </c>
      <c r="G19" s="21">
        <f t="shared" si="0"/>
        <v>0.88761881843340174</v>
      </c>
      <c r="H19" s="207">
        <v>1660</v>
      </c>
      <c r="I19" s="21">
        <f t="shared" si="1"/>
        <v>6.3192771084337407E-2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3723.5006944444449</v>
      </c>
      <c r="F20" s="46">
        <v>13048.8</v>
      </c>
      <c r="G20" s="21">
        <f t="shared" si="0"/>
        <v>2.50444408925964</v>
      </c>
      <c r="H20" s="207">
        <v>14719.1</v>
      </c>
      <c r="I20" s="21">
        <f t="shared" si="1"/>
        <v>-0.11347840560903867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1444.0500000000002</v>
      </c>
      <c r="F21" s="46">
        <v>4256.8999999999996</v>
      </c>
      <c r="G21" s="21">
        <f t="shared" si="0"/>
        <v>1.9478896160105252</v>
      </c>
      <c r="H21" s="207">
        <v>4949.5</v>
      </c>
      <c r="I21" s="21">
        <f t="shared" si="1"/>
        <v>-0.13993332659864641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1659.5861111111112</v>
      </c>
      <c r="F22" s="46">
        <v>4099.8999999999996</v>
      </c>
      <c r="G22" s="21">
        <f t="shared" si="0"/>
        <v>1.4704352323454137</v>
      </c>
      <c r="H22" s="207">
        <v>3974.1</v>
      </c>
      <c r="I22" s="21">
        <f t="shared" si="1"/>
        <v>3.1654965904229823E-2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451.24175000000002</v>
      </c>
      <c r="F23" s="46">
        <v>927.4</v>
      </c>
      <c r="G23" s="21">
        <f t="shared" si="0"/>
        <v>1.0552176300176124</v>
      </c>
      <c r="H23" s="207">
        <v>971.6</v>
      </c>
      <c r="I23" s="21">
        <f t="shared" si="1"/>
        <v>-4.5491972004940352E-2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477.94375000000002</v>
      </c>
      <c r="F24" s="46">
        <v>1037.4000000000001</v>
      </c>
      <c r="G24" s="21">
        <f t="shared" si="0"/>
        <v>1.1705483124321638</v>
      </c>
      <c r="H24" s="207">
        <v>1099.5</v>
      </c>
      <c r="I24" s="21">
        <f t="shared" si="1"/>
        <v>-5.6480218281036755E-2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495.05425000000002</v>
      </c>
      <c r="F25" s="46">
        <v>1188.8888888888889</v>
      </c>
      <c r="G25" s="21">
        <f t="shared" si="0"/>
        <v>1.4015325368661897</v>
      </c>
      <c r="H25" s="207">
        <v>1199.5999999999999</v>
      </c>
      <c r="I25" s="21">
        <f t="shared" si="1"/>
        <v>-8.9289022266680531E-3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505.00424999999996</v>
      </c>
      <c r="F26" s="46">
        <v>1200</v>
      </c>
      <c r="G26" s="21">
        <f t="shared" si="0"/>
        <v>1.3762176258912675</v>
      </c>
      <c r="H26" s="207">
        <v>987.5</v>
      </c>
      <c r="I26" s="21">
        <f t="shared" si="1"/>
        <v>0.21518987341772153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1336.4250000000002</v>
      </c>
      <c r="F27" s="46">
        <v>2699.4</v>
      </c>
      <c r="G27" s="21">
        <f t="shared" si="0"/>
        <v>1.0198664347045288</v>
      </c>
      <c r="H27" s="207">
        <v>2945.3</v>
      </c>
      <c r="I27" s="21">
        <f t="shared" si="1"/>
        <v>-8.3488948494211138E-2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517.19174999999996</v>
      </c>
      <c r="F28" s="46">
        <v>1227.7777777777778</v>
      </c>
      <c r="G28" s="21">
        <f t="shared" si="0"/>
        <v>1.3739314824294431</v>
      </c>
      <c r="H28" s="207">
        <v>1058.3</v>
      </c>
      <c r="I28" s="21">
        <f t="shared" si="1"/>
        <v>0.16014152676724736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1567.7354166666667</v>
      </c>
      <c r="F29" s="46">
        <v>4454.1499999999996</v>
      </c>
      <c r="G29" s="21">
        <f t="shared" si="0"/>
        <v>1.8411362993064571</v>
      </c>
      <c r="H29" s="207">
        <v>4724</v>
      </c>
      <c r="I29" s="21">
        <f t="shared" si="1"/>
        <v>-5.7123200677392121E-2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2643.7291666666665</v>
      </c>
      <c r="F30" s="46">
        <v>5034.9624999999996</v>
      </c>
      <c r="G30" s="21">
        <f t="shared" si="0"/>
        <v>0.90449254919266497</v>
      </c>
      <c r="H30" s="207">
        <v>5849.6</v>
      </c>
      <c r="I30" s="21">
        <f t="shared" si="1"/>
        <v>-0.1392637958150986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1694.125</v>
      </c>
      <c r="F31" s="49">
        <v>3921.9</v>
      </c>
      <c r="G31" s="23">
        <f t="shared" si="0"/>
        <v>1.31500036892201</v>
      </c>
      <c r="H31" s="210">
        <v>4340</v>
      </c>
      <c r="I31" s="23">
        <f t="shared" si="1"/>
        <v>-9.63364055299539E-2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3"/>
      <c r="F32" s="41"/>
      <c r="G32" s="41"/>
      <c r="H32" s="177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3747.3250000000003</v>
      </c>
      <c r="F33" s="54">
        <v>8437.4</v>
      </c>
      <c r="G33" s="21">
        <f>(F33-E33)/E33</f>
        <v>1.2515794600148102</v>
      </c>
      <c r="H33" s="213">
        <v>8476.6</v>
      </c>
      <c r="I33" s="21">
        <f>(F33-H33)/H33</f>
        <v>-4.6244956704339863E-3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3854.3479166666666</v>
      </c>
      <c r="F34" s="46">
        <v>8472.1111111111113</v>
      </c>
      <c r="G34" s="21">
        <f>(F34-E34)/E34</f>
        <v>1.1980660008601398</v>
      </c>
      <c r="H34" s="207">
        <v>8254.1</v>
      </c>
      <c r="I34" s="21">
        <f>(F34-H34)/H34</f>
        <v>2.6412463031840049E-2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2667.7180555555556</v>
      </c>
      <c r="F35" s="46">
        <v>5322</v>
      </c>
      <c r="G35" s="21">
        <f>(F35-E35)/E35</f>
        <v>0.99496344410042503</v>
      </c>
      <c r="H35" s="207">
        <v>5883.6</v>
      </c>
      <c r="I35" s="21">
        <f>(F35-H35)/H35</f>
        <v>-9.5451764225984143E-2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2312.3571428571431</v>
      </c>
      <c r="F36" s="46">
        <v>7502.5</v>
      </c>
      <c r="G36" s="21">
        <f>(F36-E36)/E36</f>
        <v>2.244524758286226</v>
      </c>
      <c r="H36" s="207">
        <v>7694.3</v>
      </c>
      <c r="I36" s="21">
        <f>(F36-H36)/H36</f>
        <v>-2.4927543766164587E-2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3427.9249999999997</v>
      </c>
      <c r="F37" s="49">
        <v>4132</v>
      </c>
      <c r="G37" s="23">
        <f>(F37-E37)/E37</f>
        <v>0.20539393364790662</v>
      </c>
      <c r="H37" s="210">
        <v>3857.8</v>
      </c>
      <c r="I37" s="23">
        <f>(F37-H37)/H37</f>
        <v>7.107677951163871E-2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3"/>
      <c r="F38" s="41"/>
      <c r="G38" s="41"/>
      <c r="H38" s="177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48479.541666666672</v>
      </c>
      <c r="F39" s="46">
        <v>121332.5</v>
      </c>
      <c r="G39" s="21">
        <f t="shared" ref="G39:G44" si="2">(F39-E39)/E39</f>
        <v>1.5027567470470788</v>
      </c>
      <c r="H39" s="207">
        <v>103332.3</v>
      </c>
      <c r="I39" s="21">
        <f t="shared" ref="I39:I44" si="3">(F39-H39)/H39</f>
        <v>0.17419722584322614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31861.709027777775</v>
      </c>
      <c r="F40" s="46">
        <v>60191.5</v>
      </c>
      <c r="G40" s="21">
        <f t="shared" si="2"/>
        <v>0.88914850573532189</v>
      </c>
      <c r="H40" s="207">
        <v>60040</v>
      </c>
      <c r="I40" s="21">
        <f t="shared" si="3"/>
        <v>2.5233177881412391E-3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26434.125</v>
      </c>
      <c r="F41" s="57">
        <v>32666</v>
      </c>
      <c r="G41" s="21">
        <f t="shared" si="2"/>
        <v>0.23575113607883749</v>
      </c>
      <c r="H41" s="215">
        <v>36122</v>
      </c>
      <c r="I41" s="21">
        <f t="shared" si="3"/>
        <v>-9.5675765461491619E-2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6335</v>
      </c>
      <c r="F42" s="47">
        <v>21676.2</v>
      </c>
      <c r="G42" s="21">
        <f t="shared" si="2"/>
        <v>2.4216574585635362</v>
      </c>
      <c r="H42" s="208">
        <v>21076</v>
      </c>
      <c r="I42" s="21">
        <f t="shared" si="3"/>
        <v>2.8477889542607739E-2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20700</v>
      </c>
      <c r="F43" s="47">
        <v>20166.666666666668</v>
      </c>
      <c r="G43" s="21">
        <f t="shared" si="2"/>
        <v>-2.5764895330112662E-2</v>
      </c>
      <c r="H43" s="208">
        <v>19332</v>
      </c>
      <c r="I43" s="21">
        <f t="shared" si="3"/>
        <v>4.3175391406303942E-2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18836.397499999999</v>
      </c>
      <c r="F44" s="50">
        <v>35691.333333333336</v>
      </c>
      <c r="G44" s="31">
        <f t="shared" si="2"/>
        <v>0.8948067608646153</v>
      </c>
      <c r="H44" s="211">
        <v>35485</v>
      </c>
      <c r="I44" s="31">
        <f t="shared" si="3"/>
        <v>5.8146634728289629E-3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3"/>
      <c r="F45" s="123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10403.627777777778</v>
      </c>
      <c r="F46" s="43">
        <v>25897.25</v>
      </c>
      <c r="G46" s="21">
        <f t="shared" ref="G46:G51" si="4">(F46-E46)/E46</f>
        <v>1.4892518795526988</v>
      </c>
      <c r="H46" s="205">
        <v>26147</v>
      </c>
      <c r="I46" s="21">
        <f t="shared" ref="I46:I51" si="5">(F46-H46)/H46</f>
        <v>-9.5517650208436916E-3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7278.0555555555547</v>
      </c>
      <c r="F47" s="47">
        <v>13684.5</v>
      </c>
      <c r="G47" s="21">
        <f t="shared" si="4"/>
        <v>0.88024121216747475</v>
      </c>
      <c r="H47" s="208">
        <v>13685</v>
      </c>
      <c r="I47" s="21">
        <f t="shared" si="5"/>
        <v>-3.6536353671903542E-5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26296.958333333332</v>
      </c>
      <c r="F48" s="47">
        <v>51729.222222222219</v>
      </c>
      <c r="G48" s="21">
        <f t="shared" si="4"/>
        <v>0.96711808135816291</v>
      </c>
      <c r="H48" s="208">
        <v>47925</v>
      </c>
      <c r="I48" s="21">
        <f t="shared" si="5"/>
        <v>7.9378658783979525E-2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35136.680083333333</v>
      </c>
      <c r="F49" s="47">
        <v>122161.93333333335</v>
      </c>
      <c r="G49" s="21">
        <f t="shared" si="4"/>
        <v>2.476763685231588</v>
      </c>
      <c r="H49" s="208">
        <v>122162</v>
      </c>
      <c r="I49" s="21">
        <f t="shared" si="5"/>
        <v>-5.4572343814888936E-7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3417.25</v>
      </c>
      <c r="F50" s="47">
        <v>4998.333333333333</v>
      </c>
      <c r="G50" s="21">
        <f t="shared" si="4"/>
        <v>0.46267710390908862</v>
      </c>
      <c r="H50" s="208">
        <v>4998</v>
      </c>
      <c r="I50" s="21">
        <f t="shared" si="5"/>
        <v>6.6693344004207722E-5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60437.53125</v>
      </c>
      <c r="F51" s="50">
        <v>57497.5</v>
      </c>
      <c r="G51" s="31">
        <f t="shared" si="4"/>
        <v>-4.8645786636097914E-2</v>
      </c>
      <c r="H51" s="211">
        <v>57498</v>
      </c>
      <c r="I51" s="31">
        <f t="shared" si="5"/>
        <v>-8.6959546419005887E-6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3"/>
      <c r="F52" s="41"/>
      <c r="G52" s="41"/>
      <c r="H52" s="177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4">
        <v>5056.25</v>
      </c>
      <c r="F53" s="66">
        <v>18907.5</v>
      </c>
      <c r="G53" s="22">
        <f t="shared" ref="G53:G61" si="6">(F53-E53)/E53</f>
        <v>2.7394313967861557</v>
      </c>
      <c r="H53" s="163">
        <v>19258</v>
      </c>
      <c r="I53" s="22">
        <f t="shared" ref="I53:I61" si="7">(F53-H53)/H53</f>
        <v>-1.8200228476477308E-2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6">
        <v>10580</v>
      </c>
      <c r="F54" s="70">
        <v>27525.833333333332</v>
      </c>
      <c r="G54" s="21">
        <f t="shared" si="6"/>
        <v>1.601685570258349</v>
      </c>
      <c r="H54" s="219">
        <v>28941</v>
      </c>
      <c r="I54" s="21">
        <f t="shared" si="7"/>
        <v>-4.8898333390921804E-2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6">
        <v>6718.2291666666661</v>
      </c>
      <c r="F55" s="70">
        <v>23370.6</v>
      </c>
      <c r="G55" s="21">
        <f t="shared" si="6"/>
        <v>2.4786845491898601</v>
      </c>
      <c r="H55" s="219">
        <v>23411</v>
      </c>
      <c r="I55" s="21">
        <f t="shared" si="7"/>
        <v>-1.7256845072829634E-3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6">
        <v>7894.083333333333</v>
      </c>
      <c r="F56" s="70">
        <v>26944.5</v>
      </c>
      <c r="G56" s="21">
        <f t="shared" si="6"/>
        <v>2.4132525414603765</v>
      </c>
      <c r="H56" s="219">
        <v>26247</v>
      </c>
      <c r="I56" s="21">
        <f t="shared" si="7"/>
        <v>2.657446565321751E-2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6">
        <v>4312.291666666667</v>
      </c>
      <c r="F57" s="99">
        <v>12724</v>
      </c>
      <c r="G57" s="21">
        <f t="shared" si="6"/>
        <v>1.9506352963911295</v>
      </c>
      <c r="H57" s="224">
        <v>13791</v>
      </c>
      <c r="I57" s="21">
        <f t="shared" si="7"/>
        <v>-7.7369298818069754E-2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8">
        <v>9811.0476190476202</v>
      </c>
      <c r="F58" s="50">
        <v>4179.6000000000004</v>
      </c>
      <c r="G58" s="29">
        <f t="shared" si="6"/>
        <v>-0.57399044808573429</v>
      </c>
      <c r="H58" s="211">
        <v>4180</v>
      </c>
      <c r="I58" s="29">
        <f t="shared" si="7"/>
        <v>-9.5693779904219189E-5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6">
        <v>9276.5626984126993</v>
      </c>
      <c r="F59" s="68">
        <v>26669.444444444445</v>
      </c>
      <c r="G59" s="21">
        <f t="shared" si="6"/>
        <v>1.8749274177824311</v>
      </c>
      <c r="H59" s="218">
        <v>26814</v>
      </c>
      <c r="I59" s="21">
        <f t="shared" si="7"/>
        <v>-5.3910477942699618E-3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1">
        <v>9897.5818452380954</v>
      </c>
      <c r="F60" s="70">
        <v>30619.75</v>
      </c>
      <c r="G60" s="21">
        <f t="shared" si="6"/>
        <v>2.0936596917086079</v>
      </c>
      <c r="H60" s="219">
        <v>31376</v>
      </c>
      <c r="I60" s="21">
        <f t="shared" si="7"/>
        <v>-2.4102817440081591E-2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8">
        <v>43695.0625</v>
      </c>
      <c r="F61" s="73">
        <v>150000</v>
      </c>
      <c r="G61" s="29">
        <f t="shared" si="6"/>
        <v>2.4328821477255009</v>
      </c>
      <c r="H61" s="220">
        <v>129500</v>
      </c>
      <c r="I61" s="29">
        <f t="shared" si="7"/>
        <v>0.15830115830115829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3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16151.944444444445</v>
      </c>
      <c r="F63" s="54">
        <v>33262</v>
      </c>
      <c r="G63" s="21">
        <f t="shared" ref="G63:G68" si="8">(F63-E63)/E63</f>
        <v>1.0593186234887439</v>
      </c>
      <c r="H63" s="213">
        <v>33259</v>
      </c>
      <c r="I63" s="21">
        <f t="shared" ref="I63:I74" si="9">(F63-H63)/H63</f>
        <v>9.0201148561291686E-5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52693.898809523802</v>
      </c>
      <c r="F64" s="46">
        <v>184559.71428571429</v>
      </c>
      <c r="G64" s="21">
        <f t="shared" si="8"/>
        <v>2.5024873553740017</v>
      </c>
      <c r="H64" s="207">
        <v>181447</v>
      </c>
      <c r="I64" s="21">
        <f t="shared" si="9"/>
        <v>1.7154950402675655E-2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27251.15625</v>
      </c>
      <c r="F65" s="46">
        <v>106257.57142857143</v>
      </c>
      <c r="G65" s="21">
        <f t="shared" si="8"/>
        <v>2.8991949719040431</v>
      </c>
      <c r="H65" s="207">
        <v>106555</v>
      </c>
      <c r="I65" s="21">
        <f t="shared" si="9"/>
        <v>-2.7913150150491784E-3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15115.78125</v>
      </c>
      <c r="F66" s="46">
        <v>50372.666666666664</v>
      </c>
      <c r="G66" s="21">
        <f t="shared" si="8"/>
        <v>2.332455387753555</v>
      </c>
      <c r="H66" s="207">
        <v>50538</v>
      </c>
      <c r="I66" s="21">
        <f t="shared" si="9"/>
        <v>-3.2714656957801209E-3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8481.3541666666661</v>
      </c>
      <c r="F67" s="46">
        <v>27326.428571428572</v>
      </c>
      <c r="G67" s="21">
        <f t="shared" si="8"/>
        <v>2.2219416893149719</v>
      </c>
      <c r="H67" s="207">
        <v>27188</v>
      </c>
      <c r="I67" s="21">
        <f t="shared" si="9"/>
        <v>5.0915319783938675E-3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7416.416666666667</v>
      </c>
      <c r="F68" s="58">
        <v>20514.666666666668</v>
      </c>
      <c r="G68" s="31">
        <f t="shared" si="8"/>
        <v>1.766115711765565</v>
      </c>
      <c r="H68" s="216">
        <v>20515</v>
      </c>
      <c r="I68" s="31">
        <f t="shared" si="9"/>
        <v>-1.6248273620868667E-5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3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7015.9285714285725</v>
      </c>
      <c r="F70" s="43">
        <v>24565.555555555555</v>
      </c>
      <c r="G70" s="21">
        <f>(F70-E70)/E70</f>
        <v>2.5013976133673141</v>
      </c>
      <c r="H70" s="205">
        <v>24982</v>
      </c>
      <c r="I70" s="21">
        <f t="shared" si="9"/>
        <v>-1.6669780019391772E-2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4733.5845238095244</v>
      </c>
      <c r="F71" s="47">
        <v>4704.5</v>
      </c>
      <c r="G71" s="21">
        <f>(F71-E71)/E71</f>
        <v>-6.1442916384468757E-3</v>
      </c>
      <c r="H71" s="208">
        <v>4680</v>
      </c>
      <c r="I71" s="21">
        <f t="shared" si="9"/>
        <v>5.2350427350427347E-3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1928.3333333333335</v>
      </c>
      <c r="F72" s="47">
        <v>9260</v>
      </c>
      <c r="G72" s="21">
        <f>(F72-E72)/E72</f>
        <v>3.802074330164217</v>
      </c>
      <c r="H72" s="208">
        <v>9260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3798.1284722222222</v>
      </c>
      <c r="F73" s="47">
        <v>10946.25</v>
      </c>
      <c r="G73" s="21">
        <f>(F73-E73)/E73</f>
        <v>1.8820115170026173</v>
      </c>
      <c r="H73" s="208">
        <v>11494</v>
      </c>
      <c r="I73" s="21">
        <f t="shared" si="9"/>
        <v>-4.7655298416565163E-2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3674.5104166666665</v>
      </c>
      <c r="F74" s="50">
        <v>10831.875</v>
      </c>
      <c r="G74" s="21">
        <f>(F74-E74)/E74</f>
        <v>1.9478416909282135</v>
      </c>
      <c r="H74" s="211">
        <v>10135</v>
      </c>
      <c r="I74" s="21">
        <f t="shared" si="9"/>
        <v>6.8759250123334975E-2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3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2755.25</v>
      </c>
      <c r="F76" s="43">
        <v>8267.5</v>
      </c>
      <c r="G76" s="22">
        <f t="shared" ref="G76:G82" si="10">(F76-E76)/E76</f>
        <v>2.0006351510752198</v>
      </c>
      <c r="H76" s="205">
        <v>8268</v>
      </c>
      <c r="I76" s="22">
        <f t="shared" ref="I76:I82" si="11">(F76-H76)/H76</f>
        <v>-6.047411707789066E-5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2578.59375</v>
      </c>
      <c r="F77" s="32">
        <v>9701.625</v>
      </c>
      <c r="G77" s="21">
        <f t="shared" si="10"/>
        <v>2.7623704780948919</v>
      </c>
      <c r="H77" s="199">
        <v>9504</v>
      </c>
      <c r="I77" s="21">
        <f t="shared" si="11"/>
        <v>2.0793876262626264E-2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1658.4166666666667</v>
      </c>
      <c r="F78" s="47">
        <v>4083.3333333333335</v>
      </c>
      <c r="G78" s="21">
        <f t="shared" si="10"/>
        <v>1.4621878297572988</v>
      </c>
      <c r="H78" s="208">
        <v>3716</v>
      </c>
      <c r="I78" s="21">
        <f t="shared" si="11"/>
        <v>9.8851811984212459E-2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2423.25</v>
      </c>
      <c r="F79" s="47">
        <v>7693.8888888888887</v>
      </c>
      <c r="G79" s="21">
        <f t="shared" si="10"/>
        <v>2.1750289441406743</v>
      </c>
      <c r="H79" s="208">
        <v>7672</v>
      </c>
      <c r="I79" s="21">
        <f t="shared" si="11"/>
        <v>2.8530877071022793E-3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2897.375</v>
      </c>
      <c r="F80" s="61">
        <v>6091.875</v>
      </c>
      <c r="G80" s="21">
        <f t="shared" si="10"/>
        <v>1.1025497217308771</v>
      </c>
      <c r="H80" s="217">
        <v>5451</v>
      </c>
      <c r="I80" s="21">
        <f t="shared" si="11"/>
        <v>0.11757017061089708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9999</v>
      </c>
      <c r="F81" s="61">
        <v>56000</v>
      </c>
      <c r="G81" s="21">
        <f t="shared" si="10"/>
        <v>4.6005600560056008</v>
      </c>
      <c r="H81" s="217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5630.0277777777783</v>
      </c>
      <c r="F82" s="50">
        <v>8526.6666666666661</v>
      </c>
      <c r="G82" s="23">
        <f t="shared" si="10"/>
        <v>0.514498152268836</v>
      </c>
      <c r="H82" s="211">
        <v>8527</v>
      </c>
      <c r="I82" s="23">
        <f t="shared" si="11"/>
        <v>-3.9091513232548334E-5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6" zoomScaleNormal="100" workbookViewId="0">
      <selection activeCell="A10" sqref="A1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72" t="s">
        <v>201</v>
      </c>
      <c r="B9" s="272"/>
      <c r="C9" s="272"/>
      <c r="D9" s="272"/>
      <c r="E9" s="272"/>
      <c r="F9" s="272"/>
      <c r="G9" s="272"/>
      <c r="H9" s="272"/>
      <c r="I9" s="272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73" t="s">
        <v>3</v>
      </c>
      <c r="B13" s="279"/>
      <c r="C13" s="298" t="s">
        <v>0</v>
      </c>
      <c r="D13" s="300" t="s">
        <v>23</v>
      </c>
      <c r="E13" s="275" t="s">
        <v>221</v>
      </c>
      <c r="F13" s="292" t="s">
        <v>220</v>
      </c>
      <c r="G13" s="275" t="s">
        <v>197</v>
      </c>
      <c r="H13" s="292" t="s">
        <v>219</v>
      </c>
      <c r="I13" s="275" t="s">
        <v>187</v>
      </c>
    </row>
    <row r="14" spans="1:9" ht="38.25" customHeight="1" thickBot="1" x14ac:dyDescent="0.25">
      <c r="A14" s="274"/>
      <c r="B14" s="280"/>
      <c r="C14" s="299"/>
      <c r="D14" s="301"/>
      <c r="E14" s="276"/>
      <c r="F14" s="293"/>
      <c r="G14" s="294"/>
      <c r="H14" s="293"/>
      <c r="I14" s="294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3" t="s">
        <v>9</v>
      </c>
      <c r="C16" s="186" t="s">
        <v>88</v>
      </c>
      <c r="D16" s="183" t="s">
        <v>161</v>
      </c>
      <c r="E16" s="204">
        <v>1444.0500000000002</v>
      </c>
      <c r="F16" s="204">
        <v>4256.8999999999996</v>
      </c>
      <c r="G16" s="192">
        <f t="shared" ref="G16:G31" si="0">(F16-E16)/E16</f>
        <v>1.9478896160105252</v>
      </c>
      <c r="H16" s="204">
        <v>4949.5</v>
      </c>
      <c r="I16" s="192">
        <f t="shared" ref="I16:I31" si="1">(F16-H16)/H16</f>
        <v>-0.13993332659864641</v>
      </c>
    </row>
    <row r="17" spans="1:9" ht="16.5" x14ac:dyDescent="0.3">
      <c r="A17" s="150"/>
      <c r="B17" s="200" t="s">
        <v>18</v>
      </c>
      <c r="C17" s="187" t="s">
        <v>98</v>
      </c>
      <c r="D17" s="183" t="s">
        <v>83</v>
      </c>
      <c r="E17" s="207">
        <v>2643.7291666666665</v>
      </c>
      <c r="F17" s="207">
        <v>5034.9624999999996</v>
      </c>
      <c r="G17" s="192">
        <f t="shared" si="0"/>
        <v>0.90449254919266497</v>
      </c>
      <c r="H17" s="207">
        <v>5849.6</v>
      </c>
      <c r="I17" s="192">
        <f t="shared" si="1"/>
        <v>-0.1392637958150986</v>
      </c>
    </row>
    <row r="18" spans="1:9" ht="16.5" x14ac:dyDescent="0.3">
      <c r="A18" s="150"/>
      <c r="B18" s="200" t="s">
        <v>8</v>
      </c>
      <c r="C18" s="187" t="s">
        <v>89</v>
      </c>
      <c r="D18" s="183" t="s">
        <v>161</v>
      </c>
      <c r="E18" s="207">
        <v>3723.5006944444449</v>
      </c>
      <c r="F18" s="207">
        <v>13048.8</v>
      </c>
      <c r="G18" s="192">
        <f t="shared" si="0"/>
        <v>2.50444408925964</v>
      </c>
      <c r="H18" s="207">
        <v>14719.1</v>
      </c>
      <c r="I18" s="192">
        <f t="shared" si="1"/>
        <v>-0.11347840560903867</v>
      </c>
    </row>
    <row r="19" spans="1:9" ht="16.5" x14ac:dyDescent="0.3">
      <c r="A19" s="150"/>
      <c r="B19" s="200" t="s">
        <v>19</v>
      </c>
      <c r="C19" s="187" t="s">
        <v>99</v>
      </c>
      <c r="D19" s="183" t="s">
        <v>161</v>
      </c>
      <c r="E19" s="207">
        <v>1694.125</v>
      </c>
      <c r="F19" s="207">
        <v>3921.9</v>
      </c>
      <c r="G19" s="192">
        <f t="shared" si="0"/>
        <v>1.31500036892201</v>
      </c>
      <c r="H19" s="207">
        <v>4340</v>
      </c>
      <c r="I19" s="192">
        <f t="shared" si="1"/>
        <v>-9.63364055299539E-2</v>
      </c>
    </row>
    <row r="20" spans="1:9" ht="16.5" x14ac:dyDescent="0.3">
      <c r="A20" s="150"/>
      <c r="B20" s="200" t="s">
        <v>15</v>
      </c>
      <c r="C20" s="187" t="s">
        <v>95</v>
      </c>
      <c r="D20" s="183" t="s">
        <v>82</v>
      </c>
      <c r="E20" s="207">
        <v>1336.4250000000002</v>
      </c>
      <c r="F20" s="207">
        <v>2699.4</v>
      </c>
      <c r="G20" s="192">
        <f t="shared" si="0"/>
        <v>1.0198664347045288</v>
      </c>
      <c r="H20" s="207">
        <v>2945.3</v>
      </c>
      <c r="I20" s="192">
        <f t="shared" si="1"/>
        <v>-8.3488948494211138E-2</v>
      </c>
    </row>
    <row r="21" spans="1:9" ht="16.5" x14ac:dyDescent="0.3">
      <c r="A21" s="150"/>
      <c r="B21" s="200" t="s">
        <v>5</v>
      </c>
      <c r="C21" s="187" t="s">
        <v>85</v>
      </c>
      <c r="D21" s="183" t="s">
        <v>161</v>
      </c>
      <c r="E21" s="207">
        <v>2182.3805555555555</v>
      </c>
      <c r="F21" s="207">
        <v>4477.1111111111113</v>
      </c>
      <c r="G21" s="192">
        <f t="shared" si="0"/>
        <v>1.0514804806677724</v>
      </c>
      <c r="H21" s="207">
        <v>4777.1000000000004</v>
      </c>
      <c r="I21" s="192">
        <f t="shared" si="1"/>
        <v>-6.2797280544449358E-2</v>
      </c>
    </row>
    <row r="22" spans="1:9" ht="16.5" x14ac:dyDescent="0.3">
      <c r="A22" s="150"/>
      <c r="B22" s="200" t="s">
        <v>17</v>
      </c>
      <c r="C22" s="187" t="s">
        <v>97</v>
      </c>
      <c r="D22" s="183" t="s">
        <v>161</v>
      </c>
      <c r="E22" s="207">
        <v>1567.7354166666667</v>
      </c>
      <c r="F22" s="207">
        <v>4454.1499999999996</v>
      </c>
      <c r="G22" s="192">
        <f t="shared" si="0"/>
        <v>1.8411362993064571</v>
      </c>
      <c r="H22" s="207">
        <v>4724</v>
      </c>
      <c r="I22" s="192">
        <f t="shared" si="1"/>
        <v>-5.7123200677392121E-2</v>
      </c>
    </row>
    <row r="23" spans="1:9" ht="16.5" x14ac:dyDescent="0.3">
      <c r="A23" s="150"/>
      <c r="B23" s="200" t="s">
        <v>12</v>
      </c>
      <c r="C23" s="187" t="s">
        <v>92</v>
      </c>
      <c r="D23" s="185" t="s">
        <v>81</v>
      </c>
      <c r="E23" s="207">
        <v>477.94375000000002</v>
      </c>
      <c r="F23" s="207">
        <v>1037.4000000000001</v>
      </c>
      <c r="G23" s="192">
        <f t="shared" si="0"/>
        <v>1.1705483124321638</v>
      </c>
      <c r="H23" s="207">
        <v>1099.5</v>
      </c>
      <c r="I23" s="192">
        <f t="shared" si="1"/>
        <v>-5.6480218281036755E-2</v>
      </c>
    </row>
    <row r="24" spans="1:9" ht="16.5" x14ac:dyDescent="0.3">
      <c r="A24" s="150"/>
      <c r="B24" s="200" t="s">
        <v>11</v>
      </c>
      <c r="C24" s="187" t="s">
        <v>91</v>
      </c>
      <c r="D24" s="185" t="s">
        <v>81</v>
      </c>
      <c r="E24" s="207">
        <v>451.24175000000002</v>
      </c>
      <c r="F24" s="207">
        <v>927.4</v>
      </c>
      <c r="G24" s="192">
        <f t="shared" si="0"/>
        <v>1.0552176300176124</v>
      </c>
      <c r="H24" s="207">
        <v>971.6</v>
      </c>
      <c r="I24" s="192">
        <f t="shared" si="1"/>
        <v>-4.5491972004940352E-2</v>
      </c>
    </row>
    <row r="25" spans="1:9" ht="16.5" x14ac:dyDescent="0.3">
      <c r="A25" s="150"/>
      <c r="B25" s="200" t="s">
        <v>6</v>
      </c>
      <c r="C25" s="187" t="s">
        <v>86</v>
      </c>
      <c r="D25" s="185" t="s">
        <v>161</v>
      </c>
      <c r="E25" s="207">
        <v>2097.9611111111112</v>
      </c>
      <c r="F25" s="207">
        <v>5096</v>
      </c>
      <c r="G25" s="192">
        <f t="shared" si="0"/>
        <v>1.4290250057595602</v>
      </c>
      <c r="H25" s="207">
        <v>5297.3</v>
      </c>
      <c r="I25" s="192">
        <f t="shared" si="1"/>
        <v>-3.8000490816076149E-2</v>
      </c>
    </row>
    <row r="26" spans="1:9" ht="16.5" x14ac:dyDescent="0.3">
      <c r="A26" s="150"/>
      <c r="B26" s="200" t="s">
        <v>13</v>
      </c>
      <c r="C26" s="187" t="s">
        <v>93</v>
      </c>
      <c r="D26" s="185" t="s">
        <v>81</v>
      </c>
      <c r="E26" s="207">
        <v>495.05425000000002</v>
      </c>
      <c r="F26" s="207">
        <v>1188.8888888888889</v>
      </c>
      <c r="G26" s="192">
        <f t="shared" si="0"/>
        <v>1.4015325368661897</v>
      </c>
      <c r="H26" s="207">
        <v>1199.5999999999999</v>
      </c>
      <c r="I26" s="192">
        <f t="shared" si="1"/>
        <v>-8.9289022266680531E-3</v>
      </c>
    </row>
    <row r="27" spans="1:9" ht="16.5" x14ac:dyDescent="0.3">
      <c r="A27" s="150"/>
      <c r="B27" s="200" t="s">
        <v>4</v>
      </c>
      <c r="C27" s="187" t="s">
        <v>84</v>
      </c>
      <c r="D27" s="185" t="s">
        <v>161</v>
      </c>
      <c r="E27" s="207">
        <v>2695.1499999999996</v>
      </c>
      <c r="F27" s="207">
        <v>4336.6499999999996</v>
      </c>
      <c r="G27" s="192">
        <f t="shared" si="0"/>
        <v>0.60905700981392508</v>
      </c>
      <c r="H27" s="207">
        <v>4242.8</v>
      </c>
      <c r="I27" s="192">
        <f t="shared" si="1"/>
        <v>2.21198265296501E-2</v>
      </c>
    </row>
    <row r="28" spans="1:9" ht="16.5" x14ac:dyDescent="0.3">
      <c r="A28" s="150"/>
      <c r="B28" s="200" t="s">
        <v>10</v>
      </c>
      <c r="C28" s="187" t="s">
        <v>90</v>
      </c>
      <c r="D28" s="185" t="s">
        <v>161</v>
      </c>
      <c r="E28" s="207">
        <v>1659.5861111111112</v>
      </c>
      <c r="F28" s="207">
        <v>4099.8999999999996</v>
      </c>
      <c r="G28" s="192">
        <f t="shared" si="0"/>
        <v>1.4704352323454137</v>
      </c>
      <c r="H28" s="207">
        <v>3974.1</v>
      </c>
      <c r="I28" s="192">
        <f t="shared" si="1"/>
        <v>3.1654965904229823E-2</v>
      </c>
    </row>
    <row r="29" spans="1:9" ht="17.25" thickBot="1" x14ac:dyDescent="0.35">
      <c r="A29" s="151"/>
      <c r="B29" s="200" t="s">
        <v>7</v>
      </c>
      <c r="C29" s="187" t="s">
        <v>87</v>
      </c>
      <c r="D29" s="185" t="s">
        <v>161</v>
      </c>
      <c r="E29" s="207">
        <v>934.98749999999995</v>
      </c>
      <c r="F29" s="207">
        <v>1764.9</v>
      </c>
      <c r="G29" s="192">
        <f t="shared" si="0"/>
        <v>0.88761881843340174</v>
      </c>
      <c r="H29" s="207">
        <v>1660</v>
      </c>
      <c r="I29" s="192">
        <f t="shared" si="1"/>
        <v>6.3192771084337407E-2</v>
      </c>
    </row>
    <row r="30" spans="1:9" ht="16.5" x14ac:dyDescent="0.3">
      <c r="A30" s="37"/>
      <c r="B30" s="200" t="s">
        <v>16</v>
      </c>
      <c r="C30" s="187" t="s">
        <v>96</v>
      </c>
      <c r="D30" s="185" t="s">
        <v>81</v>
      </c>
      <c r="E30" s="207">
        <v>517.19174999999996</v>
      </c>
      <c r="F30" s="207">
        <v>1227.7777777777778</v>
      </c>
      <c r="G30" s="192">
        <f t="shared" si="0"/>
        <v>1.3739314824294431</v>
      </c>
      <c r="H30" s="207">
        <v>1058.3</v>
      </c>
      <c r="I30" s="192">
        <f t="shared" si="1"/>
        <v>0.16014152676724736</v>
      </c>
    </row>
    <row r="31" spans="1:9" ht="17.25" thickBot="1" x14ac:dyDescent="0.35">
      <c r="A31" s="38"/>
      <c r="B31" s="201" t="s">
        <v>14</v>
      </c>
      <c r="C31" s="188" t="s">
        <v>94</v>
      </c>
      <c r="D31" s="184" t="s">
        <v>81</v>
      </c>
      <c r="E31" s="210">
        <v>505.00424999999996</v>
      </c>
      <c r="F31" s="210">
        <v>1200</v>
      </c>
      <c r="G31" s="194">
        <f t="shared" si="0"/>
        <v>1.3762176258912675</v>
      </c>
      <c r="H31" s="210">
        <v>987.5</v>
      </c>
      <c r="I31" s="194">
        <f t="shared" si="1"/>
        <v>0.21518987341772153</v>
      </c>
    </row>
    <row r="32" spans="1:9" ht="15.75" customHeight="1" thickBot="1" x14ac:dyDescent="0.25">
      <c r="A32" s="285" t="s">
        <v>188</v>
      </c>
      <c r="B32" s="286"/>
      <c r="C32" s="286"/>
      <c r="D32" s="287"/>
      <c r="E32" s="100">
        <f>SUM(E16:E31)</f>
        <v>24426.066305555556</v>
      </c>
      <c r="F32" s="101">
        <f>SUM(F16:F31)</f>
        <v>58772.140277777791</v>
      </c>
      <c r="G32" s="102">
        <f t="shared" ref="G32" si="2">(F32-E32)/E32</f>
        <v>1.4061238327356229</v>
      </c>
      <c r="H32" s="101">
        <f>SUM(H16:H31)</f>
        <v>62795.3</v>
      </c>
      <c r="I32" s="105">
        <f t="shared" ref="I32" si="3">(F32-H32)/H32</f>
        <v>-6.4067847788325111E-2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2" t="s">
        <v>28</v>
      </c>
      <c r="C34" s="189" t="s">
        <v>102</v>
      </c>
      <c r="D34" s="191" t="s">
        <v>161</v>
      </c>
      <c r="E34" s="213">
        <v>2667.7180555555556</v>
      </c>
      <c r="F34" s="213">
        <v>5322</v>
      </c>
      <c r="G34" s="192">
        <f>(F34-E34)/E34</f>
        <v>0.99496344410042503</v>
      </c>
      <c r="H34" s="213">
        <v>5883.6</v>
      </c>
      <c r="I34" s="192">
        <f>(F34-H34)/H34</f>
        <v>-9.5451764225984143E-2</v>
      </c>
    </row>
    <row r="35" spans="1:9" ht="16.5" x14ac:dyDescent="0.3">
      <c r="A35" s="37"/>
      <c r="B35" s="200" t="s">
        <v>29</v>
      </c>
      <c r="C35" s="187" t="s">
        <v>103</v>
      </c>
      <c r="D35" s="183" t="s">
        <v>161</v>
      </c>
      <c r="E35" s="207">
        <v>2312.3571428571431</v>
      </c>
      <c r="F35" s="207">
        <v>7502.5</v>
      </c>
      <c r="G35" s="192">
        <f>(F35-E35)/E35</f>
        <v>2.244524758286226</v>
      </c>
      <c r="H35" s="207">
        <v>7694.3</v>
      </c>
      <c r="I35" s="192">
        <f>(F35-H35)/H35</f>
        <v>-2.4927543766164587E-2</v>
      </c>
    </row>
    <row r="36" spans="1:9" ht="16.5" x14ac:dyDescent="0.3">
      <c r="A36" s="37"/>
      <c r="B36" s="202" t="s">
        <v>26</v>
      </c>
      <c r="C36" s="187" t="s">
        <v>100</v>
      </c>
      <c r="D36" s="183" t="s">
        <v>161</v>
      </c>
      <c r="E36" s="207">
        <v>3747.3250000000003</v>
      </c>
      <c r="F36" s="207">
        <v>8437.4</v>
      </c>
      <c r="G36" s="192">
        <f>(F36-E36)/E36</f>
        <v>1.2515794600148102</v>
      </c>
      <c r="H36" s="207">
        <v>8476.6</v>
      </c>
      <c r="I36" s="192">
        <f>(F36-H36)/H36</f>
        <v>-4.6244956704339863E-3</v>
      </c>
    </row>
    <row r="37" spans="1:9" ht="16.5" x14ac:dyDescent="0.3">
      <c r="A37" s="37"/>
      <c r="B37" s="200" t="s">
        <v>27</v>
      </c>
      <c r="C37" s="187" t="s">
        <v>101</v>
      </c>
      <c r="D37" s="183" t="s">
        <v>161</v>
      </c>
      <c r="E37" s="207">
        <v>3854.3479166666666</v>
      </c>
      <c r="F37" s="207">
        <v>8472.1111111111113</v>
      </c>
      <c r="G37" s="192">
        <f>(F37-E37)/E37</f>
        <v>1.1980660008601398</v>
      </c>
      <c r="H37" s="207">
        <v>8254.1</v>
      </c>
      <c r="I37" s="192">
        <f>(F37-H37)/H37</f>
        <v>2.6412463031840049E-2</v>
      </c>
    </row>
    <row r="38" spans="1:9" ht="17.25" thickBot="1" x14ac:dyDescent="0.35">
      <c r="A38" s="38"/>
      <c r="B38" s="202" t="s">
        <v>30</v>
      </c>
      <c r="C38" s="187" t="s">
        <v>104</v>
      </c>
      <c r="D38" s="195" t="s">
        <v>161</v>
      </c>
      <c r="E38" s="210">
        <v>3427.9249999999997</v>
      </c>
      <c r="F38" s="210">
        <v>4132</v>
      </c>
      <c r="G38" s="194">
        <f>(F38-E38)/E38</f>
        <v>0.20539393364790662</v>
      </c>
      <c r="H38" s="210">
        <v>3857.8</v>
      </c>
      <c r="I38" s="194">
        <f>(F38-H38)/H38</f>
        <v>7.107677951163871E-2</v>
      </c>
    </row>
    <row r="39" spans="1:9" ht="15.75" customHeight="1" thickBot="1" x14ac:dyDescent="0.25">
      <c r="A39" s="285" t="s">
        <v>189</v>
      </c>
      <c r="B39" s="286"/>
      <c r="C39" s="286"/>
      <c r="D39" s="287"/>
      <c r="E39" s="84">
        <f>SUM(E34:E38)</f>
        <v>16009.673115079364</v>
      </c>
      <c r="F39" s="103">
        <f>SUM(F34:F38)</f>
        <v>33866.011111111111</v>
      </c>
      <c r="G39" s="104">
        <f t="shared" ref="G39" si="4">(F39-E39)/E39</f>
        <v>1.11534681986811</v>
      </c>
      <c r="H39" s="103">
        <f>SUM(H34:H38)</f>
        <v>34166.400000000001</v>
      </c>
      <c r="I39" s="105">
        <f t="shared" ref="I39" si="5">(F39-H39)/H39</f>
        <v>-8.7919385387073418E-3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3" t="s">
        <v>33</v>
      </c>
      <c r="C41" s="187" t="s">
        <v>107</v>
      </c>
      <c r="D41" s="191" t="s">
        <v>161</v>
      </c>
      <c r="E41" s="205">
        <v>26434.125</v>
      </c>
      <c r="F41" s="207">
        <v>32666</v>
      </c>
      <c r="G41" s="192">
        <f t="shared" ref="G41:G46" si="6">(F41-E41)/E41</f>
        <v>0.23575113607883749</v>
      </c>
      <c r="H41" s="207">
        <v>36122</v>
      </c>
      <c r="I41" s="192">
        <f t="shared" ref="I41:I46" si="7">(F41-H41)/H41</f>
        <v>-9.5675765461491619E-2</v>
      </c>
    </row>
    <row r="42" spans="1:9" ht="16.5" x14ac:dyDescent="0.3">
      <c r="A42" s="37"/>
      <c r="B42" s="200" t="s">
        <v>32</v>
      </c>
      <c r="C42" s="187" t="s">
        <v>106</v>
      </c>
      <c r="D42" s="183" t="s">
        <v>161</v>
      </c>
      <c r="E42" s="208">
        <v>31861.709027777775</v>
      </c>
      <c r="F42" s="207">
        <v>60191.5</v>
      </c>
      <c r="G42" s="192">
        <f t="shared" si="6"/>
        <v>0.88914850573532189</v>
      </c>
      <c r="H42" s="207">
        <v>60040</v>
      </c>
      <c r="I42" s="192">
        <f t="shared" si="7"/>
        <v>2.5233177881412391E-3</v>
      </c>
    </row>
    <row r="43" spans="1:9" ht="16.5" x14ac:dyDescent="0.3">
      <c r="A43" s="37"/>
      <c r="B43" s="202" t="s">
        <v>36</v>
      </c>
      <c r="C43" s="187" t="s">
        <v>153</v>
      </c>
      <c r="D43" s="183" t="s">
        <v>161</v>
      </c>
      <c r="E43" s="208">
        <v>18836.397499999999</v>
      </c>
      <c r="F43" s="215">
        <v>35691.333333333336</v>
      </c>
      <c r="G43" s="192">
        <f t="shared" si="6"/>
        <v>0.8948067608646153</v>
      </c>
      <c r="H43" s="215">
        <v>35485</v>
      </c>
      <c r="I43" s="192">
        <f t="shared" si="7"/>
        <v>5.8146634728289629E-3</v>
      </c>
    </row>
    <row r="44" spans="1:9" ht="16.5" x14ac:dyDescent="0.3">
      <c r="A44" s="37"/>
      <c r="B44" s="200" t="s">
        <v>34</v>
      </c>
      <c r="C44" s="187" t="s">
        <v>154</v>
      </c>
      <c r="D44" s="183" t="s">
        <v>161</v>
      </c>
      <c r="E44" s="208">
        <v>6335</v>
      </c>
      <c r="F44" s="208">
        <v>21676.2</v>
      </c>
      <c r="G44" s="192">
        <f t="shared" si="6"/>
        <v>2.4216574585635362</v>
      </c>
      <c r="H44" s="208">
        <v>21076</v>
      </c>
      <c r="I44" s="192">
        <f t="shared" si="7"/>
        <v>2.8477889542607739E-2</v>
      </c>
    </row>
    <row r="45" spans="1:9" ht="16.5" x14ac:dyDescent="0.3">
      <c r="A45" s="37"/>
      <c r="B45" s="200" t="s">
        <v>35</v>
      </c>
      <c r="C45" s="187" t="s">
        <v>152</v>
      </c>
      <c r="D45" s="183" t="s">
        <v>161</v>
      </c>
      <c r="E45" s="208">
        <v>20700</v>
      </c>
      <c r="F45" s="208">
        <v>20166.666666666668</v>
      </c>
      <c r="G45" s="192">
        <f t="shared" si="6"/>
        <v>-2.5764895330112662E-2</v>
      </c>
      <c r="H45" s="208">
        <v>19332</v>
      </c>
      <c r="I45" s="192">
        <f t="shared" si="7"/>
        <v>4.3175391406303942E-2</v>
      </c>
    </row>
    <row r="46" spans="1:9" ht="16.5" customHeight="1" thickBot="1" x14ac:dyDescent="0.35">
      <c r="A46" s="38"/>
      <c r="B46" s="200" t="s">
        <v>31</v>
      </c>
      <c r="C46" s="187" t="s">
        <v>105</v>
      </c>
      <c r="D46" s="183" t="s">
        <v>161</v>
      </c>
      <c r="E46" s="211">
        <v>48479.541666666672</v>
      </c>
      <c r="F46" s="211">
        <v>121332.5</v>
      </c>
      <c r="G46" s="198">
        <f t="shared" si="6"/>
        <v>1.5027567470470788</v>
      </c>
      <c r="H46" s="211">
        <v>103332.3</v>
      </c>
      <c r="I46" s="198">
        <f t="shared" si="7"/>
        <v>0.17419722584322614</v>
      </c>
    </row>
    <row r="47" spans="1:9" ht="15.75" customHeight="1" thickBot="1" x14ac:dyDescent="0.25">
      <c r="A47" s="285" t="s">
        <v>190</v>
      </c>
      <c r="B47" s="286"/>
      <c r="C47" s="286"/>
      <c r="D47" s="287"/>
      <c r="E47" s="84">
        <f>SUM(E41:E46)</f>
        <v>152646.77319444442</v>
      </c>
      <c r="F47" s="84">
        <f>SUM(F41:F46)</f>
        <v>291724.2</v>
      </c>
      <c r="G47" s="104">
        <f t="shared" ref="G47" si="8">(F47-E47)/E47</f>
        <v>0.91110623497030008</v>
      </c>
      <c r="H47" s="103">
        <f>SUM(H41:H46)</f>
        <v>275387.3</v>
      </c>
      <c r="I47" s="105">
        <f t="shared" ref="I47" si="9">(F47-H47)/H47</f>
        <v>5.9323360227577754E-2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0" t="s">
        <v>45</v>
      </c>
      <c r="C49" s="187" t="s">
        <v>109</v>
      </c>
      <c r="D49" s="191" t="s">
        <v>108</v>
      </c>
      <c r="E49" s="205">
        <v>10403.627777777778</v>
      </c>
      <c r="F49" s="205">
        <v>25897.25</v>
      </c>
      <c r="G49" s="192">
        <f t="shared" ref="G49:G54" si="10">(F49-E49)/E49</f>
        <v>1.4892518795526988</v>
      </c>
      <c r="H49" s="205">
        <v>26147</v>
      </c>
      <c r="I49" s="192">
        <f t="shared" ref="I49:I54" si="11">(F49-H49)/H49</f>
        <v>-9.5517650208436916E-3</v>
      </c>
    </row>
    <row r="50" spans="1:9" ht="16.5" x14ac:dyDescent="0.3">
      <c r="A50" s="37"/>
      <c r="B50" s="200" t="s">
        <v>46</v>
      </c>
      <c r="C50" s="187" t="s">
        <v>111</v>
      </c>
      <c r="D50" s="185" t="s">
        <v>110</v>
      </c>
      <c r="E50" s="208">
        <v>7278.0555555555547</v>
      </c>
      <c r="F50" s="208">
        <v>13684.5</v>
      </c>
      <c r="G50" s="192">
        <f t="shared" si="10"/>
        <v>0.88024121216747475</v>
      </c>
      <c r="H50" s="208">
        <v>13685</v>
      </c>
      <c r="I50" s="192">
        <f t="shared" si="11"/>
        <v>-3.6536353671903542E-5</v>
      </c>
    </row>
    <row r="51" spans="1:9" ht="16.5" x14ac:dyDescent="0.3">
      <c r="A51" s="37"/>
      <c r="B51" s="200" t="s">
        <v>50</v>
      </c>
      <c r="C51" s="187" t="s">
        <v>159</v>
      </c>
      <c r="D51" s="183" t="s">
        <v>112</v>
      </c>
      <c r="E51" s="208">
        <v>60437.53125</v>
      </c>
      <c r="F51" s="208">
        <v>57497.5</v>
      </c>
      <c r="G51" s="192">
        <f t="shared" si="10"/>
        <v>-4.8645786636097914E-2</v>
      </c>
      <c r="H51" s="208">
        <v>57498</v>
      </c>
      <c r="I51" s="192">
        <f t="shared" si="11"/>
        <v>-8.6959546419005887E-6</v>
      </c>
    </row>
    <row r="52" spans="1:9" ht="16.5" x14ac:dyDescent="0.3">
      <c r="A52" s="37"/>
      <c r="B52" s="200" t="s">
        <v>48</v>
      </c>
      <c r="C52" s="187" t="s">
        <v>157</v>
      </c>
      <c r="D52" s="183" t="s">
        <v>114</v>
      </c>
      <c r="E52" s="208">
        <v>35136.680083333333</v>
      </c>
      <c r="F52" s="208">
        <v>122161.93333333335</v>
      </c>
      <c r="G52" s="192">
        <f t="shared" si="10"/>
        <v>2.476763685231588</v>
      </c>
      <c r="H52" s="208">
        <v>122162</v>
      </c>
      <c r="I52" s="192">
        <f t="shared" si="11"/>
        <v>-5.4572343814888936E-7</v>
      </c>
    </row>
    <row r="53" spans="1:9" ht="16.5" x14ac:dyDescent="0.3">
      <c r="A53" s="37"/>
      <c r="B53" s="200" t="s">
        <v>49</v>
      </c>
      <c r="C53" s="187" t="s">
        <v>158</v>
      </c>
      <c r="D53" s="185" t="s">
        <v>199</v>
      </c>
      <c r="E53" s="208">
        <v>3417.25</v>
      </c>
      <c r="F53" s="208">
        <v>4998.333333333333</v>
      </c>
      <c r="G53" s="192">
        <f t="shared" si="10"/>
        <v>0.46267710390908862</v>
      </c>
      <c r="H53" s="208">
        <v>4998</v>
      </c>
      <c r="I53" s="192">
        <f t="shared" si="11"/>
        <v>6.6693344004207722E-5</v>
      </c>
    </row>
    <row r="54" spans="1:9" ht="16.5" customHeight="1" thickBot="1" x14ac:dyDescent="0.35">
      <c r="A54" s="38"/>
      <c r="B54" s="200" t="s">
        <v>47</v>
      </c>
      <c r="C54" s="187" t="s">
        <v>113</v>
      </c>
      <c r="D54" s="184" t="s">
        <v>114</v>
      </c>
      <c r="E54" s="211">
        <v>26296.958333333332</v>
      </c>
      <c r="F54" s="211">
        <v>51729.222222222219</v>
      </c>
      <c r="G54" s="198">
        <f t="shared" si="10"/>
        <v>0.96711808135816291</v>
      </c>
      <c r="H54" s="211">
        <v>47925</v>
      </c>
      <c r="I54" s="198">
        <f t="shared" si="11"/>
        <v>7.9378658783979525E-2</v>
      </c>
    </row>
    <row r="55" spans="1:9" ht="15.75" customHeight="1" thickBot="1" x14ac:dyDescent="0.25">
      <c r="A55" s="285" t="s">
        <v>191</v>
      </c>
      <c r="B55" s="286"/>
      <c r="C55" s="286"/>
      <c r="D55" s="287"/>
      <c r="E55" s="84">
        <f>SUM(E49:E54)</f>
        <v>142970.103</v>
      </c>
      <c r="F55" s="84">
        <f>SUM(F49:F54)</f>
        <v>275968.73888888891</v>
      </c>
      <c r="G55" s="104">
        <f t="shared" ref="G55" si="12">(F55-E55)/E55</f>
        <v>0.93025487915392291</v>
      </c>
      <c r="H55" s="84">
        <f>SUM(H49:H54)</f>
        <v>272415</v>
      </c>
      <c r="I55" s="105">
        <f t="shared" ref="I55" si="13">(F55-H55)/H55</f>
        <v>1.3045312809092418E-2</v>
      </c>
    </row>
    <row r="56" spans="1:9" ht="17.25" customHeight="1" thickBot="1" x14ac:dyDescent="0.3">
      <c r="A56" s="110" t="s">
        <v>44</v>
      </c>
      <c r="B56" s="10" t="s">
        <v>57</v>
      </c>
      <c r="C56" s="174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1" t="s">
        <v>42</v>
      </c>
      <c r="C57" s="190" t="s">
        <v>198</v>
      </c>
      <c r="D57" s="191" t="s">
        <v>114</v>
      </c>
      <c r="E57" s="205">
        <v>4312.291666666667</v>
      </c>
      <c r="F57" s="163">
        <v>12724</v>
      </c>
      <c r="G57" s="193">
        <f t="shared" ref="G57:G65" si="14">(F57-E57)/E57</f>
        <v>1.9506352963911295</v>
      </c>
      <c r="H57" s="163">
        <v>13791</v>
      </c>
      <c r="I57" s="193">
        <f t="shared" ref="I57:I65" si="15">(F57-H57)/H57</f>
        <v>-7.7369298818069754E-2</v>
      </c>
    </row>
    <row r="58" spans="1:9" ht="16.5" x14ac:dyDescent="0.3">
      <c r="A58" s="111"/>
      <c r="B58" s="222" t="s">
        <v>39</v>
      </c>
      <c r="C58" s="187" t="s">
        <v>116</v>
      </c>
      <c r="D58" s="183" t="s">
        <v>114</v>
      </c>
      <c r="E58" s="208">
        <v>10580</v>
      </c>
      <c r="F58" s="219">
        <v>27525.833333333332</v>
      </c>
      <c r="G58" s="192">
        <f t="shared" si="14"/>
        <v>1.601685570258349</v>
      </c>
      <c r="H58" s="219">
        <v>28941</v>
      </c>
      <c r="I58" s="192">
        <f t="shared" si="15"/>
        <v>-4.8898333390921804E-2</v>
      </c>
    </row>
    <row r="59" spans="1:9" ht="16.5" x14ac:dyDescent="0.3">
      <c r="A59" s="111"/>
      <c r="B59" s="222" t="s">
        <v>55</v>
      </c>
      <c r="C59" s="187" t="s">
        <v>122</v>
      </c>
      <c r="D59" s="183" t="s">
        <v>120</v>
      </c>
      <c r="E59" s="208">
        <v>9897.5818452380954</v>
      </c>
      <c r="F59" s="219">
        <v>30619.75</v>
      </c>
      <c r="G59" s="192">
        <f t="shared" si="14"/>
        <v>2.0936596917086079</v>
      </c>
      <c r="H59" s="219">
        <v>31376</v>
      </c>
      <c r="I59" s="192">
        <f t="shared" si="15"/>
        <v>-2.4102817440081591E-2</v>
      </c>
    </row>
    <row r="60" spans="1:9" ht="16.5" x14ac:dyDescent="0.3">
      <c r="A60" s="111"/>
      <c r="B60" s="222" t="s">
        <v>38</v>
      </c>
      <c r="C60" s="187" t="s">
        <v>115</v>
      </c>
      <c r="D60" s="183" t="s">
        <v>114</v>
      </c>
      <c r="E60" s="208">
        <v>5056.25</v>
      </c>
      <c r="F60" s="219">
        <v>18907.5</v>
      </c>
      <c r="G60" s="192">
        <f t="shared" si="14"/>
        <v>2.7394313967861557</v>
      </c>
      <c r="H60" s="219">
        <v>19258</v>
      </c>
      <c r="I60" s="192">
        <f t="shared" si="15"/>
        <v>-1.8200228476477308E-2</v>
      </c>
    </row>
    <row r="61" spans="1:9" ht="16.5" x14ac:dyDescent="0.3">
      <c r="A61" s="111"/>
      <c r="B61" s="222" t="s">
        <v>54</v>
      </c>
      <c r="C61" s="187" t="s">
        <v>121</v>
      </c>
      <c r="D61" s="183" t="s">
        <v>120</v>
      </c>
      <c r="E61" s="208">
        <v>9276.5626984126993</v>
      </c>
      <c r="F61" s="224">
        <v>26669.444444444445</v>
      </c>
      <c r="G61" s="192">
        <f t="shared" si="14"/>
        <v>1.8749274177824311</v>
      </c>
      <c r="H61" s="224">
        <v>26814</v>
      </c>
      <c r="I61" s="192">
        <f t="shared" si="15"/>
        <v>-5.3910477942699618E-3</v>
      </c>
    </row>
    <row r="62" spans="1:9" s="145" customFormat="1" ht="17.25" thickBot="1" x14ac:dyDescent="0.35">
      <c r="A62" s="168"/>
      <c r="B62" s="223" t="s">
        <v>40</v>
      </c>
      <c r="C62" s="188" t="s">
        <v>117</v>
      </c>
      <c r="D62" s="184" t="s">
        <v>114</v>
      </c>
      <c r="E62" s="211">
        <v>6718.2291666666661</v>
      </c>
      <c r="F62" s="220">
        <v>23370.6</v>
      </c>
      <c r="G62" s="197">
        <f t="shared" si="14"/>
        <v>2.4786845491898601</v>
      </c>
      <c r="H62" s="220">
        <v>23411</v>
      </c>
      <c r="I62" s="197">
        <f t="shared" si="15"/>
        <v>-1.7256845072829634E-3</v>
      </c>
    </row>
    <row r="63" spans="1:9" s="145" customFormat="1" ht="16.5" x14ac:dyDescent="0.3">
      <c r="A63" s="168"/>
      <c r="B63" s="95" t="s">
        <v>43</v>
      </c>
      <c r="C63" s="186" t="s">
        <v>119</v>
      </c>
      <c r="D63" s="183" t="s">
        <v>114</v>
      </c>
      <c r="E63" s="208">
        <v>9811.0476190476202</v>
      </c>
      <c r="F63" s="215">
        <v>4179.6000000000004</v>
      </c>
      <c r="G63" s="192">
        <f t="shared" si="14"/>
        <v>-0.57399044808573429</v>
      </c>
      <c r="H63" s="215">
        <v>4180</v>
      </c>
      <c r="I63" s="192">
        <f t="shared" si="15"/>
        <v>-9.5693779904219189E-5</v>
      </c>
    </row>
    <row r="64" spans="1:9" ht="16.5" x14ac:dyDescent="0.3">
      <c r="A64" s="111"/>
      <c r="B64" s="222" t="s">
        <v>41</v>
      </c>
      <c r="C64" s="187" t="s">
        <v>118</v>
      </c>
      <c r="D64" s="185" t="s">
        <v>114</v>
      </c>
      <c r="E64" s="215">
        <v>7894.083333333333</v>
      </c>
      <c r="F64" s="219">
        <v>26944.5</v>
      </c>
      <c r="G64" s="192">
        <f t="shared" si="14"/>
        <v>2.4132525414603765</v>
      </c>
      <c r="H64" s="219">
        <v>26247</v>
      </c>
      <c r="I64" s="192">
        <f t="shared" si="15"/>
        <v>2.657446565321751E-2</v>
      </c>
    </row>
    <row r="65" spans="1:9" ht="16.5" customHeight="1" thickBot="1" x14ac:dyDescent="0.35">
      <c r="A65" s="112"/>
      <c r="B65" s="223" t="s">
        <v>56</v>
      </c>
      <c r="C65" s="188" t="s">
        <v>123</v>
      </c>
      <c r="D65" s="184" t="s">
        <v>120</v>
      </c>
      <c r="E65" s="211">
        <v>43695.0625</v>
      </c>
      <c r="F65" s="220">
        <v>150000</v>
      </c>
      <c r="G65" s="197">
        <f t="shared" si="14"/>
        <v>2.4328821477255009</v>
      </c>
      <c r="H65" s="220">
        <v>129500</v>
      </c>
      <c r="I65" s="197">
        <f t="shared" si="15"/>
        <v>0.15830115830115829</v>
      </c>
    </row>
    <row r="66" spans="1:9" ht="15.75" customHeight="1" thickBot="1" x14ac:dyDescent="0.25">
      <c r="A66" s="285" t="s">
        <v>192</v>
      </c>
      <c r="B66" s="296"/>
      <c r="C66" s="296"/>
      <c r="D66" s="297"/>
      <c r="E66" s="100">
        <f>SUM(E57:E65)</f>
        <v>107241.10882936508</v>
      </c>
      <c r="F66" s="100">
        <f>SUM(F57:F65)</f>
        <v>320941.22777777782</v>
      </c>
      <c r="G66" s="102">
        <f t="shared" ref="G66" si="16">(F66-E66)/E66</f>
        <v>1.9927070997413701</v>
      </c>
      <c r="H66" s="100">
        <f>SUM(H57:H65)</f>
        <v>303518</v>
      </c>
      <c r="I66" s="175">
        <f t="shared" ref="I66" si="17">(F66-H66)/H66</f>
        <v>5.7404265242186038E-2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0" t="s">
        <v>62</v>
      </c>
      <c r="C68" s="187" t="s">
        <v>131</v>
      </c>
      <c r="D68" s="191" t="s">
        <v>125</v>
      </c>
      <c r="E68" s="205">
        <v>15115.78125</v>
      </c>
      <c r="F68" s="213">
        <v>50372.666666666664</v>
      </c>
      <c r="G68" s="192">
        <f t="shared" ref="G68:G73" si="18">(F68-E68)/E68</f>
        <v>2.332455387753555</v>
      </c>
      <c r="H68" s="213">
        <v>50538</v>
      </c>
      <c r="I68" s="192">
        <f t="shared" ref="I68:I73" si="19">(F68-H68)/H68</f>
        <v>-3.2714656957801209E-3</v>
      </c>
    </row>
    <row r="69" spans="1:9" ht="16.5" x14ac:dyDescent="0.3">
      <c r="A69" s="37"/>
      <c r="B69" s="200" t="s">
        <v>61</v>
      </c>
      <c r="C69" s="187" t="s">
        <v>130</v>
      </c>
      <c r="D69" s="185" t="s">
        <v>216</v>
      </c>
      <c r="E69" s="208">
        <v>27251.15625</v>
      </c>
      <c r="F69" s="207">
        <v>106257.57142857143</v>
      </c>
      <c r="G69" s="192">
        <f t="shared" si="18"/>
        <v>2.8991949719040431</v>
      </c>
      <c r="H69" s="207">
        <v>106555</v>
      </c>
      <c r="I69" s="192">
        <f t="shared" si="19"/>
        <v>-2.7913150150491784E-3</v>
      </c>
    </row>
    <row r="70" spans="1:9" ht="16.5" x14ac:dyDescent="0.3">
      <c r="A70" s="37"/>
      <c r="B70" s="200" t="s">
        <v>64</v>
      </c>
      <c r="C70" s="187" t="s">
        <v>133</v>
      </c>
      <c r="D70" s="185" t="s">
        <v>127</v>
      </c>
      <c r="E70" s="208">
        <v>7416.416666666667</v>
      </c>
      <c r="F70" s="207">
        <v>20514.666666666668</v>
      </c>
      <c r="G70" s="192">
        <f t="shared" si="18"/>
        <v>1.766115711765565</v>
      </c>
      <c r="H70" s="207">
        <v>20515</v>
      </c>
      <c r="I70" s="192">
        <f t="shared" si="19"/>
        <v>-1.6248273620868667E-5</v>
      </c>
    </row>
    <row r="71" spans="1:9" ht="16.5" x14ac:dyDescent="0.3">
      <c r="A71" s="37"/>
      <c r="B71" s="200" t="s">
        <v>59</v>
      </c>
      <c r="C71" s="187" t="s">
        <v>128</v>
      </c>
      <c r="D71" s="185" t="s">
        <v>124</v>
      </c>
      <c r="E71" s="208">
        <v>16151.944444444445</v>
      </c>
      <c r="F71" s="207">
        <v>33262</v>
      </c>
      <c r="G71" s="192">
        <f t="shared" si="18"/>
        <v>1.0593186234887439</v>
      </c>
      <c r="H71" s="207">
        <v>33259</v>
      </c>
      <c r="I71" s="192">
        <f t="shared" si="19"/>
        <v>9.0201148561291686E-5</v>
      </c>
    </row>
    <row r="72" spans="1:9" ht="16.5" x14ac:dyDescent="0.3">
      <c r="A72" s="37"/>
      <c r="B72" s="200" t="s">
        <v>63</v>
      </c>
      <c r="C72" s="187" t="s">
        <v>132</v>
      </c>
      <c r="D72" s="185" t="s">
        <v>126</v>
      </c>
      <c r="E72" s="208">
        <v>8481.3541666666661</v>
      </c>
      <c r="F72" s="207">
        <v>27326.428571428572</v>
      </c>
      <c r="G72" s="192">
        <f t="shared" si="18"/>
        <v>2.2219416893149719</v>
      </c>
      <c r="H72" s="207">
        <v>27188</v>
      </c>
      <c r="I72" s="192">
        <f t="shared" si="19"/>
        <v>5.0915319783938675E-3</v>
      </c>
    </row>
    <row r="73" spans="1:9" ht="16.5" customHeight="1" thickBot="1" x14ac:dyDescent="0.35">
      <c r="A73" s="37"/>
      <c r="B73" s="200" t="s">
        <v>60</v>
      </c>
      <c r="C73" s="187" t="s">
        <v>129</v>
      </c>
      <c r="D73" s="184" t="s">
        <v>215</v>
      </c>
      <c r="E73" s="211">
        <v>52693.898809523802</v>
      </c>
      <c r="F73" s="216">
        <v>184559.71428571429</v>
      </c>
      <c r="G73" s="198">
        <f t="shared" si="18"/>
        <v>2.5024873553740017</v>
      </c>
      <c r="H73" s="216">
        <v>181447</v>
      </c>
      <c r="I73" s="198">
        <f t="shared" si="19"/>
        <v>1.7154950402675655E-2</v>
      </c>
    </row>
    <row r="74" spans="1:9" ht="15.75" customHeight="1" thickBot="1" x14ac:dyDescent="0.25">
      <c r="A74" s="285" t="s">
        <v>214</v>
      </c>
      <c r="B74" s="286"/>
      <c r="C74" s="286"/>
      <c r="D74" s="287"/>
      <c r="E74" s="84">
        <f>SUM(E68:E73)</f>
        <v>127110.55158730158</v>
      </c>
      <c r="F74" s="84">
        <f>SUM(F68:F73)</f>
        <v>422293.04761904763</v>
      </c>
      <c r="G74" s="104">
        <f t="shared" ref="G74" si="20">(F74-E74)/E74</f>
        <v>2.3222501385261469</v>
      </c>
      <c r="H74" s="84">
        <f>SUM(H68:H73)</f>
        <v>419502</v>
      </c>
      <c r="I74" s="105">
        <f t="shared" ref="I74" si="21">(F74-H74)/H74</f>
        <v>6.653240316011921E-3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0" t="s">
        <v>70</v>
      </c>
      <c r="C76" s="189" t="s">
        <v>141</v>
      </c>
      <c r="D76" s="191" t="s">
        <v>137</v>
      </c>
      <c r="E76" s="205">
        <v>3798.1284722222222</v>
      </c>
      <c r="F76" s="205">
        <v>10946.25</v>
      </c>
      <c r="G76" s="192">
        <f>(F76-E76)/E76</f>
        <v>1.8820115170026173</v>
      </c>
      <c r="H76" s="205">
        <v>11494</v>
      </c>
      <c r="I76" s="192">
        <f>(F76-H76)/H76</f>
        <v>-4.7655298416565163E-2</v>
      </c>
    </row>
    <row r="77" spans="1:9" ht="16.5" x14ac:dyDescent="0.3">
      <c r="A77" s="37"/>
      <c r="B77" s="200" t="s">
        <v>68</v>
      </c>
      <c r="C77" s="187" t="s">
        <v>138</v>
      </c>
      <c r="D77" s="185" t="s">
        <v>134</v>
      </c>
      <c r="E77" s="208">
        <v>7015.9285714285725</v>
      </c>
      <c r="F77" s="208">
        <v>24565.555555555555</v>
      </c>
      <c r="G77" s="192">
        <f>(F77-E77)/E77</f>
        <v>2.5013976133673141</v>
      </c>
      <c r="H77" s="208">
        <v>24982</v>
      </c>
      <c r="I77" s="192">
        <f>(F77-H77)/H77</f>
        <v>-1.6669780019391772E-2</v>
      </c>
    </row>
    <row r="78" spans="1:9" ht="16.5" x14ac:dyDescent="0.3">
      <c r="A78" s="37"/>
      <c r="B78" s="200" t="s">
        <v>69</v>
      </c>
      <c r="C78" s="187" t="s">
        <v>140</v>
      </c>
      <c r="D78" s="185" t="s">
        <v>136</v>
      </c>
      <c r="E78" s="208">
        <v>1928.3333333333335</v>
      </c>
      <c r="F78" s="208">
        <v>9260</v>
      </c>
      <c r="G78" s="192">
        <f>(F78-E78)/E78</f>
        <v>3.802074330164217</v>
      </c>
      <c r="H78" s="208">
        <v>9260</v>
      </c>
      <c r="I78" s="192">
        <f>(F78-H78)/H78</f>
        <v>0</v>
      </c>
    </row>
    <row r="79" spans="1:9" ht="16.5" x14ac:dyDescent="0.3">
      <c r="A79" s="37"/>
      <c r="B79" s="200" t="s">
        <v>67</v>
      </c>
      <c r="C79" s="187" t="s">
        <v>139</v>
      </c>
      <c r="D79" s="185" t="s">
        <v>135</v>
      </c>
      <c r="E79" s="208">
        <v>4733.5845238095244</v>
      </c>
      <c r="F79" s="208">
        <v>4704.5</v>
      </c>
      <c r="G79" s="192">
        <f>(F79-E79)/E79</f>
        <v>-6.1442916384468757E-3</v>
      </c>
      <c r="H79" s="208">
        <v>4680</v>
      </c>
      <c r="I79" s="192">
        <f>(F79-H79)/H79</f>
        <v>5.2350427350427347E-3</v>
      </c>
    </row>
    <row r="80" spans="1:9" ht="16.5" customHeight="1" thickBot="1" x14ac:dyDescent="0.35">
      <c r="A80" s="38"/>
      <c r="B80" s="200" t="s">
        <v>71</v>
      </c>
      <c r="C80" s="187" t="s">
        <v>200</v>
      </c>
      <c r="D80" s="184" t="s">
        <v>134</v>
      </c>
      <c r="E80" s="211">
        <v>3674.5104166666665</v>
      </c>
      <c r="F80" s="211">
        <v>10831.875</v>
      </c>
      <c r="G80" s="192">
        <f>(F80-E80)/E80</f>
        <v>1.9478416909282135</v>
      </c>
      <c r="H80" s="211">
        <v>10135</v>
      </c>
      <c r="I80" s="192">
        <f>(F80-H80)/H80</f>
        <v>6.8759250123334975E-2</v>
      </c>
    </row>
    <row r="81" spans="1:11" ht="15.75" customHeight="1" thickBot="1" x14ac:dyDescent="0.25">
      <c r="A81" s="285" t="s">
        <v>193</v>
      </c>
      <c r="B81" s="286"/>
      <c r="C81" s="286"/>
      <c r="D81" s="287"/>
      <c r="E81" s="84">
        <f>SUM(E76:E80)</f>
        <v>21150.485317460323</v>
      </c>
      <c r="F81" s="84">
        <f>SUM(F76:F80)</f>
        <v>60308.180555555555</v>
      </c>
      <c r="G81" s="104">
        <f t="shared" ref="G81" si="22">(F81-E81)/E81</f>
        <v>1.8513851881105274</v>
      </c>
      <c r="H81" s="84">
        <f>SUM(H76:H80)</f>
        <v>60551</v>
      </c>
      <c r="I81" s="105">
        <f t="shared" ref="I81" si="23">(F81-H81)/H81</f>
        <v>-4.0101640673885688E-3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0" t="s">
        <v>74</v>
      </c>
      <c r="C83" s="187" t="s">
        <v>144</v>
      </c>
      <c r="D83" s="191" t="s">
        <v>142</v>
      </c>
      <c r="E83" s="208">
        <v>2755.25</v>
      </c>
      <c r="F83" s="205">
        <v>8267.5</v>
      </c>
      <c r="G83" s="193">
        <f t="shared" ref="G83:G89" si="24">(F83-E83)/E83</f>
        <v>2.0006351510752198</v>
      </c>
      <c r="H83" s="205">
        <v>8268</v>
      </c>
      <c r="I83" s="193">
        <f t="shared" ref="I83:I89" si="25">(F83-H83)/H83</f>
        <v>-6.047411707789066E-5</v>
      </c>
    </row>
    <row r="84" spans="1:11" ht="16.5" x14ac:dyDescent="0.3">
      <c r="A84" s="37"/>
      <c r="B84" s="200" t="s">
        <v>80</v>
      </c>
      <c r="C84" s="187" t="s">
        <v>151</v>
      </c>
      <c r="D84" s="183" t="s">
        <v>150</v>
      </c>
      <c r="E84" s="208">
        <v>5630.0277777777783</v>
      </c>
      <c r="F84" s="208">
        <v>8526.6666666666661</v>
      </c>
      <c r="G84" s="192">
        <f t="shared" si="24"/>
        <v>0.514498152268836</v>
      </c>
      <c r="H84" s="208">
        <v>8527</v>
      </c>
      <c r="I84" s="192">
        <f t="shared" si="25"/>
        <v>-3.9091513232548334E-5</v>
      </c>
    </row>
    <row r="85" spans="1:11" ht="16.5" x14ac:dyDescent="0.3">
      <c r="A85" s="37"/>
      <c r="B85" s="200" t="s">
        <v>79</v>
      </c>
      <c r="C85" s="187" t="s">
        <v>155</v>
      </c>
      <c r="D85" s="185" t="s">
        <v>156</v>
      </c>
      <c r="E85" s="208">
        <v>9999</v>
      </c>
      <c r="F85" s="208">
        <v>56000</v>
      </c>
      <c r="G85" s="192">
        <f t="shared" si="24"/>
        <v>4.6005600560056008</v>
      </c>
      <c r="H85" s="208">
        <v>56000</v>
      </c>
      <c r="I85" s="192">
        <f t="shared" si="25"/>
        <v>0</v>
      </c>
    </row>
    <row r="86" spans="1:11" ht="16.5" x14ac:dyDescent="0.3">
      <c r="A86" s="37"/>
      <c r="B86" s="200" t="s">
        <v>77</v>
      </c>
      <c r="C86" s="187" t="s">
        <v>146</v>
      </c>
      <c r="D86" s="185" t="s">
        <v>162</v>
      </c>
      <c r="E86" s="208">
        <v>2423.25</v>
      </c>
      <c r="F86" s="208">
        <v>7693.8888888888887</v>
      </c>
      <c r="G86" s="192">
        <f t="shared" si="24"/>
        <v>2.1750289441406743</v>
      </c>
      <c r="H86" s="208">
        <v>7672</v>
      </c>
      <c r="I86" s="192">
        <f t="shared" si="25"/>
        <v>2.8530877071022793E-3</v>
      </c>
    </row>
    <row r="87" spans="1:11" ht="16.5" x14ac:dyDescent="0.3">
      <c r="A87" s="37"/>
      <c r="B87" s="200" t="s">
        <v>76</v>
      </c>
      <c r="C87" s="187" t="s">
        <v>143</v>
      </c>
      <c r="D87" s="196" t="s">
        <v>161</v>
      </c>
      <c r="E87" s="217">
        <v>2578.59375</v>
      </c>
      <c r="F87" s="226">
        <v>9701.625</v>
      </c>
      <c r="G87" s="192">
        <f t="shared" si="24"/>
        <v>2.7623704780948919</v>
      </c>
      <c r="H87" s="226">
        <v>9504</v>
      </c>
      <c r="I87" s="192">
        <f t="shared" si="25"/>
        <v>2.0793876262626264E-2</v>
      </c>
    </row>
    <row r="88" spans="1:11" ht="16.5" x14ac:dyDescent="0.3">
      <c r="A88" s="37"/>
      <c r="B88" s="200" t="s">
        <v>75</v>
      </c>
      <c r="C88" s="187" t="s">
        <v>148</v>
      </c>
      <c r="D88" s="196" t="s">
        <v>145</v>
      </c>
      <c r="E88" s="217">
        <v>1658.4166666666667</v>
      </c>
      <c r="F88" s="217">
        <v>4083.3333333333335</v>
      </c>
      <c r="G88" s="192">
        <f t="shared" si="24"/>
        <v>1.4621878297572988</v>
      </c>
      <c r="H88" s="217">
        <v>3716</v>
      </c>
      <c r="I88" s="192">
        <f t="shared" si="25"/>
        <v>9.8851811984212459E-2</v>
      </c>
    </row>
    <row r="89" spans="1:11" ht="16.5" customHeight="1" thickBot="1" x14ac:dyDescent="0.35">
      <c r="A89" s="35"/>
      <c r="B89" s="201" t="s">
        <v>78</v>
      </c>
      <c r="C89" s="188" t="s">
        <v>149</v>
      </c>
      <c r="D89" s="184" t="s">
        <v>147</v>
      </c>
      <c r="E89" s="211">
        <v>2897.375</v>
      </c>
      <c r="F89" s="211">
        <v>6091.875</v>
      </c>
      <c r="G89" s="194">
        <f t="shared" si="24"/>
        <v>1.1025497217308771</v>
      </c>
      <c r="H89" s="211">
        <v>5451</v>
      </c>
      <c r="I89" s="194">
        <f t="shared" si="25"/>
        <v>0.11757017061089708</v>
      </c>
    </row>
    <row r="90" spans="1:11" ht="15.75" customHeight="1" thickBot="1" x14ac:dyDescent="0.25">
      <c r="A90" s="285" t="s">
        <v>194</v>
      </c>
      <c r="B90" s="286"/>
      <c r="C90" s="286"/>
      <c r="D90" s="287"/>
      <c r="E90" s="84">
        <f>SUM(E83:E89)</f>
        <v>27941.913194444445</v>
      </c>
      <c r="F90" s="84">
        <f>SUM(F83:F89)</f>
        <v>100364.88888888888</v>
      </c>
      <c r="G90" s="113">
        <f t="shared" ref="G90:G91" si="26">(F90-E90)/E90</f>
        <v>2.5919118419151035</v>
      </c>
      <c r="H90" s="84">
        <f>SUM(H83:H89)</f>
        <v>99138</v>
      </c>
      <c r="I90" s="105">
        <f t="shared" ref="I90:I91" si="27">(F90-H90)/H90</f>
        <v>1.2375566270137344E-2</v>
      </c>
    </row>
    <row r="91" spans="1:11" ht="15.75" customHeight="1" thickBot="1" x14ac:dyDescent="0.25">
      <c r="A91" s="285" t="s">
        <v>195</v>
      </c>
      <c r="B91" s="286"/>
      <c r="C91" s="286"/>
      <c r="D91" s="287"/>
      <c r="E91" s="100">
        <f>SUM(E90+E81+E74+E66+E55+E47+E39+E32)</f>
        <v>619496.67454365082</v>
      </c>
      <c r="F91" s="100">
        <f>SUM(F32,F39,F47,F55,F66,F74,F81,F90)</f>
        <v>1564238.4351190478</v>
      </c>
      <c r="G91" s="102">
        <f t="shared" si="26"/>
        <v>1.5250150636746134</v>
      </c>
      <c r="H91" s="100">
        <f>SUM(H32,H39,H47,H55,H66,H74,H81,H90)</f>
        <v>1527473</v>
      </c>
      <c r="I91" s="114">
        <f t="shared" si="27"/>
        <v>2.4069450078035921E-2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zoomScaleNormal="100" workbookViewId="0">
      <selection activeCell="A11" sqref="A1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279" t="s">
        <v>3</v>
      </c>
      <c r="B13" s="279"/>
      <c r="C13" s="281" t="s">
        <v>0</v>
      </c>
      <c r="D13" s="275" t="s">
        <v>207</v>
      </c>
      <c r="E13" s="275" t="s">
        <v>208</v>
      </c>
      <c r="F13" s="275" t="s">
        <v>209</v>
      </c>
      <c r="G13" s="275" t="s">
        <v>210</v>
      </c>
      <c r="H13" s="275" t="s">
        <v>211</v>
      </c>
      <c r="I13" s="275" t="s">
        <v>212</v>
      </c>
    </row>
    <row r="14" spans="1:9" ht="24.75" customHeight="1" thickBot="1" x14ac:dyDescent="0.25">
      <c r="A14" s="280"/>
      <c r="B14" s="280"/>
      <c r="C14" s="282"/>
      <c r="D14" s="295"/>
      <c r="E14" s="295"/>
      <c r="F14" s="295"/>
      <c r="G14" s="276"/>
      <c r="H14" s="295"/>
      <c r="I14" s="295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5"/>
    </row>
    <row r="16" spans="1:9" ht="16.5" x14ac:dyDescent="0.3">
      <c r="A16" s="88"/>
      <c r="B16" s="136" t="s">
        <v>4</v>
      </c>
      <c r="C16" s="141" t="s">
        <v>163</v>
      </c>
      <c r="D16" s="227">
        <v>5000</v>
      </c>
      <c r="E16" s="228">
        <v>4000</v>
      </c>
      <c r="F16" s="229">
        <v>3500</v>
      </c>
      <c r="G16" s="230">
        <v>5500</v>
      </c>
      <c r="H16" s="231">
        <v>3000</v>
      </c>
      <c r="I16" s="232">
        <f>AVERAGE(D16:H16)</f>
        <v>4200</v>
      </c>
    </row>
    <row r="17" spans="1:9" ht="16.5" x14ac:dyDescent="0.3">
      <c r="A17" s="89"/>
      <c r="B17" s="137" t="s">
        <v>5</v>
      </c>
      <c r="C17" s="142" t="s">
        <v>164</v>
      </c>
      <c r="D17" s="233">
        <v>5000</v>
      </c>
      <c r="E17" s="234">
        <v>5000</v>
      </c>
      <c r="F17" s="235">
        <v>3750</v>
      </c>
      <c r="G17" s="236">
        <v>4000</v>
      </c>
      <c r="H17" s="237">
        <v>4250</v>
      </c>
      <c r="I17" s="238">
        <f t="shared" ref="I17:I40" si="0">AVERAGE(D17:H17)</f>
        <v>4400</v>
      </c>
    </row>
    <row r="18" spans="1:9" ht="16.5" x14ac:dyDescent="0.3">
      <c r="A18" s="89"/>
      <c r="B18" s="137" t="s">
        <v>6</v>
      </c>
      <c r="C18" s="142" t="s">
        <v>165</v>
      </c>
      <c r="D18" s="233">
        <v>6000</v>
      </c>
      <c r="E18" s="234">
        <v>6000</v>
      </c>
      <c r="F18" s="235">
        <v>4500</v>
      </c>
      <c r="G18" s="236">
        <v>4500</v>
      </c>
      <c r="H18" s="237">
        <v>4600</v>
      </c>
      <c r="I18" s="238">
        <f t="shared" si="0"/>
        <v>5120</v>
      </c>
    </row>
    <row r="19" spans="1:9" ht="16.5" x14ac:dyDescent="0.3">
      <c r="A19" s="89"/>
      <c r="B19" s="137" t="s">
        <v>7</v>
      </c>
      <c r="C19" s="142" t="s">
        <v>166</v>
      </c>
      <c r="D19" s="233">
        <v>2500</v>
      </c>
      <c r="E19" s="234">
        <v>3000</v>
      </c>
      <c r="F19" s="235">
        <v>2000</v>
      </c>
      <c r="G19" s="236">
        <v>1250</v>
      </c>
      <c r="H19" s="237">
        <v>1500</v>
      </c>
      <c r="I19" s="238">
        <f t="shared" si="0"/>
        <v>2050</v>
      </c>
    </row>
    <row r="20" spans="1:9" ht="16.5" x14ac:dyDescent="0.3">
      <c r="A20" s="89"/>
      <c r="B20" s="137" t="s">
        <v>8</v>
      </c>
      <c r="C20" s="142" t="s">
        <v>167</v>
      </c>
      <c r="D20" s="233">
        <v>14000</v>
      </c>
      <c r="E20" s="234">
        <v>5000</v>
      </c>
      <c r="F20" s="235">
        <v>7500</v>
      </c>
      <c r="G20" s="236">
        <v>13000</v>
      </c>
      <c r="H20" s="237">
        <v>10000</v>
      </c>
      <c r="I20" s="238">
        <f t="shared" si="0"/>
        <v>9900</v>
      </c>
    </row>
    <row r="21" spans="1:9" ht="16.5" x14ac:dyDescent="0.3">
      <c r="A21" s="89"/>
      <c r="B21" s="137" t="s">
        <v>9</v>
      </c>
      <c r="C21" s="142" t="s">
        <v>168</v>
      </c>
      <c r="D21" s="233">
        <v>5000</v>
      </c>
      <c r="E21" s="234">
        <v>3000</v>
      </c>
      <c r="F21" s="235">
        <v>3500</v>
      </c>
      <c r="G21" s="236">
        <v>4000</v>
      </c>
      <c r="H21" s="237">
        <v>3200</v>
      </c>
      <c r="I21" s="238">
        <f t="shared" si="0"/>
        <v>3740</v>
      </c>
    </row>
    <row r="22" spans="1:9" ht="16.5" x14ac:dyDescent="0.3">
      <c r="A22" s="89"/>
      <c r="B22" s="137" t="s">
        <v>10</v>
      </c>
      <c r="C22" s="142" t="s">
        <v>169</v>
      </c>
      <c r="D22" s="233">
        <v>5000</v>
      </c>
      <c r="E22" s="234">
        <v>2000</v>
      </c>
      <c r="F22" s="235">
        <v>2500</v>
      </c>
      <c r="G22" s="236">
        <v>2500</v>
      </c>
      <c r="H22" s="237">
        <v>3300</v>
      </c>
      <c r="I22" s="238">
        <f t="shared" si="0"/>
        <v>3060</v>
      </c>
    </row>
    <row r="23" spans="1:9" ht="16.5" x14ac:dyDescent="0.3">
      <c r="A23" s="89"/>
      <c r="B23" s="137" t="s">
        <v>11</v>
      </c>
      <c r="C23" s="142" t="s">
        <v>170</v>
      </c>
      <c r="D23" s="233">
        <v>500</v>
      </c>
      <c r="E23" s="234">
        <v>1000</v>
      </c>
      <c r="F23" s="235">
        <v>500</v>
      </c>
      <c r="G23" s="236">
        <v>1750</v>
      </c>
      <c r="H23" s="237">
        <v>750</v>
      </c>
      <c r="I23" s="238">
        <f t="shared" si="0"/>
        <v>900</v>
      </c>
    </row>
    <row r="24" spans="1:9" ht="16.5" x14ac:dyDescent="0.3">
      <c r="A24" s="89"/>
      <c r="B24" s="137" t="s">
        <v>12</v>
      </c>
      <c r="C24" s="142" t="s">
        <v>171</v>
      </c>
      <c r="D24" s="233">
        <v>1000</v>
      </c>
      <c r="E24" s="234">
        <v>1000</v>
      </c>
      <c r="F24" s="235">
        <v>1000</v>
      </c>
      <c r="G24" s="236">
        <v>1000</v>
      </c>
      <c r="H24" s="237">
        <v>800</v>
      </c>
      <c r="I24" s="238">
        <f t="shared" si="0"/>
        <v>960</v>
      </c>
    </row>
    <row r="25" spans="1:9" ht="16.5" x14ac:dyDescent="0.3">
      <c r="A25" s="89"/>
      <c r="B25" s="137" t="s">
        <v>13</v>
      </c>
      <c r="C25" s="142" t="s">
        <v>172</v>
      </c>
      <c r="D25" s="233">
        <v>1500</v>
      </c>
      <c r="E25" s="234">
        <v>750</v>
      </c>
      <c r="F25" s="235">
        <v>1000</v>
      </c>
      <c r="G25" s="236">
        <v>1250</v>
      </c>
      <c r="H25" s="237">
        <v>1000</v>
      </c>
      <c r="I25" s="238">
        <f t="shared" si="0"/>
        <v>1100</v>
      </c>
    </row>
    <row r="26" spans="1:9" ht="16.5" x14ac:dyDescent="0.3">
      <c r="A26" s="89"/>
      <c r="B26" s="137" t="s">
        <v>14</v>
      </c>
      <c r="C26" s="142" t="s">
        <v>173</v>
      </c>
      <c r="D26" s="233">
        <v>2000</v>
      </c>
      <c r="E26" s="234">
        <v>1000</v>
      </c>
      <c r="F26" s="235">
        <v>1000</v>
      </c>
      <c r="G26" s="236">
        <v>1000</v>
      </c>
      <c r="H26" s="237">
        <v>1000</v>
      </c>
      <c r="I26" s="238">
        <f t="shared" si="0"/>
        <v>1200</v>
      </c>
    </row>
    <row r="27" spans="1:9" ht="16.5" x14ac:dyDescent="0.3">
      <c r="A27" s="89"/>
      <c r="B27" s="137" t="s">
        <v>15</v>
      </c>
      <c r="C27" s="142" t="s">
        <v>174</v>
      </c>
      <c r="D27" s="233">
        <v>2500</v>
      </c>
      <c r="E27" s="234">
        <v>2500</v>
      </c>
      <c r="F27" s="235">
        <v>2500</v>
      </c>
      <c r="G27" s="236">
        <v>2500</v>
      </c>
      <c r="H27" s="237">
        <v>1500</v>
      </c>
      <c r="I27" s="238">
        <f t="shared" si="0"/>
        <v>2300</v>
      </c>
    </row>
    <row r="28" spans="1:9" ht="16.5" x14ac:dyDescent="0.3">
      <c r="A28" s="89"/>
      <c r="B28" s="137" t="s">
        <v>16</v>
      </c>
      <c r="C28" s="142" t="s">
        <v>175</v>
      </c>
      <c r="D28" s="233">
        <v>1500</v>
      </c>
      <c r="E28" s="234">
        <v>1000</v>
      </c>
      <c r="F28" s="235">
        <v>1250</v>
      </c>
      <c r="G28" s="236">
        <v>1000</v>
      </c>
      <c r="H28" s="237">
        <v>1000</v>
      </c>
      <c r="I28" s="238">
        <f t="shared" si="0"/>
        <v>1150</v>
      </c>
    </row>
    <row r="29" spans="1:9" ht="16.5" x14ac:dyDescent="0.3">
      <c r="A29" s="89"/>
      <c r="B29" s="139" t="s">
        <v>17</v>
      </c>
      <c r="C29" s="142" t="s">
        <v>176</v>
      </c>
      <c r="D29" s="233">
        <v>4500</v>
      </c>
      <c r="E29" s="234">
        <v>5000</v>
      </c>
      <c r="F29" s="235">
        <v>3750</v>
      </c>
      <c r="G29" s="236">
        <v>4500</v>
      </c>
      <c r="H29" s="237">
        <v>4800</v>
      </c>
      <c r="I29" s="238">
        <f t="shared" si="0"/>
        <v>4510</v>
      </c>
    </row>
    <row r="30" spans="1:9" ht="16.5" x14ac:dyDescent="0.3">
      <c r="A30" s="89"/>
      <c r="B30" s="137" t="s">
        <v>18</v>
      </c>
      <c r="C30" s="142" t="s">
        <v>177</v>
      </c>
      <c r="D30" s="233">
        <v>4500</v>
      </c>
      <c r="E30" s="234">
        <v>3600</v>
      </c>
      <c r="F30" s="235">
        <v>3750</v>
      </c>
      <c r="G30" s="236">
        <v>4500</v>
      </c>
      <c r="H30" s="237">
        <v>4000</v>
      </c>
      <c r="I30" s="238">
        <f t="shared" si="0"/>
        <v>4070</v>
      </c>
    </row>
    <row r="31" spans="1:9" ht="17.25" thickBot="1" x14ac:dyDescent="0.35">
      <c r="A31" s="90"/>
      <c r="B31" s="138" t="s">
        <v>19</v>
      </c>
      <c r="C31" s="143" t="s">
        <v>178</v>
      </c>
      <c r="D31" s="239">
        <v>4000</v>
      </c>
      <c r="E31" s="240">
        <v>3500</v>
      </c>
      <c r="F31" s="241">
        <v>3500</v>
      </c>
      <c r="G31" s="242">
        <v>3750</v>
      </c>
      <c r="H31" s="243">
        <v>3800</v>
      </c>
      <c r="I31" s="244">
        <f t="shared" si="0"/>
        <v>3710</v>
      </c>
    </row>
    <row r="32" spans="1:9" ht="17.25" customHeight="1" thickBot="1" x14ac:dyDescent="0.3">
      <c r="A32" s="87" t="s">
        <v>20</v>
      </c>
      <c r="B32" s="132" t="s">
        <v>21</v>
      </c>
      <c r="C32" s="140"/>
      <c r="D32" s="245"/>
      <c r="E32" s="246"/>
      <c r="F32" s="247"/>
      <c r="G32" s="248"/>
      <c r="H32" s="249"/>
      <c r="I32" s="250"/>
    </row>
    <row r="33" spans="1:9" ht="16.5" x14ac:dyDescent="0.3">
      <c r="A33" s="88"/>
      <c r="B33" s="129" t="s">
        <v>26</v>
      </c>
      <c r="C33" s="134" t="s">
        <v>179</v>
      </c>
      <c r="D33" s="227">
        <v>10000</v>
      </c>
      <c r="E33" s="228">
        <v>8000</v>
      </c>
      <c r="F33" s="229">
        <v>8500</v>
      </c>
      <c r="G33" s="230">
        <v>8000</v>
      </c>
      <c r="H33" s="251">
        <v>6500</v>
      </c>
      <c r="I33" s="252">
        <f t="shared" si="0"/>
        <v>8200</v>
      </c>
    </row>
    <row r="34" spans="1:9" ht="16.5" x14ac:dyDescent="0.3">
      <c r="A34" s="89"/>
      <c r="B34" s="130" t="s">
        <v>27</v>
      </c>
      <c r="C34" s="15" t="s">
        <v>180</v>
      </c>
      <c r="D34" s="233">
        <v>10000</v>
      </c>
      <c r="E34" s="234">
        <v>8000</v>
      </c>
      <c r="F34" s="235">
        <v>5750</v>
      </c>
      <c r="G34" s="236">
        <v>8000</v>
      </c>
      <c r="H34" s="253">
        <v>7000</v>
      </c>
      <c r="I34" s="236">
        <f t="shared" si="0"/>
        <v>7750</v>
      </c>
    </row>
    <row r="35" spans="1:9" ht="16.5" x14ac:dyDescent="0.3">
      <c r="A35" s="89"/>
      <c r="B35" s="131" t="s">
        <v>28</v>
      </c>
      <c r="C35" s="15" t="s">
        <v>181</v>
      </c>
      <c r="D35" s="233">
        <v>5000</v>
      </c>
      <c r="E35" s="234">
        <v>4000</v>
      </c>
      <c r="F35" s="235">
        <v>5000</v>
      </c>
      <c r="G35" s="236">
        <v>5000</v>
      </c>
      <c r="H35" s="253">
        <v>5000</v>
      </c>
      <c r="I35" s="236">
        <f t="shared" si="0"/>
        <v>4800</v>
      </c>
    </row>
    <row r="36" spans="1:9" ht="16.5" x14ac:dyDescent="0.3">
      <c r="A36" s="89"/>
      <c r="B36" s="130" t="s">
        <v>29</v>
      </c>
      <c r="C36" s="187" t="s">
        <v>182</v>
      </c>
      <c r="D36" s="233">
        <v>12000</v>
      </c>
      <c r="E36" s="234">
        <v>8000</v>
      </c>
      <c r="F36" s="235">
        <v>5250</v>
      </c>
      <c r="G36" s="236">
        <v>10000</v>
      </c>
      <c r="H36" s="253">
        <v>5400</v>
      </c>
      <c r="I36" s="236">
        <f t="shared" si="0"/>
        <v>8130</v>
      </c>
    </row>
    <row r="37" spans="1:9" ht="16.5" customHeight="1" thickBot="1" x14ac:dyDescent="0.35">
      <c r="A37" s="90"/>
      <c r="B37" s="144" t="s">
        <v>30</v>
      </c>
      <c r="C37" s="16" t="s">
        <v>183</v>
      </c>
      <c r="D37" s="239">
        <v>3500</v>
      </c>
      <c r="E37" s="240">
        <v>3000</v>
      </c>
      <c r="F37" s="241">
        <v>3750</v>
      </c>
      <c r="G37" s="242">
        <v>3500</v>
      </c>
      <c r="H37" s="254">
        <v>3200</v>
      </c>
      <c r="I37" s="255">
        <f t="shared" si="0"/>
        <v>3390</v>
      </c>
    </row>
    <row r="38" spans="1:9" ht="17.25" customHeight="1" thickBot="1" x14ac:dyDescent="0.3">
      <c r="A38" s="87" t="s">
        <v>25</v>
      </c>
      <c r="B38" s="132" t="s">
        <v>51</v>
      </c>
      <c r="C38" s="133"/>
      <c r="D38" s="256"/>
      <c r="E38" s="257"/>
      <c r="F38" s="258"/>
      <c r="G38" s="259"/>
      <c r="H38" s="260"/>
      <c r="I38" s="261"/>
    </row>
    <row r="39" spans="1:9" ht="16.5" x14ac:dyDescent="0.3">
      <c r="A39" s="88"/>
      <c r="B39" s="170" t="s">
        <v>31</v>
      </c>
      <c r="C39" s="172" t="s">
        <v>213</v>
      </c>
      <c r="D39" s="262">
        <v>110000</v>
      </c>
      <c r="E39" s="228">
        <v>150000</v>
      </c>
      <c r="F39" s="229">
        <v>150000</v>
      </c>
      <c r="G39" s="263">
        <v>120000</v>
      </c>
      <c r="H39" s="264">
        <v>200000</v>
      </c>
      <c r="I39" s="252">
        <f t="shared" si="0"/>
        <v>146000</v>
      </c>
    </row>
    <row r="40" spans="1:9" ht="17.25" thickBot="1" x14ac:dyDescent="0.35">
      <c r="A40" s="90"/>
      <c r="B40" s="171" t="s">
        <v>32</v>
      </c>
      <c r="C40" s="148" t="s">
        <v>185</v>
      </c>
      <c r="D40" s="265">
        <v>60000</v>
      </c>
      <c r="E40" s="266">
        <v>55000</v>
      </c>
      <c r="F40" s="267">
        <v>75000</v>
      </c>
      <c r="G40" s="268">
        <v>62500</v>
      </c>
      <c r="H40" s="269">
        <v>77000</v>
      </c>
      <c r="I40" s="255">
        <f t="shared" si="0"/>
        <v>65900</v>
      </c>
    </row>
    <row r="41" spans="1:9" ht="15.75" thickBot="1" x14ac:dyDescent="0.3">
      <c r="D41" s="270">
        <f>SUM(D16:D40)</f>
        <v>275000</v>
      </c>
      <c r="E41" s="270">
        <f>SUM(E16:E40)</f>
        <v>283350</v>
      </c>
      <c r="F41" s="270">
        <f>SUM(F16:F40)</f>
        <v>298750</v>
      </c>
      <c r="G41" s="270">
        <f>SUM(G16:G40)</f>
        <v>273000</v>
      </c>
      <c r="H41" s="270">
        <f>SUM(H16:H40)</f>
        <v>352600</v>
      </c>
      <c r="I41" s="271">
        <f>AVERAGE(D41:H41)</f>
        <v>296540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04-05-2021</vt:lpstr>
      <vt:lpstr>By Order</vt:lpstr>
      <vt:lpstr>All Stores</vt:lpstr>
      <vt:lpstr>'04-05-2021'!Print_Titles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2021-05-10T07:08:43Z</cp:lastPrinted>
  <dcterms:created xsi:type="dcterms:W3CDTF">2010-10-20T06:23:14Z</dcterms:created>
  <dcterms:modified xsi:type="dcterms:W3CDTF">2021-05-10T07:10:56Z</dcterms:modified>
</cp:coreProperties>
</file>