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4-05-2021" sheetId="9" r:id="rId4"/>
    <sheet name="By Order" sheetId="11" r:id="rId5"/>
    <sheet name="All Stores" sheetId="12" r:id="rId6"/>
  </sheets>
  <definedNames>
    <definedName name="_xlnm.Print_Titles" localSheetId="3">'24-05-2021'!$12:$14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3" i="11"/>
  <c r="G83" i="11"/>
  <c r="I84" i="11"/>
  <c r="G84" i="11"/>
  <c r="I88" i="11"/>
  <c r="G88" i="11"/>
  <c r="I89" i="11"/>
  <c r="G89" i="11"/>
  <c r="I85" i="11"/>
  <c r="G85" i="11"/>
  <c r="I79" i="11"/>
  <c r="G79" i="11"/>
  <c r="I77" i="11"/>
  <c r="G77" i="11"/>
  <c r="I78" i="11"/>
  <c r="G78" i="11"/>
  <c r="I76" i="11"/>
  <c r="G76" i="11"/>
  <c r="I80" i="11"/>
  <c r="G80" i="11"/>
  <c r="I71" i="11"/>
  <c r="G71" i="11"/>
  <c r="I70" i="11"/>
  <c r="G70" i="11"/>
  <c r="I73" i="11"/>
  <c r="G73" i="11"/>
  <c r="I68" i="11"/>
  <c r="G68" i="11"/>
  <c r="I72" i="11"/>
  <c r="G72" i="11"/>
  <c r="I69" i="11"/>
  <c r="G69" i="11"/>
  <c r="I62" i="11"/>
  <c r="G62" i="11"/>
  <c r="I64" i="11"/>
  <c r="G64" i="11"/>
  <c r="I63" i="11"/>
  <c r="G63" i="11"/>
  <c r="I61" i="11"/>
  <c r="G61" i="11"/>
  <c r="I65" i="11"/>
  <c r="G65" i="11"/>
  <c r="I60" i="11"/>
  <c r="G60" i="11"/>
  <c r="I59" i="11"/>
  <c r="G59" i="11"/>
  <c r="I58" i="11"/>
  <c r="G58" i="11"/>
  <c r="I57" i="11"/>
  <c r="G57" i="11"/>
  <c r="I50" i="11"/>
  <c r="G50" i="11"/>
  <c r="I49" i="11"/>
  <c r="G49" i="11"/>
  <c r="I51" i="11"/>
  <c r="G51" i="11"/>
  <c r="I52" i="11"/>
  <c r="G52" i="11"/>
  <c r="I54" i="11"/>
  <c r="G54" i="11"/>
  <c r="I53" i="11"/>
  <c r="G53" i="11"/>
  <c r="I44" i="11"/>
  <c r="G44" i="11"/>
  <c r="I41" i="11"/>
  <c r="G41" i="11"/>
  <c r="I46" i="11"/>
  <c r="G46" i="11"/>
  <c r="I45" i="11"/>
  <c r="G45" i="11"/>
  <c r="I43" i="11"/>
  <c r="G43" i="11"/>
  <c r="I42" i="11"/>
  <c r="G42" i="11"/>
  <c r="I35" i="11"/>
  <c r="G35" i="11"/>
  <c r="I36" i="11"/>
  <c r="G36" i="11"/>
  <c r="I38" i="11"/>
  <c r="G38" i="11"/>
  <c r="I37" i="11"/>
  <c r="G37" i="11"/>
  <c r="I34" i="11"/>
  <c r="G34" i="11"/>
  <c r="I22" i="11"/>
  <c r="G22" i="11"/>
  <c r="I29" i="11"/>
  <c r="G29" i="11"/>
  <c r="I18" i="11"/>
  <c r="G18" i="11"/>
  <c r="I19" i="11"/>
  <c r="G19" i="11"/>
  <c r="I27" i="11"/>
  <c r="G27" i="11"/>
  <c r="I25" i="11"/>
  <c r="G25" i="11"/>
  <c r="I17" i="11"/>
  <c r="G17" i="11"/>
  <c r="I16" i="11"/>
  <c r="G16" i="11"/>
  <c r="I23" i="11"/>
  <c r="G23" i="11"/>
  <c r="I28" i="11"/>
  <c r="G28" i="11"/>
  <c r="I30" i="11"/>
  <c r="G30" i="11"/>
  <c r="I26" i="11"/>
  <c r="G26" i="11"/>
  <c r="I21" i="11"/>
  <c r="G21" i="11"/>
  <c r="I20" i="11"/>
  <c r="G20" i="11"/>
  <c r="I31" i="11"/>
  <c r="G31" i="11"/>
  <c r="I24" i="11"/>
  <c r="G24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<sst xmlns="http://schemas.openxmlformats.org/spreadsheetml/2006/main" count="848" uniqueCount="225">
  <si>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</si>
  <si>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</si>
  <si>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</si>
  <si>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</si>
  <si>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</si>
  <si>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</si>
  <si>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</si>
  <si>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</si>
  <si>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</si>
  <si>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</si>
  <si>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</si>
  <si>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</si>
  <si>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</si>
  <si>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</si>
  <si>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</si>
  <si>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</si>
  <si>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</si>
  <si>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</si>
  <si>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</si>
  <si>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</si>
  <si>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</si>
  <si>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</si>
  <si>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</si>
  <si>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</si>
  <si>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</si>
  <si>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</si>
  <si>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</si>
  <si>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</si>
  <si>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</si>
  <si>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</si>
  <si>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</si>
  <si>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</si>
  <si>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</si>
  <si>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</si>
  <si>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</si>
  <si>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</si>
  <si>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</si>
  <si>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</si>
  <si>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</si>
  <si>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</si>
  <si>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</si>
  <si>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</si>
  <si>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</si>
  <si>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</si>
  <si>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</si>
  <si>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</si>
  <si>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</si>
  <si>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</si>
  <si>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</si>
  <si>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</si>
  <si>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</si>
  <si>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</si>
  <si>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</si>
  <si>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</si>
  <si>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</si>
  <si>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</si>
  <si>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</si>
  <si>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</si>
  <si>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</si>
  <si>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</si>
  <si>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</si>
  <si>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</si>
  <si>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</si>
  <si>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</si>
  <si>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</si>
  <si>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</si>
  <si>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</si>
  <si>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</si>
  <si>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</si>
  <si>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</si>
  <si>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</si>
  <si>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</si>
  <si>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</si>
  <si>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</si>
  <si>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</si>
  <si>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</si>
  <si>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</si>
  <si>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</si>
  <si>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</si>
  <si>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</si>
  <si>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</si>
  <si>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</si>
  <si>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</si>
  <si>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</si>
  <si>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</si>
  <si>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</si>
  <si>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</si>
  <si>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</si>
  <si>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</si>
  <si>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</si>
  <si>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</si>
  <si>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</si>
  <si>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</si>
  <si>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</si>
  <si>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</si>
  <si>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</si>
  <si>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</si>
  <si>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</si>
  <si>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</si>
  <si>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</si>
  <si>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</si>
  <si>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</si>
  <si>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</si>
  <si>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</si>
  <si>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</si>
  <si>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</si>
  <si>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</si>
  <si>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</si>
  <si>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</si>
  <si>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</si>
  <si>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</si>
  <si>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</si>
  <si>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</si>
  <si>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</si>
  <si>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</si>
  <si>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</si>
  <si>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</si>
  <si>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</si>
  <si>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</si>
  <si>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</si>
  <si>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</si>
  <si>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</si>
  <si>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</si>
  <si>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</si>
  <si>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</si>
  <si>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</si>
  <si>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</si>
  <si>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</si>
  <si>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</si>
  <si>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</si>
  <si>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</si>
  <si>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</si>
  <si>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</si>
  <si>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</si>
  <si>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</si>
  <si>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</si>
  <si>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</si>
  <si>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</si>
  <si>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</si>
  <si>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</si>
  <si>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</si>
  <si>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</si>
  <si>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</si>
  <si>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</si>
  <si>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</si>
  <si>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</si>
  <si>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</si>
  <si>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</si>
  <si>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</si>
  <si>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</si>
  <si>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</si>
  <si>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</si>
  <si>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</si>
  <si>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</si>
  <si>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</si>
  <si>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</si>
  <si>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</si>
  <si>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</si>
  <si>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</si>
  <si>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</si>
  <si>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</si>
  <si>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</si>
  <si>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</si>
  <si>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</si>
  <si>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</si>
  <si>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</si>
  <si>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</si>
  <si>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</si>
  <si>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</si>
  <si>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</si>
  <si>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</si>
  <si>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</si>
  <si>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</si>
  <si>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</si>
  <si>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</si>
  <si>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</si>
  <si>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</si>
  <si>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</si>
  <si>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</si>
  <si>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</si>
  <si>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</si>
  <si>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</si>
  <si>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</si>
  <si>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</si>
  <si>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</si>
  <si>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</si>
  <si>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</si>
  <si>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</si>
  <si>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</si>
  <si>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</si>
  <si>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</si>
  <si>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</si>
  <si>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</si>
  <si>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</si>
  <si>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</si>
  <si>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</si>
  <si>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</si>
  <si>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</si>
  <si>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</si>
  <si>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</si>
  <si>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</si>
  <si>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</si>
  <si>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</si>
  <si>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</si>
  <si>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</si>
  <si>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</si>
  <si>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</si>
  <si>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</si>
  <si>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</si>
  <si>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</si>
  <si>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</si>
  <si>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</si>
  <si>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</si>
  <si>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</si>
  <si>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</si>
  <si>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</si>
  <si>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</si>
  <si>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2020 (ل.ل.)</t>
  </si>
  <si>
    <t>معدل أسعار  السوبرماركات في 17-05-2021 (ل.ل.)</t>
  </si>
  <si>
    <t>معدل أسعار المحلات والملاحم في 17-05-2021 (ل.ل.)</t>
  </si>
  <si>
    <t>المعدل العام للأسعار في 17-05-2021  (ل.ل.)</t>
  </si>
  <si>
    <t>معدل أسعار  السوبرماركات في 24-05-2021 (ل.ل.)</t>
  </si>
  <si>
    <t xml:space="preserve"> التاريخ 24 أيار 2021</t>
  </si>
  <si>
    <t>معدل أسعار المحلات والملاحم في 24-05-2021 (ل.ل.)</t>
  </si>
  <si>
    <t>المعدل العام للأسعار في 24-05-2021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</si>
</sst>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8" fillId="0" borderId="12" xfId="0" applyFont="1" applyBorder="1"/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1" fontId="14" fillId="2" borderId="4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0" fontId="18" fillId="0" borderId="47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 vertical="center"/>
    </xf>
    <xf numFmtId="1" fontId="19" fillId="2" borderId="34" xfId="0" applyNumberFormat="1" applyFont="1" applyFill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1" fillId="2" borderId="11" xfId="0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/>
    </xf>
    <xf numFmtId="1" fontId="1" fillId="2" borderId="50" xfId="0" applyNumberFormat="1" applyFont="1" applyFill="1" applyBorder="1" applyAlignment="1">
      <alignment horizontal="center"/>
    </xf>
    <xf numFmtId="1" fontId="1" fillId="2" borderId="51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68" t="s">
        <v>202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69" t="s">
        <v>3</v>
      </c>
      <c r="B12" s="275"/>
      <c r="C12" s="273" t="s">
        <v>0</v>
      </c>
      <c r="D12" s="271" t="s">
        <v>23</v>
      </c>
      <c r="E12" s="271" t="s">
        <v>217</v>
      </c>
      <c r="F12" s="271" t="s">
        <v>221</v>
      </c>
      <c r="G12" s="271" t="s">
        <v>197</v>
      </c>
      <c r="H12" s="271" t="s">
        <v>218</v>
      </c>
      <c r="I12" s="271" t="s">
        <v>187</v>
      </c>
    </row>
    <row r="13" spans="1:9" ht="38.25" customHeight="1" thickBot="1" x14ac:dyDescent="0.25">
      <c r="A13" s="270"/>
      <c r="B13" s="276"/>
      <c r="C13" s="274"/>
      <c r="D13" s="272"/>
      <c r="E13" s="272"/>
      <c r="F13" s="272"/>
      <c r="G13" s="272"/>
      <c r="H13" s="272"/>
      <c r="I13" s="2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4">
        <v>2695.1499999999996</v>
      </c>
      <c r="F15" s="213">
        <v>4213.8</v>
      </c>
      <c r="G15" s="45">
        <f t="shared" ref="G15:G30" si="0">(F15-E15)/E15</f>
        <v>0.56347513125429038</v>
      </c>
      <c r="H15" s="213">
        <v>4549.8</v>
      </c>
      <c r="I15" s="45">
        <f t="shared" ref="I15:I30" si="1">(F15-H15)/H15</f>
        <v>-7.3849399973625218E-2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7">
        <v>2182.3805555555555</v>
      </c>
      <c r="F16" s="207">
        <v>4644.2222222222226</v>
      </c>
      <c r="G16" s="48">
        <f t="shared" si="0"/>
        <v>1.1280533362523344</v>
      </c>
      <c r="H16" s="207">
        <v>3508.6666666666665</v>
      </c>
      <c r="I16" s="44">
        <f t="shared" si="1"/>
        <v>0.32364304262461224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7">
        <v>2097.9611111111112</v>
      </c>
      <c r="F17" s="207">
        <v>4830.8888888888887</v>
      </c>
      <c r="G17" s="48">
        <f t="shared" si="0"/>
        <v>1.3026589307608178</v>
      </c>
      <c r="H17" s="207">
        <v>5358.666666666667</v>
      </c>
      <c r="I17" s="44">
        <f t="shared" si="1"/>
        <v>-9.8490503441983998E-2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7">
        <v>934.98749999999995</v>
      </c>
      <c r="F18" s="207">
        <v>1339.8</v>
      </c>
      <c r="G18" s="48">
        <f t="shared" si="0"/>
        <v>0.43296033369430076</v>
      </c>
      <c r="H18" s="207">
        <v>1378.8</v>
      </c>
      <c r="I18" s="44">
        <f t="shared" si="1"/>
        <v>-2.8285465622280244E-2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7">
        <v>3723.5006944444449</v>
      </c>
      <c r="F19" s="207">
        <v>15414.666666666666</v>
      </c>
      <c r="G19" s="48">
        <f t="shared" si="0"/>
        <v>3.1398318226892585</v>
      </c>
      <c r="H19" s="207">
        <v>15691.333333333334</v>
      </c>
      <c r="I19" s="44">
        <f t="shared" si="1"/>
        <v>-1.7631813740068905E-2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7">
        <v>1444.0500000000002</v>
      </c>
      <c r="F20" s="207">
        <v>4523.8</v>
      </c>
      <c r="G20" s="48">
        <f t="shared" si="0"/>
        <v>2.1327170111838232</v>
      </c>
      <c r="H20" s="207">
        <v>4013.8</v>
      </c>
      <c r="I20" s="44">
        <f t="shared" si="1"/>
        <v>0.12706163735113857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7">
        <v>1659.5861111111112</v>
      </c>
      <c r="F21" s="207">
        <v>4838.8</v>
      </c>
      <c r="G21" s="48">
        <f t="shared" si="0"/>
        <v>1.915666724133025</v>
      </c>
      <c r="H21" s="207">
        <v>4718.666666666667</v>
      </c>
      <c r="I21" s="44">
        <f t="shared" si="1"/>
        <v>2.5459169256852193E-2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7">
        <v>451.24175000000002</v>
      </c>
      <c r="F22" s="207">
        <v>967.3</v>
      </c>
      <c r="G22" s="48">
        <f t="shared" si="0"/>
        <v>1.1436402992409278</v>
      </c>
      <c r="H22" s="207">
        <v>1099.8</v>
      </c>
      <c r="I22" s="44">
        <f t="shared" si="1"/>
        <v>-0.12047645026368431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7">
        <v>477.94375000000002</v>
      </c>
      <c r="F23" s="207">
        <v>952.3</v>
      </c>
      <c r="G23" s="48">
        <f t="shared" si="0"/>
        <v>0.99249388657137982</v>
      </c>
      <c r="H23" s="207">
        <v>1148.8</v>
      </c>
      <c r="I23" s="44">
        <f t="shared" si="1"/>
        <v>-0.17104805013927576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7">
        <v>495.05425000000002</v>
      </c>
      <c r="F24" s="207">
        <v>947</v>
      </c>
      <c r="G24" s="48">
        <f t="shared" si="0"/>
        <v>0.91292166464584423</v>
      </c>
      <c r="H24" s="207">
        <v>1221.1111111111111</v>
      </c>
      <c r="I24" s="44">
        <f t="shared" si="1"/>
        <v>-0.22447679708826204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7">
        <v>505.00424999999996</v>
      </c>
      <c r="F25" s="207">
        <v>1002.3</v>
      </c>
      <c r="G25" s="48">
        <f t="shared" si="0"/>
        <v>0.98473577202568108</v>
      </c>
      <c r="H25" s="207">
        <v>1048.5</v>
      </c>
      <c r="I25" s="44">
        <f t="shared" si="1"/>
        <v>-4.4062947067238956E-2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7">
        <v>1336.4250000000002</v>
      </c>
      <c r="F26" s="207">
        <v>2698.8</v>
      </c>
      <c r="G26" s="48">
        <f t="shared" si="0"/>
        <v>1.0194174757281551</v>
      </c>
      <c r="H26" s="207">
        <v>2873.8</v>
      </c>
      <c r="I26" s="44">
        <f t="shared" si="1"/>
        <v>-6.0894982253462314E-2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7">
        <v>517.19174999999996</v>
      </c>
      <c r="F27" s="207">
        <v>947</v>
      </c>
      <c r="G27" s="48">
        <f t="shared" si="0"/>
        <v>0.8310423551806464</v>
      </c>
      <c r="H27" s="207">
        <v>1165.3333333333333</v>
      </c>
      <c r="I27" s="44">
        <f t="shared" si="1"/>
        <v>-0.18735697940503426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7">
        <v>1567.7354166666667</v>
      </c>
      <c r="F28" s="207">
        <v>3088.8</v>
      </c>
      <c r="G28" s="48">
        <f t="shared" si="0"/>
        <v>0.97023041462406645</v>
      </c>
      <c r="H28" s="207">
        <v>3463.8</v>
      </c>
      <c r="I28" s="44">
        <f t="shared" si="1"/>
        <v>-0.10826260176684566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7">
        <v>2643.7291666666665</v>
      </c>
      <c r="F29" s="207">
        <v>5528.125</v>
      </c>
      <c r="G29" s="48">
        <f t="shared" si="0"/>
        <v>1.0910330262649826</v>
      </c>
      <c r="H29" s="207">
        <v>5528.0499999999993</v>
      </c>
      <c r="I29" s="44">
        <f t="shared" si="1"/>
        <v>1.3567171064069176E-5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0">
        <v>1694.125</v>
      </c>
      <c r="F30" s="210">
        <v>4168.8</v>
      </c>
      <c r="G30" s="51">
        <f t="shared" si="0"/>
        <v>1.4607393197078138</v>
      </c>
      <c r="H30" s="210">
        <v>4167.8</v>
      </c>
      <c r="I30" s="56">
        <f t="shared" si="1"/>
        <v>2.3993473775133162E-4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7"/>
      <c r="F31" s="225"/>
      <c r="G31" s="52"/>
      <c r="H31" s="22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3">
        <v>3747.3250000000003</v>
      </c>
      <c r="F32" s="213">
        <v>9554.2222222222226</v>
      </c>
      <c r="G32" s="45">
        <f>(F32-E32)/E32</f>
        <v>1.5496113153308617</v>
      </c>
      <c r="H32" s="213">
        <v>9798.7999999999993</v>
      </c>
      <c r="I32" s="44">
        <f>(F32-H32)/H32</f>
        <v>-2.4959972422926958E-2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7">
        <v>3854.3479166666666</v>
      </c>
      <c r="F33" s="207">
        <v>9974.7999999999993</v>
      </c>
      <c r="G33" s="48">
        <f>(F33-E33)/E33</f>
        <v>1.5879345133499125</v>
      </c>
      <c r="H33" s="207">
        <v>9224.7999999999993</v>
      </c>
      <c r="I33" s="44">
        <f>(F33-H33)/H33</f>
        <v>8.1302575665597093E-2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7">
        <v>2667.7180555555556</v>
      </c>
      <c r="F34" s="207">
        <v>6203</v>
      </c>
      <c r="G34" s="48">
        <f>(F34-E34)/E34</f>
        <v>1.3252082382102472</v>
      </c>
      <c r="H34" s="207">
        <v>5794</v>
      </c>
      <c r="I34" s="44">
        <f>(F34-H34)/H34</f>
        <v>7.059026579219882E-2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7">
        <v>2312.3571428571431</v>
      </c>
      <c r="F35" s="207">
        <v>4875</v>
      </c>
      <c r="G35" s="48">
        <f>(F35-E35)/E35</f>
        <v>1.1082383467704566</v>
      </c>
      <c r="H35" s="207">
        <v>5500</v>
      </c>
      <c r="I35" s="44">
        <f>(F35-H35)/H35</f>
        <v>-0.11363636363636363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0">
        <v>3427.9249999999997</v>
      </c>
      <c r="F36" s="207">
        <v>4953</v>
      </c>
      <c r="G36" s="51">
        <f>(F36-E36)/E36</f>
        <v>0.44489742336836435</v>
      </c>
      <c r="H36" s="207">
        <v>4923</v>
      </c>
      <c r="I36" s="56">
        <f>(F36-H36)/H36</f>
        <v>6.0938452163315053E-3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225"/>
      <c r="G37" s="52"/>
      <c r="H37" s="22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7">
        <v>48479.541666666672</v>
      </c>
      <c r="F38" s="207">
        <v>103198</v>
      </c>
      <c r="G38" s="45">
        <f t="shared" ref="G38:G43" si="2">(F38-E38)/E38</f>
        <v>1.1286917419633193</v>
      </c>
      <c r="H38" s="207">
        <v>101998</v>
      </c>
      <c r="I38" s="44">
        <f t="shared" ref="I38:I43" si="3">(F38-H38)/H38</f>
        <v>1.1764936567383675E-2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7">
        <v>31861.709027777775</v>
      </c>
      <c r="F39" s="207">
        <v>82466.333333333328</v>
      </c>
      <c r="G39" s="48">
        <f t="shared" si="2"/>
        <v>1.5882583153790424</v>
      </c>
      <c r="H39" s="207">
        <v>71666.333333333328</v>
      </c>
      <c r="I39" s="44">
        <f t="shared" si="3"/>
        <v>0.15069837534128067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5">
        <v>26434.125</v>
      </c>
      <c r="F40" s="207">
        <v>68797.600000000006</v>
      </c>
      <c r="G40" s="48">
        <f t="shared" si="2"/>
        <v>1.6026055335669331</v>
      </c>
      <c r="H40" s="207">
        <v>61249.5</v>
      </c>
      <c r="I40" s="44">
        <f t="shared" si="3"/>
        <v>0.12323529171666717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8">
        <v>6335</v>
      </c>
      <c r="F41" s="207">
        <v>29861</v>
      </c>
      <c r="G41" s="48">
        <f t="shared" si="2"/>
        <v>3.7136543014996053</v>
      </c>
      <c r="H41" s="207">
        <v>24907.75</v>
      </c>
      <c r="I41" s="44">
        <f t="shared" si="3"/>
        <v>0.19886380744948862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8">
        <v>20700</v>
      </c>
      <c r="F42" s="207">
        <v>20946.666666666668</v>
      </c>
      <c r="G42" s="48">
        <f t="shared" si="2"/>
        <v>1.1916264090177191E-2</v>
      </c>
      <c r="H42" s="207">
        <v>23000</v>
      </c>
      <c r="I42" s="44">
        <f t="shared" si="3"/>
        <v>-8.927536231884052E-2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1">
        <v>18836.397499999999</v>
      </c>
      <c r="F43" s="207">
        <v>47101.599999999999</v>
      </c>
      <c r="G43" s="51">
        <f t="shared" si="2"/>
        <v>1.500563072105481</v>
      </c>
      <c r="H43" s="207">
        <v>42649.714285714283</v>
      </c>
      <c r="I43" s="59">
        <f t="shared" si="3"/>
        <v>0.10438254485040936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7"/>
      <c r="F44" s="225"/>
      <c r="G44" s="6"/>
      <c r="H44" s="22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5">
        <v>10403.627777777778</v>
      </c>
      <c r="F45" s="207">
        <v>29069.714285714286</v>
      </c>
      <c r="G45" s="45">
        <f t="shared" ref="G45:G50" si="4">(F45-E45)/E45</f>
        <v>1.7941901523819799</v>
      </c>
      <c r="H45" s="207">
        <v>28584</v>
      </c>
      <c r="I45" s="44">
        <f t="shared" ref="I45:I50" si="5">(F45-H45)/H45</f>
        <v>1.6992523289752526E-2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8">
        <v>7278.0555555555547</v>
      </c>
      <c r="F46" s="207">
        <v>14395.5</v>
      </c>
      <c r="G46" s="48">
        <f t="shared" si="4"/>
        <v>0.97793213999465689</v>
      </c>
      <c r="H46" s="207">
        <v>13684.5</v>
      </c>
      <c r="I46" s="85">
        <f t="shared" si="5"/>
        <v>5.1956593225912527E-2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8">
        <v>26296.958333333332</v>
      </c>
      <c r="F47" s="207">
        <v>53915.888888888891</v>
      </c>
      <c r="G47" s="48">
        <f t="shared" si="4"/>
        <v>1.0502709174751412</v>
      </c>
      <c r="H47" s="207">
        <v>53498.666666666664</v>
      </c>
      <c r="I47" s="85">
        <f t="shared" si="5"/>
        <v>7.7987405708969618E-3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8">
        <v>35136.680083333333</v>
      </c>
      <c r="F48" s="207">
        <v>122995.16666666667</v>
      </c>
      <c r="G48" s="48">
        <f t="shared" si="4"/>
        <v>2.5004777450504774</v>
      </c>
      <c r="H48" s="207">
        <v>122161.93333333335</v>
      </c>
      <c r="I48" s="85">
        <f t="shared" si="5"/>
        <v>6.8207281155230779E-3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8">
        <v>3417.25</v>
      </c>
      <c r="F49" s="207">
        <v>4748.75</v>
      </c>
      <c r="G49" s="48">
        <f t="shared" si="4"/>
        <v>0.38964079303533544</v>
      </c>
      <c r="H49" s="207">
        <v>4748.75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1">
        <v>60437.53125</v>
      </c>
      <c r="F50" s="207">
        <v>54748.25</v>
      </c>
      <c r="G50" s="56">
        <f t="shared" si="4"/>
        <v>-9.4134904790638685E-2</v>
      </c>
      <c r="H50" s="207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7"/>
      <c r="F51" s="225"/>
      <c r="G51" s="52"/>
      <c r="H51" s="22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5">
        <v>5056.25</v>
      </c>
      <c r="F52" s="204">
        <v>17812.5</v>
      </c>
      <c r="G52" s="206">
        <f t="shared" ref="G52:G60" si="6">(F52-E52)/E52</f>
        <v>2.5228677379480842</v>
      </c>
      <c r="H52" s="204">
        <v>18907.5</v>
      </c>
      <c r="I52" s="118">
        <f t="shared" ref="I52:I60" si="7">(F52-H52)/H52</f>
        <v>-5.7913526378421259E-2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8">
        <v>10580</v>
      </c>
      <c r="F53" s="207">
        <v>24081.666666666668</v>
      </c>
      <c r="G53" s="209">
        <f t="shared" si="6"/>
        <v>1.2761499684940141</v>
      </c>
      <c r="H53" s="207">
        <v>24941</v>
      </c>
      <c r="I53" s="85">
        <f t="shared" si="7"/>
        <v>-3.4454646298597978E-2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8">
        <v>6718.2291666666661</v>
      </c>
      <c r="F54" s="207">
        <v>23370.6</v>
      </c>
      <c r="G54" s="209">
        <f t="shared" si="6"/>
        <v>2.4786845491898601</v>
      </c>
      <c r="H54" s="207">
        <v>23370.6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8">
        <v>7894.083333333333</v>
      </c>
      <c r="F55" s="207">
        <v>26944.5</v>
      </c>
      <c r="G55" s="209">
        <f t="shared" si="6"/>
        <v>2.4132525414603765</v>
      </c>
      <c r="H55" s="207">
        <v>26944.5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08">
        <v>4312.291666666667</v>
      </c>
      <c r="F56" s="207">
        <v>14046</v>
      </c>
      <c r="G56" s="214">
        <f t="shared" si="6"/>
        <v>2.2572008309580167</v>
      </c>
      <c r="H56" s="207">
        <v>12724</v>
      </c>
      <c r="I56" s="86">
        <f t="shared" si="7"/>
        <v>0.10389814523734675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1">
        <v>9811.0476190476202</v>
      </c>
      <c r="F57" s="210">
        <v>3935.75</v>
      </c>
      <c r="G57" s="212">
        <f t="shared" si="6"/>
        <v>-0.59884508231730993</v>
      </c>
      <c r="H57" s="210">
        <v>3935.75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5">
        <v>9276.5626984126993</v>
      </c>
      <c r="F58" s="213">
        <v>26680.555555555555</v>
      </c>
      <c r="G58" s="44">
        <f t="shared" si="6"/>
        <v>1.8761251794396676</v>
      </c>
      <c r="H58" s="213">
        <v>26569.444444444445</v>
      </c>
      <c r="I58" s="44">
        <f t="shared" si="7"/>
        <v>4.1819132253005141E-3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8">
        <v>9897.5818452380954</v>
      </c>
      <c r="F59" s="207">
        <v>30876.625</v>
      </c>
      <c r="G59" s="48">
        <f t="shared" si="6"/>
        <v>2.1196130007104008</v>
      </c>
      <c r="H59" s="207">
        <v>30619.75</v>
      </c>
      <c r="I59" s="44">
        <f t="shared" si="7"/>
        <v>8.3891932494550084E-3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1">
        <v>43695.0625</v>
      </c>
      <c r="F60" s="207">
        <v>218000</v>
      </c>
      <c r="G60" s="51">
        <f t="shared" si="6"/>
        <v>3.9891220546943948</v>
      </c>
      <c r="H60" s="207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7"/>
      <c r="F61" s="225"/>
      <c r="G61" s="52"/>
      <c r="H61" s="22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5">
        <v>16151.944444444445</v>
      </c>
      <c r="F62" s="207">
        <v>33259.222222222219</v>
      </c>
      <c r="G62" s="45">
        <f t="shared" ref="G62:G67" si="8">(F62-E62)/E62</f>
        <v>1.0591466455707084</v>
      </c>
      <c r="H62" s="207">
        <v>33259.222222222219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8">
        <v>52693.898809523802</v>
      </c>
      <c r="F63" s="207">
        <v>184206.6</v>
      </c>
      <c r="G63" s="48">
        <f t="shared" si="8"/>
        <v>2.4957861187281671</v>
      </c>
      <c r="H63" s="207">
        <v>169505.5</v>
      </c>
      <c r="I63" s="44">
        <f t="shared" si="9"/>
        <v>8.6729339165985797E-2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8">
        <v>27251.15625</v>
      </c>
      <c r="F64" s="207">
        <v>113109.71428571429</v>
      </c>
      <c r="G64" s="48">
        <f t="shared" si="8"/>
        <v>3.1506390865787317</v>
      </c>
      <c r="H64" s="207">
        <v>115961.33333333333</v>
      </c>
      <c r="I64" s="85">
        <f t="shared" si="9"/>
        <v>-2.459111986425681E-2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8">
        <v>15115.78125</v>
      </c>
      <c r="F65" s="207">
        <v>63999</v>
      </c>
      <c r="G65" s="48">
        <f t="shared" si="8"/>
        <v>3.2339194343659874</v>
      </c>
      <c r="H65" s="207">
        <v>50372.666666666664</v>
      </c>
      <c r="I65" s="85">
        <f t="shared" si="9"/>
        <v>0.2705104620230549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8">
        <v>8481.3541666666661</v>
      </c>
      <c r="F66" s="207">
        <v>27239.166666666668</v>
      </c>
      <c r="G66" s="48">
        <f t="shared" si="8"/>
        <v>2.2116530133503645</v>
      </c>
      <c r="H66" s="207">
        <v>27239.166666666668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1">
        <v>7416.416666666667</v>
      </c>
      <c r="F67" s="207">
        <v>21880.5</v>
      </c>
      <c r="G67" s="51">
        <f t="shared" si="8"/>
        <v>1.9502792228951535</v>
      </c>
      <c r="H67" s="207">
        <v>21880.5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7"/>
      <c r="F68" s="225"/>
      <c r="G68" s="60"/>
      <c r="H68" s="22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5">
        <v>7015.9285714285725</v>
      </c>
      <c r="F69" s="213">
        <v>26228.888888888891</v>
      </c>
      <c r="G69" s="45">
        <f>(F69-E69)/E69</f>
        <v>2.7384771840041986</v>
      </c>
      <c r="H69" s="213">
        <v>25190</v>
      </c>
      <c r="I69" s="44">
        <f>(F69-H69)/H69</f>
        <v>4.1242115477923405E-2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8">
        <v>4733.5845238095244</v>
      </c>
      <c r="F70" s="207">
        <v>6497.666666666667</v>
      </c>
      <c r="G70" s="48">
        <f>(F70-E70)/E70</f>
        <v>0.37267363326543779</v>
      </c>
      <c r="H70" s="207">
        <v>6497.666666666667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8">
        <v>1928.3333333333335</v>
      </c>
      <c r="F71" s="207">
        <v>9314</v>
      </c>
      <c r="G71" s="48">
        <f>(F71-E71)/E71</f>
        <v>3.8300777873811573</v>
      </c>
      <c r="H71" s="207">
        <v>9260</v>
      </c>
      <c r="I71" s="44">
        <f>(F71-H71)/H71</f>
        <v>5.8315334773218139E-3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8">
        <v>3798.1284722222222</v>
      </c>
      <c r="F72" s="207">
        <v>10946.25</v>
      </c>
      <c r="G72" s="48">
        <f>(F72-E72)/E72</f>
        <v>1.8820115170026173</v>
      </c>
      <c r="H72" s="207">
        <v>10946.25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1">
        <v>3674.5104166666665</v>
      </c>
      <c r="F73" s="216">
        <v>11692.555555555555</v>
      </c>
      <c r="G73" s="48">
        <f>(F73-E73)/E73</f>
        <v>2.1820716856648517</v>
      </c>
      <c r="H73" s="216">
        <v>11383.5</v>
      </c>
      <c r="I73" s="59">
        <f>(F73-H73)/H73</f>
        <v>2.7149431682308142E-2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7"/>
      <c r="F74" s="182"/>
      <c r="G74" s="52"/>
      <c r="H74" s="18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5">
        <v>2755.25</v>
      </c>
      <c r="F75" s="204">
        <v>8222</v>
      </c>
      <c r="G75" s="44">
        <f t="shared" ref="G75:G81" si="10">(F75-E75)/E75</f>
        <v>1.9841212231194991</v>
      </c>
      <c r="H75" s="204">
        <v>8267.5</v>
      </c>
      <c r="I75" s="45">
        <f t="shared" ref="I75:I81" si="11">(F75-H75)/H75</f>
        <v>-5.5034774720290293E-3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8">
        <v>2578.59375</v>
      </c>
      <c r="F76" s="207">
        <v>10576.625</v>
      </c>
      <c r="G76" s="48">
        <f t="shared" si="10"/>
        <v>3.1017027207174452</v>
      </c>
      <c r="H76" s="207">
        <v>9795.375</v>
      </c>
      <c r="I76" s="44">
        <f t="shared" si="11"/>
        <v>7.975702818932405E-2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8">
        <v>1658.4166666666667</v>
      </c>
      <c r="F77" s="207">
        <v>4180</v>
      </c>
      <c r="G77" s="48">
        <f t="shared" si="10"/>
        <v>1.5204763579719609</v>
      </c>
      <c r="H77" s="207">
        <v>4130</v>
      </c>
      <c r="I77" s="44">
        <f t="shared" si="11"/>
        <v>1.2106537530266344E-2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8">
        <v>2423.25</v>
      </c>
      <c r="F78" s="207">
        <v>7470.5555555555557</v>
      </c>
      <c r="G78" s="48">
        <f t="shared" si="10"/>
        <v>2.0828662150234418</v>
      </c>
      <c r="H78" s="207">
        <v>7693.8888888888887</v>
      </c>
      <c r="I78" s="44">
        <f t="shared" si="11"/>
        <v>-2.902736659686616E-2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7">
        <v>2897.375</v>
      </c>
      <c r="F79" s="207">
        <v>5746.4285714285716</v>
      </c>
      <c r="G79" s="48">
        <f t="shared" si="10"/>
        <v>0.98332234226793958</v>
      </c>
      <c r="H79" s="207">
        <v>6091.875</v>
      </c>
      <c r="I79" s="44">
        <f t="shared" si="11"/>
        <v>-5.6706092717173029E-2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7">
        <v>9999</v>
      </c>
      <c r="F80" s="207">
        <v>56000</v>
      </c>
      <c r="G80" s="48">
        <f t="shared" si="10"/>
        <v>4.6005600560056008</v>
      </c>
      <c r="H80" s="207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1">
        <v>5630.0277777777783</v>
      </c>
      <c r="F81" s="210">
        <v>8498.8888888888887</v>
      </c>
      <c r="G81" s="51">
        <f t="shared" si="10"/>
        <v>0.50956429068338904</v>
      </c>
      <c r="H81" s="210">
        <v>8498.8888888888887</v>
      </c>
      <c r="I81" s="56">
        <f t="shared" si="11"/>
        <v>0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8" t="s">
        <v>203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69" t="s">
        <v>3</v>
      </c>
      <c r="B12" s="275"/>
      <c r="C12" s="277" t="s">
        <v>0</v>
      </c>
      <c r="D12" s="271" t="s">
        <v>23</v>
      </c>
      <c r="E12" s="271" t="s">
        <v>217</v>
      </c>
      <c r="F12" s="279" t="s">
        <v>223</v>
      </c>
      <c r="G12" s="271" t="s">
        <v>197</v>
      </c>
      <c r="H12" s="279" t="s">
        <v>219</v>
      </c>
      <c r="I12" s="271" t="s">
        <v>187</v>
      </c>
    </row>
    <row r="13" spans="1:9" ht="30.75" customHeight="1" thickBot="1" x14ac:dyDescent="0.25">
      <c r="A13" s="270"/>
      <c r="B13" s="276"/>
      <c r="C13" s="278"/>
      <c r="D13" s="272"/>
      <c r="E13" s="272"/>
      <c r="F13" s="280"/>
      <c r="G13" s="272"/>
      <c r="H13" s="280"/>
      <c r="I13" s="2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2695.1499999999996</v>
      </c>
      <c r="F15" s="178">
        <v>3966.6</v>
      </c>
      <c r="G15" s="44">
        <f>(F15-E15)/E15</f>
        <v>0.47175481884125203</v>
      </c>
      <c r="H15" s="178">
        <v>3750</v>
      </c>
      <c r="I15" s="120">
        <f>(F15-H15)/H15</f>
        <v>5.7759999999999978E-2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2182.3805555555555</v>
      </c>
      <c r="F16" s="178">
        <v>4150</v>
      </c>
      <c r="G16" s="48">
        <f t="shared" ref="G16:G39" si="0">(F16-E16)/E16</f>
        <v>0.9015931888852261</v>
      </c>
      <c r="H16" s="178">
        <v>3950</v>
      </c>
      <c r="I16" s="48">
        <f>(F16-H16)/H16</f>
        <v>5.0632911392405063E-2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2097.9611111111112</v>
      </c>
      <c r="F17" s="178">
        <v>5433.2</v>
      </c>
      <c r="G17" s="48">
        <f t="shared" si="0"/>
        <v>1.5897524845551101</v>
      </c>
      <c r="H17" s="178">
        <v>5200</v>
      </c>
      <c r="I17" s="48">
        <f t="shared" ref="I17:I29" si="1">(F17-H17)/H17</f>
        <v>4.4846153846153813E-2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934.98749999999995</v>
      </c>
      <c r="F18" s="178">
        <v>1811.2</v>
      </c>
      <c r="G18" s="48">
        <f t="shared" si="0"/>
        <v>0.9371381970347199</v>
      </c>
      <c r="H18" s="178">
        <v>1850</v>
      </c>
      <c r="I18" s="48">
        <f t="shared" si="1"/>
        <v>-2.0972972972972948E-2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3723.5006944444449</v>
      </c>
      <c r="F19" s="178">
        <v>11933.2</v>
      </c>
      <c r="G19" s="48">
        <f t="shared" si="0"/>
        <v>2.204833563695753</v>
      </c>
      <c r="H19" s="178">
        <v>11500</v>
      </c>
      <c r="I19" s="48">
        <f t="shared" si="1"/>
        <v>3.7669565217391371E-2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1444.0500000000002</v>
      </c>
      <c r="F20" s="178">
        <v>4466.6000000000004</v>
      </c>
      <c r="G20" s="48">
        <f t="shared" si="0"/>
        <v>2.0931061943838509</v>
      </c>
      <c r="H20" s="178">
        <v>4250</v>
      </c>
      <c r="I20" s="48">
        <f t="shared" si="1"/>
        <v>5.096470588235303E-2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1659.5861111111112</v>
      </c>
      <c r="F21" s="178">
        <v>3183.2</v>
      </c>
      <c r="G21" s="48">
        <f t="shared" si="0"/>
        <v>0.9180685947466819</v>
      </c>
      <c r="H21" s="178">
        <v>3100</v>
      </c>
      <c r="I21" s="48">
        <f t="shared" si="1"/>
        <v>2.6838709677419297E-2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451.24175000000002</v>
      </c>
      <c r="F22" s="178">
        <v>795</v>
      </c>
      <c r="G22" s="48">
        <f t="shared" si="0"/>
        <v>0.76180506347207444</v>
      </c>
      <c r="H22" s="178">
        <v>695</v>
      </c>
      <c r="I22" s="48">
        <f t="shared" si="1"/>
        <v>0.14388489208633093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477.94375000000002</v>
      </c>
      <c r="F23" s="178">
        <v>888</v>
      </c>
      <c r="G23" s="48">
        <f t="shared" si="0"/>
        <v>0.85795922637339639</v>
      </c>
      <c r="H23" s="178">
        <v>920</v>
      </c>
      <c r="I23" s="48">
        <f t="shared" si="1"/>
        <v>-3.4782608695652174E-2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495.05425000000002</v>
      </c>
      <c r="F24" s="178">
        <v>1004.6</v>
      </c>
      <c r="G24" s="48">
        <f t="shared" si="0"/>
        <v>1.0292725494226138</v>
      </c>
      <c r="H24" s="178">
        <v>950</v>
      </c>
      <c r="I24" s="48">
        <f t="shared" si="1"/>
        <v>5.7473684210526337E-2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505.00424999999996</v>
      </c>
      <c r="F25" s="178">
        <v>1038</v>
      </c>
      <c r="G25" s="48">
        <f t="shared" si="0"/>
        <v>1.0554282463959463</v>
      </c>
      <c r="H25" s="178">
        <v>1000</v>
      </c>
      <c r="I25" s="48">
        <f t="shared" si="1"/>
        <v>3.7999999999999999E-2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1336.4250000000002</v>
      </c>
      <c r="F26" s="178">
        <v>2533.1999999999998</v>
      </c>
      <c r="G26" s="48">
        <f t="shared" si="0"/>
        <v>0.8955047982490596</v>
      </c>
      <c r="H26" s="178">
        <v>2250</v>
      </c>
      <c r="I26" s="48">
        <f t="shared" si="1"/>
        <v>0.1258666666666666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517.19174999999996</v>
      </c>
      <c r="F27" s="178">
        <v>949.6</v>
      </c>
      <c r="G27" s="48">
        <f t="shared" si="0"/>
        <v>0.83606950420226178</v>
      </c>
      <c r="H27" s="178">
        <v>875</v>
      </c>
      <c r="I27" s="48">
        <f t="shared" si="1"/>
        <v>8.5257142857142879E-2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1567.7354166666667</v>
      </c>
      <c r="F28" s="178">
        <v>4166.6000000000004</v>
      </c>
      <c r="G28" s="48">
        <f t="shared" si="0"/>
        <v>1.6577188699730108</v>
      </c>
      <c r="H28" s="178">
        <v>4600</v>
      </c>
      <c r="I28" s="48">
        <f t="shared" si="1"/>
        <v>-9.4217391304347753E-2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2643.7291666666665</v>
      </c>
      <c r="F29" s="178">
        <v>4503.2</v>
      </c>
      <c r="G29" s="48">
        <f t="shared" si="0"/>
        <v>0.70335148425125493</v>
      </c>
      <c r="H29" s="178">
        <v>4070</v>
      </c>
      <c r="I29" s="48">
        <f t="shared" si="1"/>
        <v>0.1064373464373464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1694.125</v>
      </c>
      <c r="F30" s="181">
        <v>4083.2</v>
      </c>
      <c r="G30" s="51">
        <f t="shared" si="0"/>
        <v>1.4102117612336751</v>
      </c>
      <c r="H30" s="181">
        <v>4250</v>
      </c>
      <c r="I30" s="51">
        <f>(F30-H30)/H30</f>
        <v>-3.9247058823529454E-2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7"/>
      <c r="G31" s="41"/>
      <c r="H31" s="177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3747.3250000000003</v>
      </c>
      <c r="F32" s="178">
        <v>8766.6</v>
      </c>
      <c r="G32" s="44">
        <f t="shared" si="0"/>
        <v>1.3394287925386774</v>
      </c>
      <c r="H32" s="178">
        <v>9100</v>
      </c>
      <c r="I32" s="45">
        <f>(F32-H32)/H32</f>
        <v>-3.66373626373626E-2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3854.3479166666666</v>
      </c>
      <c r="F33" s="178">
        <v>8366.6</v>
      </c>
      <c r="G33" s="48">
        <f t="shared" si="0"/>
        <v>1.1706914323488573</v>
      </c>
      <c r="H33" s="178">
        <v>8700</v>
      </c>
      <c r="I33" s="48">
        <f>(F33-H33)/H33</f>
        <v>-3.8321839080459726E-2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2667.7180555555556</v>
      </c>
      <c r="F34" s="178">
        <v>6033.2</v>
      </c>
      <c r="G34" s="48">
        <f>(F34-E34)/E34</f>
        <v>1.2615583335112146</v>
      </c>
      <c r="H34" s="178">
        <v>5800</v>
      </c>
      <c r="I34" s="48">
        <f>(F34-H34)/H34</f>
        <v>4.020689655172411E-2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2312.3571428571431</v>
      </c>
      <c r="F35" s="178">
        <v>7500</v>
      </c>
      <c r="G35" s="48">
        <f t="shared" si="0"/>
        <v>2.2434436104160871</v>
      </c>
      <c r="H35" s="178">
        <v>7100</v>
      </c>
      <c r="I35" s="48">
        <f>(F35-H35)/H35</f>
        <v>5.6338028169014086E-2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3427.9249999999997</v>
      </c>
      <c r="F36" s="178">
        <v>3216.6</v>
      </c>
      <c r="G36" s="55">
        <f t="shared" si="0"/>
        <v>-6.1648081565378425E-2</v>
      </c>
      <c r="H36" s="178">
        <v>3450</v>
      </c>
      <c r="I36" s="48">
        <f>(F36-H36)/H36</f>
        <v>-6.7652173913043498E-2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6"/>
      <c r="G37" s="6"/>
      <c r="H37" s="17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48479.541666666672</v>
      </c>
      <c r="F38" s="179">
        <v>171000</v>
      </c>
      <c r="G38" s="45">
        <f t="shared" si="0"/>
        <v>2.5272610697467743</v>
      </c>
      <c r="H38" s="179">
        <v>167000</v>
      </c>
      <c r="I38" s="45">
        <f>(F38-H38)/H38</f>
        <v>2.3952095808383235E-2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31861.709027777775</v>
      </c>
      <c r="F39" s="180">
        <v>104166.6</v>
      </c>
      <c r="G39" s="51">
        <f t="shared" si="0"/>
        <v>2.2693349847989999</v>
      </c>
      <c r="H39" s="180">
        <v>106500</v>
      </c>
      <c r="I39" s="51">
        <f>(F39-H39)/H39</f>
        <v>-2.1909859154929524E-2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81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8" t="s">
        <v>204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69" t="s">
        <v>3</v>
      </c>
      <c r="B12" s="275"/>
      <c r="C12" s="277" t="s">
        <v>0</v>
      </c>
      <c r="D12" s="271" t="s">
        <v>221</v>
      </c>
      <c r="E12" s="279" t="s">
        <v>223</v>
      </c>
      <c r="F12" s="286" t="s">
        <v>186</v>
      </c>
      <c r="G12" s="271" t="s">
        <v>217</v>
      </c>
      <c r="H12" s="288" t="s">
        <v>224</v>
      </c>
      <c r="I12" s="284" t="s">
        <v>196</v>
      </c>
    </row>
    <row r="13" spans="1:9" ht="39.75" customHeight="1" thickBot="1" x14ac:dyDescent="0.25">
      <c r="A13" s="270"/>
      <c r="B13" s="276"/>
      <c r="C13" s="278"/>
      <c r="D13" s="272"/>
      <c r="E13" s="280"/>
      <c r="F13" s="287"/>
      <c r="G13" s="272"/>
      <c r="H13" s="289"/>
      <c r="I13" s="28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4213.8</v>
      </c>
      <c r="E15" s="164">
        <v>3966.6</v>
      </c>
      <c r="F15" s="67">
        <f t="shared" ref="F15:F30" si="0">D15-E15</f>
        <v>247.20000000000027</v>
      </c>
      <c r="G15" s="42">
        <v>2695.1499999999996</v>
      </c>
      <c r="H15" s="66">
        <f>AVERAGE(D15:E15)</f>
        <v>4090.2</v>
      </c>
      <c r="I15" s="69">
        <f>(H15-G15)/G15</f>
        <v>0.5176149750477711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4644.2222222222226</v>
      </c>
      <c r="E16" s="164">
        <v>4150</v>
      </c>
      <c r="F16" s="71">
        <f t="shared" si="0"/>
        <v>494.22222222222263</v>
      </c>
      <c r="G16" s="46">
        <v>2182.3805555555555</v>
      </c>
      <c r="H16" s="68">
        <f t="shared" ref="H16:H30" si="1">AVERAGE(D16:E16)</f>
        <v>4397.1111111111113</v>
      </c>
      <c r="I16" s="72">
        <f t="shared" ref="I16:I39" si="2">(H16-G16)/G16</f>
        <v>1.0148232625687801</v>
      </c>
    </row>
    <row r="17" spans="1:9" ht="16.5" x14ac:dyDescent="0.3">
      <c r="A17" s="37"/>
      <c r="B17" s="34" t="s">
        <v>6</v>
      </c>
      <c r="C17" s="15" t="s">
        <v>165</v>
      </c>
      <c r="D17" s="164">
        <v>4830.8888888888887</v>
      </c>
      <c r="E17" s="164">
        <v>5433.2</v>
      </c>
      <c r="F17" s="71">
        <f t="shared" si="0"/>
        <v>-602.31111111111113</v>
      </c>
      <c r="G17" s="46">
        <v>2097.9611111111112</v>
      </c>
      <c r="H17" s="68">
        <f t="shared" si="1"/>
        <v>5132.0444444444438</v>
      </c>
      <c r="I17" s="72">
        <f t="shared" si="2"/>
        <v>1.4462057076579637</v>
      </c>
    </row>
    <row r="18" spans="1:9" ht="16.5" x14ac:dyDescent="0.3">
      <c r="A18" s="37"/>
      <c r="B18" s="34" t="s">
        <v>7</v>
      </c>
      <c r="C18" s="15" t="s">
        <v>166</v>
      </c>
      <c r="D18" s="164">
        <v>1339.8</v>
      </c>
      <c r="E18" s="164">
        <v>1811.2</v>
      </c>
      <c r="F18" s="71">
        <f t="shared" si="0"/>
        <v>-471.40000000000009</v>
      </c>
      <c r="G18" s="46">
        <v>934.98749999999995</v>
      </c>
      <c r="H18" s="68">
        <f t="shared" si="1"/>
        <v>1575.5</v>
      </c>
      <c r="I18" s="72">
        <f t="shared" si="2"/>
        <v>0.68504926536451027</v>
      </c>
    </row>
    <row r="19" spans="1:9" ht="16.5" x14ac:dyDescent="0.3">
      <c r="A19" s="37"/>
      <c r="B19" s="34" t="s">
        <v>8</v>
      </c>
      <c r="C19" s="15" t="s">
        <v>167</v>
      </c>
      <c r="D19" s="164">
        <v>15414.666666666666</v>
      </c>
      <c r="E19" s="164">
        <v>11933.2</v>
      </c>
      <c r="F19" s="71">
        <f t="shared" si="0"/>
        <v>3481.4666666666653</v>
      </c>
      <c r="G19" s="46">
        <v>3723.5006944444449</v>
      </c>
      <c r="H19" s="68">
        <f t="shared" si="1"/>
        <v>13673.933333333334</v>
      </c>
      <c r="I19" s="72">
        <f t="shared" si="2"/>
        <v>2.672332693192506</v>
      </c>
    </row>
    <row r="20" spans="1:9" ht="16.5" x14ac:dyDescent="0.3">
      <c r="A20" s="37"/>
      <c r="B20" s="34" t="s">
        <v>9</v>
      </c>
      <c r="C20" s="15" t="s">
        <v>168</v>
      </c>
      <c r="D20" s="164">
        <v>4523.8</v>
      </c>
      <c r="E20" s="164">
        <v>4466.6000000000004</v>
      </c>
      <c r="F20" s="71">
        <f t="shared" si="0"/>
        <v>57.199999999999818</v>
      </c>
      <c r="G20" s="46">
        <v>1444.0500000000002</v>
      </c>
      <c r="H20" s="68">
        <f t="shared" si="1"/>
        <v>4495.2000000000007</v>
      </c>
      <c r="I20" s="72">
        <f t="shared" si="2"/>
        <v>2.1129116027838371</v>
      </c>
    </row>
    <row r="21" spans="1:9" ht="16.5" x14ac:dyDescent="0.3">
      <c r="A21" s="37"/>
      <c r="B21" s="34" t="s">
        <v>10</v>
      </c>
      <c r="C21" s="15" t="s">
        <v>169</v>
      </c>
      <c r="D21" s="164">
        <v>4838.8</v>
      </c>
      <c r="E21" s="164">
        <v>3183.2</v>
      </c>
      <c r="F21" s="71">
        <f t="shared" si="0"/>
        <v>1655.6000000000004</v>
      </c>
      <c r="G21" s="46">
        <v>1659.5861111111112</v>
      </c>
      <c r="H21" s="68">
        <f t="shared" si="1"/>
        <v>4011</v>
      </c>
      <c r="I21" s="72">
        <f t="shared" si="2"/>
        <v>1.4168676594398535</v>
      </c>
    </row>
    <row r="22" spans="1:9" ht="16.5" x14ac:dyDescent="0.3">
      <c r="A22" s="37"/>
      <c r="B22" s="34" t="s">
        <v>11</v>
      </c>
      <c r="C22" s="15" t="s">
        <v>170</v>
      </c>
      <c r="D22" s="164">
        <v>967.3</v>
      </c>
      <c r="E22" s="164">
        <v>795</v>
      </c>
      <c r="F22" s="71">
        <f t="shared" si="0"/>
        <v>172.29999999999995</v>
      </c>
      <c r="G22" s="46">
        <v>451.24175000000002</v>
      </c>
      <c r="H22" s="68">
        <f t="shared" si="1"/>
        <v>881.15</v>
      </c>
      <c r="I22" s="72">
        <f t="shared" si="2"/>
        <v>0.95272268135650107</v>
      </c>
    </row>
    <row r="23" spans="1:9" ht="16.5" x14ac:dyDescent="0.3">
      <c r="A23" s="37"/>
      <c r="B23" s="34" t="s">
        <v>12</v>
      </c>
      <c r="C23" s="15" t="s">
        <v>171</v>
      </c>
      <c r="D23" s="164">
        <v>952.3</v>
      </c>
      <c r="E23" s="164">
        <v>888</v>
      </c>
      <c r="F23" s="71">
        <f t="shared" si="0"/>
        <v>64.299999999999955</v>
      </c>
      <c r="G23" s="46">
        <v>477.94375000000002</v>
      </c>
      <c r="H23" s="68">
        <f t="shared" si="1"/>
        <v>920.15</v>
      </c>
      <c r="I23" s="72">
        <f t="shared" si="2"/>
        <v>0.92522655647238805</v>
      </c>
    </row>
    <row r="24" spans="1:9" ht="16.5" x14ac:dyDescent="0.3">
      <c r="A24" s="37"/>
      <c r="B24" s="34" t="s">
        <v>13</v>
      </c>
      <c r="C24" s="15" t="s">
        <v>172</v>
      </c>
      <c r="D24" s="164">
        <v>947</v>
      </c>
      <c r="E24" s="164">
        <v>1004.6</v>
      </c>
      <c r="F24" s="71">
        <f t="shared" si="0"/>
        <v>-57.600000000000023</v>
      </c>
      <c r="G24" s="46">
        <v>495.05425000000002</v>
      </c>
      <c r="H24" s="68">
        <f t="shared" si="1"/>
        <v>975.8</v>
      </c>
      <c r="I24" s="72">
        <f t="shared" si="2"/>
        <v>0.97109710703422891</v>
      </c>
    </row>
    <row r="25" spans="1:9" ht="16.5" x14ac:dyDescent="0.3">
      <c r="A25" s="37"/>
      <c r="B25" s="34" t="s">
        <v>14</v>
      </c>
      <c r="C25" s="15" t="s">
        <v>173</v>
      </c>
      <c r="D25" s="164">
        <v>1002.3</v>
      </c>
      <c r="E25" s="164">
        <v>1038</v>
      </c>
      <c r="F25" s="71">
        <f t="shared" si="0"/>
        <v>-35.700000000000045</v>
      </c>
      <c r="G25" s="46">
        <v>505.00424999999996</v>
      </c>
      <c r="H25" s="68">
        <f t="shared" si="1"/>
        <v>1020.15</v>
      </c>
      <c r="I25" s="72">
        <f t="shared" si="2"/>
        <v>1.0200820092108136</v>
      </c>
    </row>
    <row r="26" spans="1:9" ht="16.5" x14ac:dyDescent="0.3">
      <c r="A26" s="37"/>
      <c r="B26" s="34" t="s">
        <v>15</v>
      </c>
      <c r="C26" s="15" t="s">
        <v>174</v>
      </c>
      <c r="D26" s="164">
        <v>2698.8</v>
      </c>
      <c r="E26" s="164">
        <v>2533.1999999999998</v>
      </c>
      <c r="F26" s="71">
        <f t="shared" si="0"/>
        <v>165.60000000000036</v>
      </c>
      <c r="G26" s="46">
        <v>1336.4250000000002</v>
      </c>
      <c r="H26" s="68">
        <f t="shared" si="1"/>
        <v>2616</v>
      </c>
      <c r="I26" s="72">
        <f t="shared" si="2"/>
        <v>0.95746113698860735</v>
      </c>
    </row>
    <row r="27" spans="1:9" ht="16.5" x14ac:dyDescent="0.3">
      <c r="A27" s="37"/>
      <c r="B27" s="34" t="s">
        <v>16</v>
      </c>
      <c r="C27" s="15" t="s">
        <v>175</v>
      </c>
      <c r="D27" s="164">
        <v>947</v>
      </c>
      <c r="E27" s="164">
        <v>949.6</v>
      </c>
      <c r="F27" s="71">
        <f t="shared" si="0"/>
        <v>-2.6000000000000227</v>
      </c>
      <c r="G27" s="46">
        <v>517.19174999999996</v>
      </c>
      <c r="H27" s="68">
        <f t="shared" si="1"/>
        <v>948.3</v>
      </c>
      <c r="I27" s="72">
        <f t="shared" si="2"/>
        <v>0.83355592969145398</v>
      </c>
    </row>
    <row r="28" spans="1:9" ht="16.5" x14ac:dyDescent="0.3">
      <c r="A28" s="37"/>
      <c r="B28" s="34" t="s">
        <v>17</v>
      </c>
      <c r="C28" s="15" t="s">
        <v>176</v>
      </c>
      <c r="D28" s="164">
        <v>3088.8</v>
      </c>
      <c r="E28" s="164">
        <v>4166.6000000000004</v>
      </c>
      <c r="F28" s="71">
        <f t="shared" si="0"/>
        <v>-1077.8000000000002</v>
      </c>
      <c r="G28" s="46">
        <v>1567.7354166666667</v>
      </c>
      <c r="H28" s="68">
        <f t="shared" si="1"/>
        <v>3627.7000000000003</v>
      </c>
      <c r="I28" s="72">
        <f t="shared" si="2"/>
        <v>1.3139746422985383</v>
      </c>
    </row>
    <row r="29" spans="1:9" ht="16.5" x14ac:dyDescent="0.3">
      <c r="A29" s="37"/>
      <c r="B29" s="34" t="s">
        <v>18</v>
      </c>
      <c r="C29" s="15" t="s">
        <v>177</v>
      </c>
      <c r="D29" s="164">
        <v>5528.125</v>
      </c>
      <c r="E29" s="164">
        <v>4503.2</v>
      </c>
      <c r="F29" s="71">
        <f t="shared" si="0"/>
        <v>1024.9250000000002</v>
      </c>
      <c r="G29" s="46">
        <v>2643.7291666666665</v>
      </c>
      <c r="H29" s="68">
        <f t="shared" si="1"/>
        <v>5015.6625000000004</v>
      </c>
      <c r="I29" s="72">
        <f t="shared" si="2"/>
        <v>0.89719225525811885</v>
      </c>
    </row>
    <row r="30" spans="1:9" ht="17.25" thickBot="1" x14ac:dyDescent="0.35">
      <c r="A30" s="38"/>
      <c r="B30" s="36" t="s">
        <v>19</v>
      </c>
      <c r="C30" s="16" t="s">
        <v>178</v>
      </c>
      <c r="D30" s="167">
        <v>4168.8</v>
      </c>
      <c r="E30" s="167">
        <v>4083.2</v>
      </c>
      <c r="F30" s="74">
        <f t="shared" si="0"/>
        <v>85.600000000000364</v>
      </c>
      <c r="G30" s="49">
        <v>1694.125</v>
      </c>
      <c r="H30" s="101">
        <f t="shared" si="1"/>
        <v>4126</v>
      </c>
      <c r="I30" s="75">
        <f t="shared" si="2"/>
        <v>1.4354755404707444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9554.2222222222226</v>
      </c>
      <c r="E32" s="164">
        <v>8766.6</v>
      </c>
      <c r="F32" s="67">
        <f>D32-E32</f>
        <v>787.62222222222226</v>
      </c>
      <c r="G32" s="54">
        <v>3747.3250000000003</v>
      </c>
      <c r="H32" s="68">
        <f>AVERAGE(D32:E32)</f>
        <v>9160.4111111111124</v>
      </c>
      <c r="I32" s="78">
        <f t="shared" si="2"/>
        <v>1.4445200539347698</v>
      </c>
    </row>
    <row r="33" spans="1:9" ht="16.5" x14ac:dyDescent="0.3">
      <c r="A33" s="37"/>
      <c r="B33" s="34" t="s">
        <v>27</v>
      </c>
      <c r="C33" s="15" t="s">
        <v>180</v>
      </c>
      <c r="D33" s="47">
        <v>9974.7999999999993</v>
      </c>
      <c r="E33" s="164">
        <v>8366.6</v>
      </c>
      <c r="F33" s="79">
        <f>D33-E33</f>
        <v>1608.1999999999989</v>
      </c>
      <c r="G33" s="46">
        <v>3854.3479166666666</v>
      </c>
      <c r="H33" s="68">
        <f>AVERAGE(D33:E33)</f>
        <v>9170.7000000000007</v>
      </c>
      <c r="I33" s="72">
        <f t="shared" si="2"/>
        <v>1.3793129728493851</v>
      </c>
    </row>
    <row r="34" spans="1:9" ht="16.5" x14ac:dyDescent="0.3">
      <c r="A34" s="37"/>
      <c r="B34" s="39" t="s">
        <v>28</v>
      </c>
      <c r="C34" s="15" t="s">
        <v>181</v>
      </c>
      <c r="D34" s="47">
        <v>6203</v>
      </c>
      <c r="E34" s="164">
        <v>6033.2</v>
      </c>
      <c r="F34" s="71">
        <f>D34-E34</f>
        <v>169.80000000000018</v>
      </c>
      <c r="G34" s="46">
        <v>2667.7180555555556</v>
      </c>
      <c r="H34" s="68">
        <f>AVERAGE(D34:E34)</f>
        <v>6118.1</v>
      </c>
      <c r="I34" s="72">
        <f t="shared" si="2"/>
        <v>1.293383285860731</v>
      </c>
    </row>
    <row r="35" spans="1:9" ht="16.5" x14ac:dyDescent="0.3">
      <c r="A35" s="37"/>
      <c r="B35" s="34" t="s">
        <v>29</v>
      </c>
      <c r="C35" s="15" t="s">
        <v>182</v>
      </c>
      <c r="D35" s="47">
        <v>4875</v>
      </c>
      <c r="E35" s="164">
        <v>7500</v>
      </c>
      <c r="F35" s="79">
        <f>D35-E35</f>
        <v>-2625</v>
      </c>
      <c r="G35" s="46">
        <v>2312.3571428571431</v>
      </c>
      <c r="H35" s="68">
        <f>AVERAGE(D35:E35)</f>
        <v>6187.5</v>
      </c>
      <c r="I35" s="72">
        <f t="shared" si="2"/>
        <v>1.675840978593272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4953</v>
      </c>
      <c r="E36" s="164">
        <v>3216.6</v>
      </c>
      <c r="F36" s="71">
        <f>D36-E36</f>
        <v>1736.4</v>
      </c>
      <c r="G36" s="49">
        <v>3427.9249999999997</v>
      </c>
      <c r="H36" s="68">
        <f>AVERAGE(D36:E36)</f>
        <v>4084.8</v>
      </c>
      <c r="I36" s="80">
        <f t="shared" si="2"/>
        <v>0.19162467090149304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103198</v>
      </c>
      <c r="E38" s="165">
        <v>171000</v>
      </c>
      <c r="F38" s="67">
        <f>D38-E38</f>
        <v>-67802</v>
      </c>
      <c r="G38" s="46">
        <v>48479.541666666672</v>
      </c>
      <c r="H38" s="67">
        <f>AVERAGE(D38:E38)</f>
        <v>137099</v>
      </c>
      <c r="I38" s="78">
        <f t="shared" si="2"/>
        <v>1.8279764058550467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82466.333333333328</v>
      </c>
      <c r="E39" s="166">
        <v>104166.6</v>
      </c>
      <c r="F39" s="74">
        <f>D39-E39</f>
        <v>-21700.266666666677</v>
      </c>
      <c r="G39" s="46">
        <v>31861.709027777775</v>
      </c>
      <c r="H39" s="81">
        <f>AVERAGE(D39:E39)</f>
        <v>93316.466666666674</v>
      </c>
      <c r="I39" s="75">
        <f t="shared" si="2"/>
        <v>1.9287966500890212</v>
      </c>
    </row>
    <row r="40" spans="1:9" ht="15.75" customHeight="1" thickBot="1" x14ac:dyDescent="0.25">
      <c r="A40" s="281"/>
      <c r="B40" s="282"/>
      <c r="C40" s="283"/>
      <c r="D40" s="84">
        <f>SUM(D15:D39)</f>
        <v>281330.75833333336</v>
      </c>
      <c r="E40" s="84">
        <f>SUM(E15:E39)</f>
        <v>363955</v>
      </c>
      <c r="F40" s="84">
        <f>SUM(F15:F39)</f>
        <v>-82624.241666666669</v>
      </c>
      <c r="G40" s="84">
        <f>SUM(G15:G39)</f>
        <v>120776.99011507937</v>
      </c>
      <c r="H40" s="84">
        <f>AVERAGE(D40:E40)</f>
        <v>322642.87916666665</v>
      </c>
      <c r="I40" s="75">
        <f>(H40-G40)/G40</f>
        <v>1.6713936061765104</v>
      </c>
    </row>
    <row r="81" spans="4:4" x14ac:dyDescent="0.25">
      <c r="D81">
        <v>8498.8888888888887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8" t="s">
        <v>201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69" t="s">
        <v>3</v>
      </c>
      <c r="B13" s="275"/>
      <c r="C13" s="277" t="s">
        <v>0</v>
      </c>
      <c r="D13" s="271" t="s">
        <v>23</v>
      </c>
      <c r="E13" s="271" t="s">
        <v>217</v>
      </c>
      <c r="F13" s="288" t="s">
        <v>224</v>
      </c>
      <c r="G13" s="271" t="s">
        <v>197</v>
      </c>
      <c r="H13" s="288" t="s">
        <v>220</v>
      </c>
      <c r="I13" s="271" t="s">
        <v>187</v>
      </c>
    </row>
    <row r="14" spans="1:9" ht="33.75" customHeight="1" thickBot="1" x14ac:dyDescent="0.25">
      <c r="A14" s="270"/>
      <c r="B14" s="276"/>
      <c r="C14" s="278"/>
      <c r="D14" s="291"/>
      <c r="E14" s="272"/>
      <c r="F14" s="289"/>
      <c r="G14" s="290"/>
      <c r="H14" s="289"/>
      <c r="I14" s="29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2695.1499999999996</v>
      </c>
      <c r="F16" s="42">
        <v>4090.2</v>
      </c>
      <c r="G16" s="21">
        <f t="shared" ref="G16:G31" si="0">(F16-E16)/E16</f>
        <v>0.5176149750477711</v>
      </c>
      <c r="H16" s="204">
        <v>4149.8999999999996</v>
      </c>
      <c r="I16" s="21">
        <f t="shared" ref="I16:I31" si="1">(F16-H16)/H16</f>
        <v>-1.4385888816597948E-2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2182.3805555555555</v>
      </c>
      <c r="F17" s="46">
        <v>4397.1111111111113</v>
      </c>
      <c r="G17" s="21">
        <f t="shared" si="0"/>
        <v>1.0148232625687801</v>
      </c>
      <c r="H17" s="207">
        <v>3729.333333333333</v>
      </c>
      <c r="I17" s="21">
        <f t="shared" si="1"/>
        <v>0.17906089858181401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2097.9611111111112</v>
      </c>
      <c r="F18" s="46">
        <v>5132.0444444444438</v>
      </c>
      <c r="G18" s="21">
        <f t="shared" si="0"/>
        <v>1.4462057076579637</v>
      </c>
      <c r="H18" s="207">
        <v>5279.3333333333339</v>
      </c>
      <c r="I18" s="21">
        <f t="shared" si="1"/>
        <v>-2.7899145515006336E-2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934.98749999999995</v>
      </c>
      <c r="F19" s="46">
        <v>1575.5</v>
      </c>
      <c r="G19" s="21">
        <f t="shared" si="0"/>
        <v>0.68504926536451027</v>
      </c>
      <c r="H19" s="207">
        <v>1614.4</v>
      </c>
      <c r="I19" s="21">
        <f t="shared" si="1"/>
        <v>-2.4095639246779044E-2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3723.5006944444449</v>
      </c>
      <c r="F20" s="46">
        <v>13673.933333333334</v>
      </c>
      <c r="G20" s="21">
        <f t="shared" si="0"/>
        <v>2.672332693192506</v>
      </c>
      <c r="H20" s="207">
        <v>13595.666666666668</v>
      </c>
      <c r="I20" s="21">
        <f t="shared" si="1"/>
        <v>5.7567362149704383E-3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1444.0500000000002</v>
      </c>
      <c r="F21" s="46">
        <v>4495.2000000000007</v>
      </c>
      <c r="G21" s="21">
        <f t="shared" si="0"/>
        <v>2.1129116027838371</v>
      </c>
      <c r="H21" s="207">
        <v>4131.8999999999996</v>
      </c>
      <c r="I21" s="21">
        <f t="shared" si="1"/>
        <v>8.7925651637261584E-2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1659.5861111111112</v>
      </c>
      <c r="F22" s="46">
        <v>4011</v>
      </c>
      <c r="G22" s="21">
        <f t="shared" si="0"/>
        <v>1.4168676594398535</v>
      </c>
      <c r="H22" s="207">
        <v>3909.3333333333335</v>
      </c>
      <c r="I22" s="21">
        <f t="shared" si="1"/>
        <v>2.6006139154160942E-2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451.24175000000002</v>
      </c>
      <c r="F23" s="46">
        <v>881.15</v>
      </c>
      <c r="G23" s="21">
        <f t="shared" si="0"/>
        <v>0.95272268135650107</v>
      </c>
      <c r="H23" s="207">
        <v>897.4</v>
      </c>
      <c r="I23" s="21">
        <f t="shared" si="1"/>
        <v>-1.8107867171829731E-2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477.94375000000002</v>
      </c>
      <c r="F24" s="46">
        <v>920.15</v>
      </c>
      <c r="G24" s="21">
        <f t="shared" si="0"/>
        <v>0.92522655647238805</v>
      </c>
      <c r="H24" s="207">
        <v>1034.4000000000001</v>
      </c>
      <c r="I24" s="21">
        <f t="shared" si="1"/>
        <v>-0.11045050270688332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495.05425000000002</v>
      </c>
      <c r="F25" s="46">
        <v>975.8</v>
      </c>
      <c r="G25" s="21">
        <f t="shared" si="0"/>
        <v>0.97109710703422891</v>
      </c>
      <c r="H25" s="207">
        <v>1085.5555555555557</v>
      </c>
      <c r="I25" s="21">
        <f t="shared" si="1"/>
        <v>-0.1011054247697033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505.00424999999996</v>
      </c>
      <c r="F26" s="46">
        <v>1020.15</v>
      </c>
      <c r="G26" s="21">
        <f t="shared" si="0"/>
        <v>1.0200820092108136</v>
      </c>
      <c r="H26" s="207">
        <v>1024.25</v>
      </c>
      <c r="I26" s="21">
        <f t="shared" si="1"/>
        <v>-4.0029289724188653E-3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1336.4250000000002</v>
      </c>
      <c r="F27" s="46">
        <v>2616</v>
      </c>
      <c r="G27" s="21">
        <f t="shared" si="0"/>
        <v>0.95746113698860735</v>
      </c>
      <c r="H27" s="207">
        <v>2561.9</v>
      </c>
      <c r="I27" s="21">
        <f t="shared" si="1"/>
        <v>2.1117139622936067E-2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517.19174999999996</v>
      </c>
      <c r="F28" s="46">
        <v>948.3</v>
      </c>
      <c r="G28" s="21">
        <f t="shared" si="0"/>
        <v>0.83355592969145398</v>
      </c>
      <c r="H28" s="207">
        <v>1020.1666666666666</v>
      </c>
      <c r="I28" s="21">
        <f t="shared" si="1"/>
        <v>-7.0446005554647945E-2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1567.7354166666667</v>
      </c>
      <c r="F29" s="46">
        <v>3627.7000000000003</v>
      </c>
      <c r="G29" s="21">
        <f t="shared" si="0"/>
        <v>1.3139746422985383</v>
      </c>
      <c r="H29" s="207">
        <v>4031.9</v>
      </c>
      <c r="I29" s="21">
        <f t="shared" si="1"/>
        <v>-0.10025050224459928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2643.7291666666665</v>
      </c>
      <c r="F30" s="46">
        <v>5015.6625000000004</v>
      </c>
      <c r="G30" s="21">
        <f t="shared" si="0"/>
        <v>0.89719225525811885</v>
      </c>
      <c r="H30" s="207">
        <v>4799.0249999999996</v>
      </c>
      <c r="I30" s="21">
        <f t="shared" si="1"/>
        <v>4.5141981965086814E-2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1694.125</v>
      </c>
      <c r="F31" s="49">
        <v>4126</v>
      </c>
      <c r="G31" s="23">
        <f t="shared" si="0"/>
        <v>1.4354755404707444</v>
      </c>
      <c r="H31" s="210">
        <v>4208.8999999999996</v>
      </c>
      <c r="I31" s="23">
        <f t="shared" si="1"/>
        <v>-1.9696357718168557E-2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3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3747.3250000000003</v>
      </c>
      <c r="F33" s="54">
        <v>9160.4111111111124</v>
      </c>
      <c r="G33" s="21">
        <f>(F33-E33)/E33</f>
        <v>1.4445200539347698</v>
      </c>
      <c r="H33" s="213">
        <v>9449.4</v>
      </c>
      <c r="I33" s="21">
        <f>(F33-H33)/H33</f>
        <v>-3.0582776566648383E-2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3854.3479166666666</v>
      </c>
      <c r="F34" s="46">
        <v>9170.7000000000007</v>
      </c>
      <c r="G34" s="21">
        <f>(F34-E34)/E34</f>
        <v>1.3793129728493851</v>
      </c>
      <c r="H34" s="207">
        <v>8962.4</v>
      </c>
      <c r="I34" s="21">
        <f>(F34-H34)/H34</f>
        <v>2.324154244398834E-2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2667.7180555555556</v>
      </c>
      <c r="F35" s="46">
        <v>6118.1</v>
      </c>
      <c r="G35" s="21">
        <f>(F35-E35)/E35</f>
        <v>1.293383285860731</v>
      </c>
      <c r="H35" s="207">
        <v>5797</v>
      </c>
      <c r="I35" s="21">
        <f>(F35-H35)/H35</f>
        <v>5.5390719337588469E-2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2312.3571428571431</v>
      </c>
      <c r="F36" s="46">
        <v>6187.5</v>
      </c>
      <c r="G36" s="21">
        <f>(F36-E36)/E36</f>
        <v>1.675840978593272</v>
      </c>
      <c r="H36" s="207">
        <v>6300</v>
      </c>
      <c r="I36" s="21">
        <f>(F36-H36)/H36</f>
        <v>-1.7857142857142856E-2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3427.9249999999997</v>
      </c>
      <c r="F37" s="49">
        <v>4084.8</v>
      </c>
      <c r="G37" s="23">
        <f>(F37-E37)/E37</f>
        <v>0.19162467090149304</v>
      </c>
      <c r="H37" s="210">
        <v>4186.5</v>
      </c>
      <c r="I37" s="23">
        <f>(F37-H37)/H37</f>
        <v>-2.4292368326764558E-2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3"/>
      <c r="F38" s="41"/>
      <c r="G38" s="41"/>
      <c r="H38" s="177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48479.541666666672</v>
      </c>
      <c r="F39" s="46">
        <v>137099</v>
      </c>
      <c r="G39" s="21">
        <f t="shared" ref="G39:G44" si="2">(F39-E39)/E39</f>
        <v>1.8279764058550467</v>
      </c>
      <c r="H39" s="207">
        <v>134499</v>
      </c>
      <c r="I39" s="21">
        <f t="shared" ref="I39:I44" si="3">(F39-H39)/H39</f>
        <v>1.9330998743485081E-2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31861.709027777775</v>
      </c>
      <c r="F40" s="46">
        <v>93316.466666666674</v>
      </c>
      <c r="G40" s="21">
        <f t="shared" si="2"/>
        <v>1.9287966500890212</v>
      </c>
      <c r="H40" s="207">
        <v>89083.166666666657</v>
      </c>
      <c r="I40" s="21">
        <f t="shared" si="3"/>
        <v>4.7520762433606249E-2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26434.125</v>
      </c>
      <c r="F41" s="57">
        <v>68797.600000000006</v>
      </c>
      <c r="G41" s="21">
        <f t="shared" si="2"/>
        <v>1.6026055335669331</v>
      </c>
      <c r="H41" s="215">
        <v>61249.5</v>
      </c>
      <c r="I41" s="21">
        <f t="shared" si="3"/>
        <v>0.12323529171666717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6335</v>
      </c>
      <c r="F42" s="47">
        <v>29861</v>
      </c>
      <c r="G42" s="21">
        <f t="shared" si="2"/>
        <v>3.7136543014996053</v>
      </c>
      <c r="H42" s="208">
        <v>24907.75</v>
      </c>
      <c r="I42" s="21">
        <f t="shared" si="3"/>
        <v>0.19886380744948862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20700</v>
      </c>
      <c r="F43" s="47">
        <v>20946.666666666668</v>
      </c>
      <c r="G43" s="21">
        <f t="shared" si="2"/>
        <v>1.1916264090177191E-2</v>
      </c>
      <c r="H43" s="208">
        <v>23000</v>
      </c>
      <c r="I43" s="21">
        <f t="shared" si="3"/>
        <v>-8.927536231884052E-2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18836.397499999999</v>
      </c>
      <c r="F44" s="50">
        <v>47101.599999999999</v>
      </c>
      <c r="G44" s="31">
        <f t="shared" si="2"/>
        <v>1.500563072105481</v>
      </c>
      <c r="H44" s="211">
        <v>42649.714285714283</v>
      </c>
      <c r="I44" s="31">
        <f t="shared" si="3"/>
        <v>0.10438254485040936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3"/>
      <c r="F45" s="123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10403.627777777778</v>
      </c>
      <c r="F46" s="43">
        <v>29069.714285714286</v>
      </c>
      <c r="G46" s="21">
        <f t="shared" ref="G46:G51" si="4">(F46-E46)/E46</f>
        <v>1.7941901523819799</v>
      </c>
      <c r="H46" s="205">
        <v>28584</v>
      </c>
      <c r="I46" s="21">
        <f t="shared" ref="I46:I51" si="5">(F46-H46)/H46</f>
        <v>1.6992523289752526E-2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7278.0555555555547</v>
      </c>
      <c r="F47" s="47">
        <v>14395.5</v>
      </c>
      <c r="G47" s="21">
        <f t="shared" si="4"/>
        <v>0.97793213999465689</v>
      </c>
      <c r="H47" s="208">
        <v>13684.5</v>
      </c>
      <c r="I47" s="21">
        <f t="shared" si="5"/>
        <v>5.1956593225912527E-2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26296.958333333332</v>
      </c>
      <c r="F48" s="47">
        <v>53915.888888888891</v>
      </c>
      <c r="G48" s="21">
        <f t="shared" si="4"/>
        <v>1.0502709174751412</v>
      </c>
      <c r="H48" s="208">
        <v>53498.666666666664</v>
      </c>
      <c r="I48" s="21">
        <f t="shared" si="5"/>
        <v>7.7987405708969618E-3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35136.680083333333</v>
      </c>
      <c r="F49" s="47">
        <v>122995.16666666667</v>
      </c>
      <c r="G49" s="21">
        <f t="shared" si="4"/>
        <v>2.5004777450504774</v>
      </c>
      <c r="H49" s="208">
        <v>122161.93333333335</v>
      </c>
      <c r="I49" s="21">
        <f t="shared" si="5"/>
        <v>6.8207281155230779E-3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3417.25</v>
      </c>
      <c r="F50" s="47">
        <v>4748.75</v>
      </c>
      <c r="G50" s="21">
        <f t="shared" si="4"/>
        <v>0.38964079303533544</v>
      </c>
      <c r="H50" s="208">
        <v>4748.75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60437.53125</v>
      </c>
      <c r="F51" s="50">
        <v>54748.25</v>
      </c>
      <c r="G51" s="31">
        <f t="shared" si="4"/>
        <v>-9.4134904790638685E-2</v>
      </c>
      <c r="H51" s="211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3"/>
      <c r="F52" s="41"/>
      <c r="G52" s="41"/>
      <c r="H52" s="177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4">
        <v>5056.25</v>
      </c>
      <c r="F53" s="66">
        <v>17812.5</v>
      </c>
      <c r="G53" s="22">
        <f t="shared" ref="G53:G61" si="6">(F53-E53)/E53</f>
        <v>2.5228677379480842</v>
      </c>
      <c r="H53" s="163">
        <v>18907.5</v>
      </c>
      <c r="I53" s="22">
        <f t="shared" ref="I53:I61" si="7">(F53-H53)/H53</f>
        <v>-5.7913526378421259E-2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6">
        <v>10580</v>
      </c>
      <c r="F54" s="70">
        <v>24081.666666666668</v>
      </c>
      <c r="G54" s="21">
        <f t="shared" si="6"/>
        <v>1.2761499684940141</v>
      </c>
      <c r="H54" s="219">
        <v>24941</v>
      </c>
      <c r="I54" s="21">
        <f t="shared" si="7"/>
        <v>-3.4454646298597978E-2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6">
        <v>6718.2291666666661</v>
      </c>
      <c r="F55" s="70">
        <v>23370.6</v>
      </c>
      <c r="G55" s="21">
        <f t="shared" si="6"/>
        <v>2.4786845491898601</v>
      </c>
      <c r="H55" s="219">
        <v>23370.6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6">
        <v>7894.083333333333</v>
      </c>
      <c r="F56" s="70">
        <v>26944.5</v>
      </c>
      <c r="G56" s="21">
        <f t="shared" si="6"/>
        <v>2.4132525414603765</v>
      </c>
      <c r="H56" s="219">
        <v>26944.5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6">
        <v>4312.291666666667</v>
      </c>
      <c r="F57" s="99">
        <v>14046</v>
      </c>
      <c r="G57" s="21">
        <f t="shared" si="6"/>
        <v>2.2572008309580167</v>
      </c>
      <c r="H57" s="224">
        <v>12724</v>
      </c>
      <c r="I57" s="21">
        <f t="shared" si="7"/>
        <v>0.10389814523734675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8">
        <v>9811.0476190476202</v>
      </c>
      <c r="F58" s="50">
        <v>3935.75</v>
      </c>
      <c r="G58" s="29">
        <f t="shared" si="6"/>
        <v>-0.59884508231730993</v>
      </c>
      <c r="H58" s="211">
        <v>3935.75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6">
        <v>9276.5626984126993</v>
      </c>
      <c r="F59" s="68">
        <v>26680.555555555555</v>
      </c>
      <c r="G59" s="21">
        <f t="shared" si="6"/>
        <v>1.8761251794396676</v>
      </c>
      <c r="H59" s="218">
        <v>26569.444444444445</v>
      </c>
      <c r="I59" s="21">
        <f t="shared" si="7"/>
        <v>4.1819132253005141E-3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1">
        <v>9897.5818452380954</v>
      </c>
      <c r="F60" s="70">
        <v>30876.625</v>
      </c>
      <c r="G60" s="21">
        <f t="shared" si="6"/>
        <v>2.1196130007104008</v>
      </c>
      <c r="H60" s="219">
        <v>30619.75</v>
      </c>
      <c r="I60" s="21">
        <f t="shared" si="7"/>
        <v>8.3891932494550084E-3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8">
        <v>43695.0625</v>
      </c>
      <c r="F61" s="73">
        <v>218000</v>
      </c>
      <c r="G61" s="29">
        <f t="shared" si="6"/>
        <v>3.9891220546943948</v>
      </c>
      <c r="H61" s="220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3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16151.944444444445</v>
      </c>
      <c r="F63" s="54">
        <v>33259.222222222219</v>
      </c>
      <c r="G63" s="21">
        <f t="shared" ref="G63:G68" si="8">(F63-E63)/E63</f>
        <v>1.0591466455707084</v>
      </c>
      <c r="H63" s="213">
        <v>33259.222222222219</v>
      </c>
      <c r="I63" s="21">
        <f t="shared" ref="I63:I74" si="9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52693.898809523802</v>
      </c>
      <c r="F64" s="46">
        <v>184206.6</v>
      </c>
      <c r="G64" s="21">
        <f t="shared" si="8"/>
        <v>2.4957861187281671</v>
      </c>
      <c r="H64" s="207">
        <v>169505.5</v>
      </c>
      <c r="I64" s="21">
        <f t="shared" si="9"/>
        <v>8.6729339165985797E-2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27251.15625</v>
      </c>
      <c r="F65" s="46">
        <v>113109.71428571429</v>
      </c>
      <c r="G65" s="21">
        <f t="shared" si="8"/>
        <v>3.1506390865787317</v>
      </c>
      <c r="H65" s="207">
        <v>115961.33333333333</v>
      </c>
      <c r="I65" s="21">
        <f t="shared" si="9"/>
        <v>-2.459111986425681E-2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15115.78125</v>
      </c>
      <c r="F66" s="46">
        <v>63999</v>
      </c>
      <c r="G66" s="21">
        <f t="shared" si="8"/>
        <v>3.2339194343659874</v>
      </c>
      <c r="H66" s="207">
        <v>50372.666666666664</v>
      </c>
      <c r="I66" s="21">
        <f t="shared" si="9"/>
        <v>0.2705104620230549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8481.3541666666661</v>
      </c>
      <c r="F67" s="46">
        <v>27239.166666666668</v>
      </c>
      <c r="G67" s="21">
        <f t="shared" si="8"/>
        <v>2.2116530133503645</v>
      </c>
      <c r="H67" s="207">
        <v>27239.166666666668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7416.416666666667</v>
      </c>
      <c r="F68" s="58">
        <v>21880.5</v>
      </c>
      <c r="G68" s="31">
        <f t="shared" si="8"/>
        <v>1.9502792228951535</v>
      </c>
      <c r="H68" s="216">
        <v>21880.5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3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7015.9285714285725</v>
      </c>
      <c r="F70" s="43">
        <v>26228.888888888891</v>
      </c>
      <c r="G70" s="21">
        <f>(F70-E70)/E70</f>
        <v>2.7384771840041986</v>
      </c>
      <c r="H70" s="205">
        <v>25190</v>
      </c>
      <c r="I70" s="21">
        <f t="shared" si="9"/>
        <v>4.1242115477923405E-2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4733.5845238095244</v>
      </c>
      <c r="F71" s="47">
        <v>6497.666666666667</v>
      </c>
      <c r="G71" s="21">
        <f>(F71-E71)/E71</f>
        <v>0.37267363326543779</v>
      </c>
      <c r="H71" s="208">
        <v>6497.666666666667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1928.3333333333335</v>
      </c>
      <c r="F72" s="47">
        <v>9314</v>
      </c>
      <c r="G72" s="21">
        <f>(F72-E72)/E72</f>
        <v>3.8300777873811573</v>
      </c>
      <c r="H72" s="208">
        <v>9260</v>
      </c>
      <c r="I72" s="21">
        <f t="shared" si="9"/>
        <v>5.8315334773218139E-3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3798.1284722222222</v>
      </c>
      <c r="F73" s="47">
        <v>10946.25</v>
      </c>
      <c r="G73" s="21">
        <f>(F73-E73)/E73</f>
        <v>1.8820115170026173</v>
      </c>
      <c r="H73" s="208">
        <v>10946.25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3674.5104166666665</v>
      </c>
      <c r="F74" s="50">
        <v>11692.555555555555</v>
      </c>
      <c r="G74" s="21">
        <f>(F74-E74)/E74</f>
        <v>2.1820716856648517</v>
      </c>
      <c r="H74" s="211">
        <v>11383.5</v>
      </c>
      <c r="I74" s="21">
        <f t="shared" si="9"/>
        <v>2.7149431682308142E-2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3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2755.25</v>
      </c>
      <c r="F76" s="43">
        <v>8222</v>
      </c>
      <c r="G76" s="22">
        <f t="shared" ref="G76:G82" si="10">(F76-E76)/E76</f>
        <v>1.9841212231194991</v>
      </c>
      <c r="H76" s="205">
        <v>8267.5</v>
      </c>
      <c r="I76" s="22">
        <f t="shared" ref="I76:I82" si="11">(F76-H76)/H76</f>
        <v>-5.5034774720290293E-3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2578.59375</v>
      </c>
      <c r="F77" s="32">
        <v>10576.625</v>
      </c>
      <c r="G77" s="21">
        <f t="shared" si="10"/>
        <v>3.1017027207174452</v>
      </c>
      <c r="H77" s="199">
        <v>9795.375</v>
      </c>
      <c r="I77" s="21">
        <f t="shared" si="11"/>
        <v>7.975702818932405E-2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1658.4166666666667</v>
      </c>
      <c r="F78" s="47">
        <v>4180</v>
      </c>
      <c r="G78" s="21">
        <f t="shared" si="10"/>
        <v>1.5204763579719609</v>
      </c>
      <c r="H78" s="208">
        <v>4130</v>
      </c>
      <c r="I78" s="21">
        <f t="shared" si="11"/>
        <v>1.2106537530266344E-2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2423.25</v>
      </c>
      <c r="F79" s="47">
        <v>7470.5555555555557</v>
      </c>
      <c r="G79" s="21">
        <f t="shared" si="10"/>
        <v>2.0828662150234418</v>
      </c>
      <c r="H79" s="208">
        <v>7693.8888888888887</v>
      </c>
      <c r="I79" s="21">
        <f t="shared" si="11"/>
        <v>-2.902736659686616E-2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2897.375</v>
      </c>
      <c r="F80" s="61">
        <v>5746.4285714285716</v>
      </c>
      <c r="G80" s="21">
        <f t="shared" si="10"/>
        <v>0.98332234226793958</v>
      </c>
      <c r="H80" s="217">
        <v>6091.875</v>
      </c>
      <c r="I80" s="21">
        <f t="shared" si="11"/>
        <v>-5.6706092717173029E-2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9999</v>
      </c>
      <c r="F81" s="61">
        <v>56000</v>
      </c>
      <c r="G81" s="21">
        <f t="shared" si="10"/>
        <v>4.6005600560056008</v>
      </c>
      <c r="H81" s="217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5630.0277777777783</v>
      </c>
      <c r="F82" s="50">
        <v>8498.8888888888887</v>
      </c>
      <c r="G82" s="23">
        <f t="shared" si="10"/>
        <v>0.50956429068338904</v>
      </c>
      <c r="H82" s="211">
        <v>8498.8888888888887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8" t="s">
        <v>201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69" t="s">
        <v>3</v>
      </c>
      <c r="B13" s="275"/>
      <c r="C13" s="294" t="s">
        <v>0</v>
      </c>
      <c r="D13" s="296" t="s">
        <v>23</v>
      </c>
      <c r="E13" s="271" t="s">
        <v>217</v>
      </c>
      <c r="F13" s="288" t="s">
        <v>224</v>
      </c>
      <c r="G13" s="271" t="s">
        <v>197</v>
      </c>
      <c r="H13" s="288" t="s">
        <v>220</v>
      </c>
      <c r="I13" s="271" t="s">
        <v>187</v>
      </c>
    </row>
    <row r="14" spans="1:9" ht="38.25" customHeight="1" thickBot="1" x14ac:dyDescent="0.25">
      <c r="A14" s="270"/>
      <c r="B14" s="276"/>
      <c r="C14" s="295"/>
      <c r="D14" s="297"/>
      <c r="E14" s="272"/>
      <c r="F14" s="289"/>
      <c r="G14" s="290"/>
      <c r="H14" s="289"/>
      <c r="I14" s="290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3" t="s">
        <v>12</v>
      </c>
      <c r="C16" s="186" t="s">
        <v>92</v>
      </c>
      <c r="D16" s="183" t="s">
        <v>81</v>
      </c>
      <c r="E16" s="204">
        <v>477.94375000000002</v>
      </c>
      <c r="F16" s="204">
        <v>920.15</v>
      </c>
      <c r="G16" s="192">
        <f>(F16-E16)/E16</f>
        <v>0.92522655647238805</v>
      </c>
      <c r="H16" s="204">
        <v>1034.4000000000001</v>
      </c>
      <c r="I16" s="192">
        <f>(F16-H16)/H16</f>
        <v>-0.11045050270688332</v>
      </c>
    </row>
    <row r="17" spans="1:9" ht="16.5" x14ac:dyDescent="0.3">
      <c r="A17" s="150"/>
      <c r="B17" s="200" t="s">
        <v>13</v>
      </c>
      <c r="C17" s="187" t="s">
        <v>93</v>
      </c>
      <c r="D17" s="183" t="s">
        <v>81</v>
      </c>
      <c r="E17" s="207">
        <v>495.05425000000002</v>
      </c>
      <c r="F17" s="207">
        <v>975.8</v>
      </c>
      <c r="G17" s="192">
        <f>(F17-E17)/E17</f>
        <v>0.97109710703422891</v>
      </c>
      <c r="H17" s="207">
        <v>1085.5555555555557</v>
      </c>
      <c r="I17" s="192">
        <f>(F17-H17)/H17</f>
        <v>-0.1011054247697033</v>
      </c>
    </row>
    <row r="18" spans="1:9" ht="16.5" x14ac:dyDescent="0.3">
      <c r="A18" s="150"/>
      <c r="B18" s="200" t="s">
        <v>17</v>
      </c>
      <c r="C18" s="187" t="s">
        <v>97</v>
      </c>
      <c r="D18" s="183" t="s">
        <v>161</v>
      </c>
      <c r="E18" s="207">
        <v>1567.7354166666667</v>
      </c>
      <c r="F18" s="207">
        <v>3627.7000000000003</v>
      </c>
      <c r="G18" s="192">
        <f>(F18-E18)/E18</f>
        <v>1.3139746422985383</v>
      </c>
      <c r="H18" s="207">
        <v>4031.9</v>
      </c>
      <c r="I18" s="192">
        <f>(F18-H18)/H18</f>
        <v>-0.10025050224459928</v>
      </c>
    </row>
    <row r="19" spans="1:9" ht="16.5" x14ac:dyDescent="0.3">
      <c r="A19" s="150"/>
      <c r="B19" s="200" t="s">
        <v>16</v>
      </c>
      <c r="C19" s="187" t="s">
        <v>96</v>
      </c>
      <c r="D19" s="183" t="s">
        <v>81</v>
      </c>
      <c r="E19" s="207">
        <v>517.19174999999996</v>
      </c>
      <c r="F19" s="207">
        <v>948.3</v>
      </c>
      <c r="G19" s="192">
        <f>(F19-E19)/E19</f>
        <v>0.83355592969145398</v>
      </c>
      <c r="H19" s="207">
        <v>1020.1666666666666</v>
      </c>
      <c r="I19" s="192">
        <f>(F19-H19)/H19</f>
        <v>-7.0446005554647945E-2</v>
      </c>
    </row>
    <row r="20" spans="1:9" ht="16.5" x14ac:dyDescent="0.3">
      <c r="A20" s="150"/>
      <c r="B20" s="200" t="s">
        <v>6</v>
      </c>
      <c r="C20" s="187" t="s">
        <v>86</v>
      </c>
      <c r="D20" s="183" t="s">
        <v>161</v>
      </c>
      <c r="E20" s="207">
        <v>2097.9611111111112</v>
      </c>
      <c r="F20" s="207">
        <v>5132.0444444444438</v>
      </c>
      <c r="G20" s="192">
        <f>(F20-E20)/E20</f>
        <v>1.4462057076579637</v>
      </c>
      <c r="H20" s="207">
        <v>5279.3333333333339</v>
      </c>
      <c r="I20" s="192">
        <f>(F20-H20)/H20</f>
        <v>-2.7899145515006336E-2</v>
      </c>
    </row>
    <row r="21" spans="1:9" ht="16.5" x14ac:dyDescent="0.3">
      <c r="A21" s="150"/>
      <c r="B21" s="200" t="s">
        <v>7</v>
      </c>
      <c r="C21" s="187" t="s">
        <v>87</v>
      </c>
      <c r="D21" s="183" t="s">
        <v>161</v>
      </c>
      <c r="E21" s="207">
        <v>934.98749999999995</v>
      </c>
      <c r="F21" s="207">
        <v>1575.5</v>
      </c>
      <c r="G21" s="192">
        <f>(F21-E21)/E21</f>
        <v>0.68504926536451027</v>
      </c>
      <c r="H21" s="207">
        <v>1614.4</v>
      </c>
      <c r="I21" s="192">
        <f>(F21-H21)/H21</f>
        <v>-2.4095639246779044E-2</v>
      </c>
    </row>
    <row r="22" spans="1:9" ht="16.5" x14ac:dyDescent="0.3">
      <c r="A22" s="150"/>
      <c r="B22" s="200" t="s">
        <v>19</v>
      </c>
      <c r="C22" s="187" t="s">
        <v>99</v>
      </c>
      <c r="D22" s="183" t="s">
        <v>161</v>
      </c>
      <c r="E22" s="207">
        <v>1694.125</v>
      </c>
      <c r="F22" s="207">
        <v>4126</v>
      </c>
      <c r="G22" s="192">
        <f>(F22-E22)/E22</f>
        <v>1.4354755404707444</v>
      </c>
      <c r="H22" s="207">
        <v>4208.8999999999996</v>
      </c>
      <c r="I22" s="192">
        <f>(F22-H22)/H22</f>
        <v>-1.9696357718168557E-2</v>
      </c>
    </row>
    <row r="23" spans="1:9" ht="16.5" x14ac:dyDescent="0.3">
      <c r="A23" s="150"/>
      <c r="B23" s="200" t="s">
        <v>11</v>
      </c>
      <c r="C23" s="187" t="s">
        <v>91</v>
      </c>
      <c r="D23" s="185" t="s">
        <v>81</v>
      </c>
      <c r="E23" s="207">
        <v>451.24175000000002</v>
      </c>
      <c r="F23" s="207">
        <v>881.15</v>
      </c>
      <c r="G23" s="192">
        <f>(F23-E23)/E23</f>
        <v>0.95272268135650107</v>
      </c>
      <c r="H23" s="207">
        <v>897.4</v>
      </c>
      <c r="I23" s="192">
        <f>(F23-H23)/H23</f>
        <v>-1.8107867171829731E-2</v>
      </c>
    </row>
    <row r="24" spans="1:9" ht="16.5" x14ac:dyDescent="0.3">
      <c r="A24" s="150"/>
      <c r="B24" s="200" t="s">
        <v>4</v>
      </c>
      <c r="C24" s="187" t="s">
        <v>84</v>
      </c>
      <c r="D24" s="185" t="s">
        <v>161</v>
      </c>
      <c r="E24" s="207">
        <v>2695.1499999999996</v>
      </c>
      <c r="F24" s="207">
        <v>4090.2</v>
      </c>
      <c r="G24" s="192">
        <f>(F24-E24)/E24</f>
        <v>0.5176149750477711</v>
      </c>
      <c r="H24" s="207">
        <v>4149.8999999999996</v>
      </c>
      <c r="I24" s="192">
        <f>(F24-H24)/H24</f>
        <v>-1.4385888816597948E-2</v>
      </c>
    </row>
    <row r="25" spans="1:9" ht="16.5" x14ac:dyDescent="0.3">
      <c r="A25" s="150"/>
      <c r="B25" s="200" t="s">
        <v>14</v>
      </c>
      <c r="C25" s="187" t="s">
        <v>94</v>
      </c>
      <c r="D25" s="185" t="s">
        <v>81</v>
      </c>
      <c r="E25" s="207">
        <v>505.00424999999996</v>
      </c>
      <c r="F25" s="207">
        <v>1020.15</v>
      </c>
      <c r="G25" s="192">
        <f>(F25-E25)/E25</f>
        <v>1.0200820092108136</v>
      </c>
      <c r="H25" s="207">
        <v>1024.25</v>
      </c>
      <c r="I25" s="192">
        <f>(F25-H25)/H25</f>
        <v>-4.0029289724188653E-3</v>
      </c>
    </row>
    <row r="26" spans="1:9" ht="16.5" x14ac:dyDescent="0.3">
      <c r="A26" s="150"/>
      <c r="B26" s="200" t="s">
        <v>8</v>
      </c>
      <c r="C26" s="187" t="s">
        <v>89</v>
      </c>
      <c r="D26" s="185" t="s">
        <v>161</v>
      </c>
      <c r="E26" s="207">
        <v>3723.5006944444449</v>
      </c>
      <c r="F26" s="207">
        <v>13673.933333333334</v>
      </c>
      <c r="G26" s="192">
        <f>(F26-E26)/E26</f>
        <v>2.672332693192506</v>
      </c>
      <c r="H26" s="207">
        <v>13595.666666666668</v>
      </c>
      <c r="I26" s="192">
        <f>(F26-H26)/H26</f>
        <v>5.7567362149704383E-3</v>
      </c>
    </row>
    <row r="27" spans="1:9" ht="16.5" x14ac:dyDescent="0.3">
      <c r="A27" s="150"/>
      <c r="B27" s="200" t="s">
        <v>15</v>
      </c>
      <c r="C27" s="187" t="s">
        <v>95</v>
      </c>
      <c r="D27" s="185" t="s">
        <v>82</v>
      </c>
      <c r="E27" s="207">
        <v>1336.4250000000002</v>
      </c>
      <c r="F27" s="207">
        <v>2616</v>
      </c>
      <c r="G27" s="192">
        <f>(F27-E27)/E27</f>
        <v>0.95746113698860735</v>
      </c>
      <c r="H27" s="207">
        <v>2561.9</v>
      </c>
      <c r="I27" s="192">
        <f>(F27-H27)/H27</f>
        <v>2.1117139622936067E-2</v>
      </c>
    </row>
    <row r="28" spans="1:9" ht="16.5" x14ac:dyDescent="0.3">
      <c r="A28" s="150"/>
      <c r="B28" s="200" t="s">
        <v>10</v>
      </c>
      <c r="C28" s="187" t="s">
        <v>90</v>
      </c>
      <c r="D28" s="185" t="s">
        <v>161</v>
      </c>
      <c r="E28" s="207">
        <v>1659.5861111111112</v>
      </c>
      <c r="F28" s="207">
        <v>4011</v>
      </c>
      <c r="G28" s="192">
        <f>(F28-E28)/E28</f>
        <v>1.4168676594398535</v>
      </c>
      <c r="H28" s="207">
        <v>3909.3333333333335</v>
      </c>
      <c r="I28" s="192">
        <f>(F28-H28)/H28</f>
        <v>2.6006139154160942E-2</v>
      </c>
    </row>
    <row r="29" spans="1:9" ht="17.25" thickBot="1" x14ac:dyDescent="0.35">
      <c r="A29" s="151"/>
      <c r="B29" s="200" t="s">
        <v>18</v>
      </c>
      <c r="C29" s="187" t="s">
        <v>98</v>
      </c>
      <c r="D29" s="185" t="s">
        <v>83</v>
      </c>
      <c r="E29" s="207">
        <v>2643.7291666666665</v>
      </c>
      <c r="F29" s="207">
        <v>5015.6625000000004</v>
      </c>
      <c r="G29" s="192">
        <f>(F29-E29)/E29</f>
        <v>0.89719225525811885</v>
      </c>
      <c r="H29" s="207">
        <v>4799.0249999999996</v>
      </c>
      <c r="I29" s="192">
        <f>(F29-H29)/H29</f>
        <v>4.5141981965086814E-2</v>
      </c>
    </row>
    <row r="30" spans="1:9" ht="16.5" x14ac:dyDescent="0.3">
      <c r="A30" s="37"/>
      <c r="B30" s="200" t="s">
        <v>9</v>
      </c>
      <c r="C30" s="187" t="s">
        <v>88</v>
      </c>
      <c r="D30" s="185" t="s">
        <v>161</v>
      </c>
      <c r="E30" s="207">
        <v>1444.0500000000002</v>
      </c>
      <c r="F30" s="207">
        <v>4495.2000000000007</v>
      </c>
      <c r="G30" s="192">
        <f>(F30-E30)/E30</f>
        <v>2.1129116027838371</v>
      </c>
      <c r="H30" s="207">
        <v>4131.8999999999996</v>
      </c>
      <c r="I30" s="192">
        <f>(F30-H30)/H30</f>
        <v>8.7925651637261584E-2</v>
      </c>
    </row>
    <row r="31" spans="1:9" ht="17.25" thickBot="1" x14ac:dyDescent="0.35">
      <c r="A31" s="38"/>
      <c r="B31" s="201" t="s">
        <v>5</v>
      </c>
      <c r="C31" s="188" t="s">
        <v>85</v>
      </c>
      <c r="D31" s="184" t="s">
        <v>161</v>
      </c>
      <c r="E31" s="210">
        <v>2182.3805555555555</v>
      </c>
      <c r="F31" s="210">
        <v>4397.1111111111113</v>
      </c>
      <c r="G31" s="194">
        <f>(F31-E31)/E31</f>
        <v>1.0148232625687801</v>
      </c>
      <c r="H31" s="210">
        <v>3729.333333333333</v>
      </c>
      <c r="I31" s="194">
        <f>(F31-H31)/H31</f>
        <v>0.17906089858181401</v>
      </c>
    </row>
    <row r="32" spans="1:9" ht="15.75" customHeight="1" thickBot="1" x14ac:dyDescent="0.25">
      <c r="A32" s="281" t="s">
        <v>188</v>
      </c>
      <c r="B32" s="282"/>
      <c r="C32" s="282"/>
      <c r="D32" s="283"/>
      <c r="E32" s="100">
        <f>SUM(E16:E31)</f>
        <v>24426.066305555556</v>
      </c>
      <c r="F32" s="101">
        <f>SUM(F16:F31)</f>
        <v>57505.901388888888</v>
      </c>
      <c r="G32" s="102">
        <f t="shared" ref="G32" si="0">(F32-E32)/E32</f>
        <v>1.3542841761552711</v>
      </c>
      <c r="H32" s="101">
        <f>SUM(H16:H31)</f>
        <v>57073.363888888904</v>
      </c>
      <c r="I32" s="105">
        <f t="shared" ref="I32" si="1">(F32-H32)/H32</f>
        <v>7.5786228553490044E-3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2" t="s">
        <v>26</v>
      </c>
      <c r="C34" s="189" t="s">
        <v>100</v>
      </c>
      <c r="D34" s="191" t="s">
        <v>161</v>
      </c>
      <c r="E34" s="213">
        <v>3747.3250000000003</v>
      </c>
      <c r="F34" s="213">
        <v>9160.4111111111124</v>
      </c>
      <c r="G34" s="192">
        <f>(F34-E34)/E34</f>
        <v>1.4445200539347698</v>
      </c>
      <c r="H34" s="213">
        <v>9449.4</v>
      </c>
      <c r="I34" s="192">
        <f>(F34-H34)/H34</f>
        <v>-3.0582776566648383E-2</v>
      </c>
    </row>
    <row r="35" spans="1:9" ht="16.5" x14ac:dyDescent="0.3">
      <c r="A35" s="37"/>
      <c r="B35" s="200" t="s">
        <v>30</v>
      </c>
      <c r="C35" s="187" t="s">
        <v>104</v>
      </c>
      <c r="D35" s="183" t="s">
        <v>161</v>
      </c>
      <c r="E35" s="207">
        <v>3427.9249999999997</v>
      </c>
      <c r="F35" s="207">
        <v>4084.8</v>
      </c>
      <c r="G35" s="192">
        <f>(F35-E35)/E35</f>
        <v>0.19162467090149304</v>
      </c>
      <c r="H35" s="207">
        <v>4186.5</v>
      </c>
      <c r="I35" s="192">
        <f>(F35-H35)/H35</f>
        <v>-2.4292368326764558E-2</v>
      </c>
    </row>
    <row r="36" spans="1:9" ht="16.5" x14ac:dyDescent="0.3">
      <c r="A36" s="37"/>
      <c r="B36" s="202" t="s">
        <v>29</v>
      </c>
      <c r="C36" s="187" t="s">
        <v>103</v>
      </c>
      <c r="D36" s="183" t="s">
        <v>161</v>
      </c>
      <c r="E36" s="207">
        <v>2312.3571428571431</v>
      </c>
      <c r="F36" s="207">
        <v>6187.5</v>
      </c>
      <c r="G36" s="192">
        <f>(F36-E36)/E36</f>
        <v>1.675840978593272</v>
      </c>
      <c r="H36" s="207">
        <v>6300</v>
      </c>
      <c r="I36" s="192">
        <f>(F36-H36)/H36</f>
        <v>-1.7857142857142856E-2</v>
      </c>
    </row>
    <row r="37" spans="1:9" ht="16.5" x14ac:dyDescent="0.3">
      <c r="A37" s="37"/>
      <c r="B37" s="200" t="s">
        <v>27</v>
      </c>
      <c r="C37" s="187" t="s">
        <v>101</v>
      </c>
      <c r="D37" s="183" t="s">
        <v>161</v>
      </c>
      <c r="E37" s="207">
        <v>3854.3479166666666</v>
      </c>
      <c r="F37" s="207">
        <v>9170.7000000000007</v>
      </c>
      <c r="G37" s="192">
        <f>(F37-E37)/E37</f>
        <v>1.3793129728493851</v>
      </c>
      <c r="H37" s="207">
        <v>8962.4</v>
      </c>
      <c r="I37" s="192">
        <f>(F37-H37)/H37</f>
        <v>2.324154244398834E-2</v>
      </c>
    </row>
    <row r="38" spans="1:9" ht="17.25" thickBot="1" x14ac:dyDescent="0.35">
      <c r="A38" s="38"/>
      <c r="B38" s="202" t="s">
        <v>28</v>
      </c>
      <c r="C38" s="187" t="s">
        <v>102</v>
      </c>
      <c r="D38" s="195" t="s">
        <v>161</v>
      </c>
      <c r="E38" s="210">
        <v>2667.7180555555556</v>
      </c>
      <c r="F38" s="210">
        <v>6118.1</v>
      </c>
      <c r="G38" s="194">
        <f>(F38-E38)/E38</f>
        <v>1.293383285860731</v>
      </c>
      <c r="H38" s="210">
        <v>5797</v>
      </c>
      <c r="I38" s="194">
        <f>(F38-H38)/H38</f>
        <v>5.5390719337588469E-2</v>
      </c>
    </row>
    <row r="39" spans="1:9" ht="15.75" customHeight="1" thickBot="1" x14ac:dyDescent="0.25">
      <c r="A39" s="281" t="s">
        <v>189</v>
      </c>
      <c r="B39" s="282"/>
      <c r="C39" s="282"/>
      <c r="D39" s="283"/>
      <c r="E39" s="84">
        <f>SUM(E34:E38)</f>
        <v>16009.673115079366</v>
      </c>
      <c r="F39" s="103">
        <f>SUM(F34:F38)</f>
        <v>34721.511111111111</v>
      </c>
      <c r="G39" s="104">
        <f t="shared" ref="G39" si="2">(F39-E39)/E39</f>
        <v>1.1687832638136275</v>
      </c>
      <c r="H39" s="103">
        <f>SUM(H34:H38)</f>
        <v>34695.300000000003</v>
      </c>
      <c r="I39" s="105">
        <f t="shared" ref="I39" si="3">(F39-H39)/H39</f>
        <v>7.5546575792998004E-4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3" t="s">
        <v>35</v>
      </c>
      <c r="C41" s="187" t="s">
        <v>152</v>
      </c>
      <c r="D41" s="191" t="s">
        <v>161</v>
      </c>
      <c r="E41" s="205">
        <v>20700</v>
      </c>
      <c r="F41" s="207">
        <v>20946.666666666668</v>
      </c>
      <c r="G41" s="192">
        <f>(F41-E41)/E41</f>
        <v>1.1916264090177191E-2</v>
      </c>
      <c r="H41" s="207">
        <v>23000</v>
      </c>
      <c r="I41" s="192">
        <f>(F41-H41)/H41</f>
        <v>-8.927536231884052E-2</v>
      </c>
    </row>
    <row r="42" spans="1:9" ht="16.5" x14ac:dyDescent="0.3">
      <c r="A42" s="37"/>
      <c r="B42" s="200" t="s">
        <v>31</v>
      </c>
      <c r="C42" s="187" t="s">
        <v>105</v>
      </c>
      <c r="D42" s="183" t="s">
        <v>161</v>
      </c>
      <c r="E42" s="208">
        <v>48479.541666666672</v>
      </c>
      <c r="F42" s="207">
        <v>137099</v>
      </c>
      <c r="G42" s="192">
        <f>(F42-E42)/E42</f>
        <v>1.8279764058550467</v>
      </c>
      <c r="H42" s="207">
        <v>134499</v>
      </c>
      <c r="I42" s="192">
        <f>(F42-H42)/H42</f>
        <v>1.9330998743485081E-2</v>
      </c>
    </row>
    <row r="43" spans="1:9" ht="16.5" x14ac:dyDescent="0.3">
      <c r="A43" s="37"/>
      <c r="B43" s="202" t="s">
        <v>32</v>
      </c>
      <c r="C43" s="187" t="s">
        <v>106</v>
      </c>
      <c r="D43" s="183" t="s">
        <v>161</v>
      </c>
      <c r="E43" s="208">
        <v>31861.709027777775</v>
      </c>
      <c r="F43" s="215">
        <v>93316.466666666674</v>
      </c>
      <c r="G43" s="192">
        <f>(F43-E43)/E43</f>
        <v>1.9287966500890212</v>
      </c>
      <c r="H43" s="215">
        <v>89083.166666666657</v>
      </c>
      <c r="I43" s="192">
        <f>(F43-H43)/H43</f>
        <v>4.7520762433606249E-2</v>
      </c>
    </row>
    <row r="44" spans="1:9" ht="16.5" x14ac:dyDescent="0.3">
      <c r="A44" s="37"/>
      <c r="B44" s="200" t="s">
        <v>36</v>
      </c>
      <c r="C44" s="187" t="s">
        <v>153</v>
      </c>
      <c r="D44" s="183" t="s">
        <v>161</v>
      </c>
      <c r="E44" s="208">
        <v>18836.397499999999</v>
      </c>
      <c r="F44" s="208">
        <v>47101.599999999999</v>
      </c>
      <c r="G44" s="192">
        <f>(F44-E44)/E44</f>
        <v>1.500563072105481</v>
      </c>
      <c r="H44" s="208">
        <v>42649.714285714283</v>
      </c>
      <c r="I44" s="192">
        <f>(F44-H44)/H44</f>
        <v>0.10438254485040936</v>
      </c>
    </row>
    <row r="45" spans="1:9" ht="16.5" x14ac:dyDescent="0.3">
      <c r="A45" s="37"/>
      <c r="B45" s="200" t="s">
        <v>33</v>
      </c>
      <c r="C45" s="187" t="s">
        <v>107</v>
      </c>
      <c r="D45" s="183" t="s">
        <v>161</v>
      </c>
      <c r="E45" s="208">
        <v>26434.125</v>
      </c>
      <c r="F45" s="208">
        <v>68797.600000000006</v>
      </c>
      <c r="G45" s="192">
        <f>(F45-E45)/E45</f>
        <v>1.6026055335669331</v>
      </c>
      <c r="H45" s="208">
        <v>61249.5</v>
      </c>
      <c r="I45" s="192">
        <f>(F45-H45)/H45</f>
        <v>0.12323529171666717</v>
      </c>
    </row>
    <row r="46" spans="1:9" ht="16.5" customHeight="1" thickBot="1" x14ac:dyDescent="0.35">
      <c r="A46" s="38"/>
      <c r="B46" s="200" t="s">
        <v>34</v>
      </c>
      <c r="C46" s="187" t="s">
        <v>154</v>
      </c>
      <c r="D46" s="183" t="s">
        <v>161</v>
      </c>
      <c r="E46" s="211">
        <v>6335</v>
      </c>
      <c r="F46" s="211">
        <v>29861</v>
      </c>
      <c r="G46" s="198">
        <f>(F46-E46)/E46</f>
        <v>3.7136543014996053</v>
      </c>
      <c r="H46" s="211">
        <v>24907.75</v>
      </c>
      <c r="I46" s="198">
        <f>(F46-H46)/H46</f>
        <v>0.19886380744948862</v>
      </c>
    </row>
    <row r="47" spans="1:9" ht="15.75" customHeight="1" thickBot="1" x14ac:dyDescent="0.25">
      <c r="A47" s="281" t="s">
        <v>190</v>
      </c>
      <c r="B47" s="282"/>
      <c r="C47" s="282"/>
      <c r="D47" s="283"/>
      <c r="E47" s="84">
        <f>SUM(E41:E46)</f>
        <v>152646.77319444445</v>
      </c>
      <c r="F47" s="84">
        <f>SUM(F41:F46)</f>
        <v>397122.33333333337</v>
      </c>
      <c r="G47" s="104">
        <f t="shared" ref="G47" si="4">(F47-E47)/E47</f>
        <v>1.6015769938842477</v>
      </c>
      <c r="H47" s="103">
        <f>SUM(H41:H46)</f>
        <v>375389.13095238095</v>
      </c>
      <c r="I47" s="105">
        <f t="shared" ref="I47" si="5">(F47-H47)/H47</f>
        <v>5.7895129584104386E-2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0" t="s">
        <v>49</v>
      </c>
      <c r="C49" s="187" t="s">
        <v>158</v>
      </c>
      <c r="D49" s="191" t="s">
        <v>199</v>
      </c>
      <c r="E49" s="205">
        <v>3417.25</v>
      </c>
      <c r="F49" s="205">
        <v>4748.75</v>
      </c>
      <c r="G49" s="192">
        <f>(F49-E49)/E49</f>
        <v>0.38964079303533544</v>
      </c>
      <c r="H49" s="205">
        <v>4748.75</v>
      </c>
      <c r="I49" s="192">
        <f>(F49-H49)/H49</f>
        <v>0</v>
      </c>
    </row>
    <row r="50" spans="1:9" ht="16.5" x14ac:dyDescent="0.3">
      <c r="A50" s="37"/>
      <c r="B50" s="200" t="s">
        <v>50</v>
      </c>
      <c r="C50" s="187" t="s">
        <v>159</v>
      </c>
      <c r="D50" s="185" t="s">
        <v>112</v>
      </c>
      <c r="E50" s="208">
        <v>60437.53125</v>
      </c>
      <c r="F50" s="208">
        <v>54748.25</v>
      </c>
      <c r="G50" s="192">
        <f>(F50-E50)/E50</f>
        <v>-9.4134904790638685E-2</v>
      </c>
      <c r="H50" s="208">
        <v>54748.25</v>
      </c>
      <c r="I50" s="192">
        <f>(F50-H50)/H50</f>
        <v>0</v>
      </c>
    </row>
    <row r="51" spans="1:9" ht="16.5" x14ac:dyDescent="0.3">
      <c r="A51" s="37"/>
      <c r="B51" s="200" t="s">
        <v>48</v>
      </c>
      <c r="C51" s="187" t="s">
        <v>157</v>
      </c>
      <c r="D51" s="183" t="s">
        <v>114</v>
      </c>
      <c r="E51" s="208">
        <v>35136.680083333333</v>
      </c>
      <c r="F51" s="208">
        <v>122995.16666666667</v>
      </c>
      <c r="G51" s="192">
        <f>(F51-E51)/E51</f>
        <v>2.5004777450504774</v>
      </c>
      <c r="H51" s="208">
        <v>122161.93333333335</v>
      </c>
      <c r="I51" s="192">
        <f>(F51-H51)/H51</f>
        <v>6.8207281155230779E-3</v>
      </c>
    </row>
    <row r="52" spans="1:9" ht="16.5" x14ac:dyDescent="0.3">
      <c r="A52" s="37"/>
      <c r="B52" s="200" t="s">
        <v>47</v>
      </c>
      <c r="C52" s="187" t="s">
        <v>113</v>
      </c>
      <c r="D52" s="183" t="s">
        <v>114</v>
      </c>
      <c r="E52" s="208">
        <v>26296.958333333332</v>
      </c>
      <c r="F52" s="208">
        <v>53915.888888888891</v>
      </c>
      <c r="G52" s="192">
        <f>(F52-E52)/E52</f>
        <v>1.0502709174751412</v>
      </c>
      <c r="H52" s="208">
        <v>53498.666666666664</v>
      </c>
      <c r="I52" s="192">
        <f>(F52-H52)/H52</f>
        <v>7.7987405708969618E-3</v>
      </c>
    </row>
    <row r="53" spans="1:9" ht="16.5" x14ac:dyDescent="0.3">
      <c r="A53" s="37"/>
      <c r="B53" s="200" t="s">
        <v>45</v>
      </c>
      <c r="C53" s="187" t="s">
        <v>109</v>
      </c>
      <c r="D53" s="185" t="s">
        <v>108</v>
      </c>
      <c r="E53" s="208">
        <v>10403.627777777778</v>
      </c>
      <c r="F53" s="208">
        <v>29069.714285714286</v>
      </c>
      <c r="G53" s="192">
        <f>(F53-E53)/E53</f>
        <v>1.7941901523819799</v>
      </c>
      <c r="H53" s="208">
        <v>28584</v>
      </c>
      <c r="I53" s="192">
        <f>(F53-H53)/H53</f>
        <v>1.6992523289752526E-2</v>
      </c>
    </row>
    <row r="54" spans="1:9" ht="16.5" customHeight="1" thickBot="1" x14ac:dyDescent="0.35">
      <c r="A54" s="38"/>
      <c r="B54" s="200" t="s">
        <v>46</v>
      </c>
      <c r="C54" s="187" t="s">
        <v>111</v>
      </c>
      <c r="D54" s="184" t="s">
        <v>110</v>
      </c>
      <c r="E54" s="211">
        <v>7278.0555555555547</v>
      </c>
      <c r="F54" s="211">
        <v>14395.5</v>
      </c>
      <c r="G54" s="198">
        <f>(F54-E54)/E54</f>
        <v>0.97793213999465689</v>
      </c>
      <c r="H54" s="211">
        <v>13684.5</v>
      </c>
      <c r="I54" s="198">
        <f>(F54-H54)/H54</f>
        <v>5.1956593225912527E-2</v>
      </c>
    </row>
    <row r="55" spans="1:9" ht="15.75" customHeight="1" thickBot="1" x14ac:dyDescent="0.25">
      <c r="A55" s="281" t="s">
        <v>191</v>
      </c>
      <c r="B55" s="282"/>
      <c r="C55" s="282"/>
      <c r="D55" s="283"/>
      <c r="E55" s="84">
        <f>SUM(E49:E54)</f>
        <v>142970.103</v>
      </c>
      <c r="F55" s="84">
        <f>SUM(F49:F54)</f>
        <v>279873.26984126982</v>
      </c>
      <c r="G55" s="104">
        <f t="shared" ref="G55" si="6">(F55-E55)/E55</f>
        <v>0.9575650011336273</v>
      </c>
      <c r="H55" s="84">
        <f>SUM(H49:H54)</f>
        <v>277426.09999999998</v>
      </c>
      <c r="I55" s="105">
        <f t="shared" ref="I55" si="7">(F55-H55)/H55</f>
        <v>8.820979141003122E-3</v>
      </c>
    </row>
    <row r="56" spans="1:9" ht="17.25" customHeight="1" thickBot="1" x14ac:dyDescent="0.3">
      <c r="A56" s="110" t="s">
        <v>44</v>
      </c>
      <c r="B56" s="10" t="s">
        <v>57</v>
      </c>
      <c r="C56" s="174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1" t="s">
        <v>38</v>
      </c>
      <c r="C57" s="190" t="s">
        <v>115</v>
      </c>
      <c r="D57" s="191" t="s">
        <v>114</v>
      </c>
      <c r="E57" s="205">
        <v>5056.25</v>
      </c>
      <c r="F57" s="163">
        <v>17812.5</v>
      </c>
      <c r="G57" s="193">
        <f>(F57-E57)/E57</f>
        <v>2.5228677379480842</v>
      </c>
      <c r="H57" s="163">
        <v>18907.5</v>
      </c>
      <c r="I57" s="193">
        <f>(F57-H57)/H57</f>
        <v>-5.7913526378421259E-2</v>
      </c>
    </row>
    <row r="58" spans="1:9" ht="16.5" x14ac:dyDescent="0.3">
      <c r="A58" s="111"/>
      <c r="B58" s="222" t="s">
        <v>39</v>
      </c>
      <c r="C58" s="187" t="s">
        <v>116</v>
      </c>
      <c r="D58" s="183" t="s">
        <v>114</v>
      </c>
      <c r="E58" s="208">
        <v>10580</v>
      </c>
      <c r="F58" s="219">
        <v>24081.666666666668</v>
      </c>
      <c r="G58" s="192">
        <f>(F58-E58)/E58</f>
        <v>1.2761499684940141</v>
      </c>
      <c r="H58" s="219">
        <v>24941</v>
      </c>
      <c r="I58" s="192">
        <f>(F58-H58)/H58</f>
        <v>-3.4454646298597978E-2</v>
      </c>
    </row>
    <row r="59" spans="1:9" ht="16.5" x14ac:dyDescent="0.3">
      <c r="A59" s="111"/>
      <c r="B59" s="222" t="s">
        <v>40</v>
      </c>
      <c r="C59" s="187" t="s">
        <v>117</v>
      </c>
      <c r="D59" s="183" t="s">
        <v>114</v>
      </c>
      <c r="E59" s="208">
        <v>6718.2291666666661</v>
      </c>
      <c r="F59" s="219">
        <v>23370.6</v>
      </c>
      <c r="G59" s="192">
        <f>(F59-E59)/E59</f>
        <v>2.4786845491898601</v>
      </c>
      <c r="H59" s="219">
        <v>23370.6</v>
      </c>
      <c r="I59" s="192">
        <f>(F59-H59)/H59</f>
        <v>0</v>
      </c>
    </row>
    <row r="60" spans="1:9" ht="16.5" x14ac:dyDescent="0.3">
      <c r="A60" s="111"/>
      <c r="B60" s="222" t="s">
        <v>41</v>
      </c>
      <c r="C60" s="187" t="s">
        <v>118</v>
      </c>
      <c r="D60" s="183" t="s">
        <v>114</v>
      </c>
      <c r="E60" s="208">
        <v>7894.083333333333</v>
      </c>
      <c r="F60" s="219">
        <v>26944.5</v>
      </c>
      <c r="G60" s="192">
        <f>(F60-E60)/E60</f>
        <v>2.4132525414603765</v>
      </c>
      <c r="H60" s="219">
        <v>26944.5</v>
      </c>
      <c r="I60" s="192">
        <f>(F60-H60)/H60</f>
        <v>0</v>
      </c>
    </row>
    <row r="61" spans="1:9" ht="16.5" x14ac:dyDescent="0.3">
      <c r="A61" s="111"/>
      <c r="B61" s="222" t="s">
        <v>43</v>
      </c>
      <c r="C61" s="187" t="s">
        <v>119</v>
      </c>
      <c r="D61" s="183" t="s">
        <v>114</v>
      </c>
      <c r="E61" s="208">
        <v>9811.0476190476202</v>
      </c>
      <c r="F61" s="217">
        <v>3935.75</v>
      </c>
      <c r="G61" s="192">
        <f>(F61-E61)/E61</f>
        <v>-0.59884508231730993</v>
      </c>
      <c r="H61" s="217">
        <v>3935.75</v>
      </c>
      <c r="I61" s="192">
        <f>(F61-H61)/H61</f>
        <v>0</v>
      </c>
    </row>
    <row r="62" spans="1:9" s="145" customFormat="1" ht="17.25" thickBot="1" x14ac:dyDescent="0.35">
      <c r="A62" s="168"/>
      <c r="B62" s="223" t="s">
        <v>56</v>
      </c>
      <c r="C62" s="188" t="s">
        <v>123</v>
      </c>
      <c r="D62" s="184" t="s">
        <v>120</v>
      </c>
      <c r="E62" s="211">
        <v>43695.0625</v>
      </c>
      <c r="F62" s="220">
        <v>218000</v>
      </c>
      <c r="G62" s="197">
        <f>(F62-E62)/E62</f>
        <v>3.9891220546943948</v>
      </c>
      <c r="H62" s="220">
        <v>218000</v>
      </c>
      <c r="I62" s="197">
        <f>(F62-H62)/H62</f>
        <v>0</v>
      </c>
    </row>
    <row r="63" spans="1:9" s="145" customFormat="1" ht="16.5" x14ac:dyDescent="0.3">
      <c r="A63" s="168"/>
      <c r="B63" s="95" t="s">
        <v>54</v>
      </c>
      <c r="C63" s="186" t="s">
        <v>121</v>
      </c>
      <c r="D63" s="183" t="s">
        <v>120</v>
      </c>
      <c r="E63" s="208">
        <v>9276.5626984126993</v>
      </c>
      <c r="F63" s="218">
        <v>26680.555555555555</v>
      </c>
      <c r="G63" s="192">
        <f>(F63-E63)/E63</f>
        <v>1.8761251794396676</v>
      </c>
      <c r="H63" s="218">
        <v>26569.444444444445</v>
      </c>
      <c r="I63" s="192">
        <f>(F63-H63)/H63</f>
        <v>4.1819132253005141E-3</v>
      </c>
    </row>
    <row r="64" spans="1:9" ht="16.5" x14ac:dyDescent="0.3">
      <c r="A64" s="111"/>
      <c r="B64" s="222" t="s">
        <v>55</v>
      </c>
      <c r="C64" s="187" t="s">
        <v>122</v>
      </c>
      <c r="D64" s="185" t="s">
        <v>120</v>
      </c>
      <c r="E64" s="215">
        <v>9897.5818452380954</v>
      </c>
      <c r="F64" s="219">
        <v>30876.625</v>
      </c>
      <c r="G64" s="192">
        <f>(F64-E64)/E64</f>
        <v>2.1196130007104008</v>
      </c>
      <c r="H64" s="219">
        <v>30619.75</v>
      </c>
      <c r="I64" s="192">
        <f>(F64-H64)/H64</f>
        <v>8.3891932494550084E-3</v>
      </c>
    </row>
    <row r="65" spans="1:9" ht="16.5" customHeight="1" thickBot="1" x14ac:dyDescent="0.35">
      <c r="A65" s="112"/>
      <c r="B65" s="223" t="s">
        <v>42</v>
      </c>
      <c r="C65" s="188" t="s">
        <v>198</v>
      </c>
      <c r="D65" s="184" t="s">
        <v>114</v>
      </c>
      <c r="E65" s="211">
        <v>4312.291666666667</v>
      </c>
      <c r="F65" s="220">
        <v>14046</v>
      </c>
      <c r="G65" s="197">
        <f>(F65-E65)/E65</f>
        <v>2.2572008309580167</v>
      </c>
      <c r="H65" s="220">
        <v>12724</v>
      </c>
      <c r="I65" s="197">
        <f>(F65-H65)/H65</f>
        <v>0.10389814523734675</v>
      </c>
    </row>
    <row r="66" spans="1:9" ht="15.75" customHeight="1" thickBot="1" x14ac:dyDescent="0.25">
      <c r="A66" s="281" t="s">
        <v>192</v>
      </c>
      <c r="B66" s="292"/>
      <c r="C66" s="292"/>
      <c r="D66" s="293"/>
      <c r="E66" s="100">
        <f>SUM(E57:E65)</f>
        <v>107241.10882936508</v>
      </c>
      <c r="F66" s="100">
        <f>SUM(F57:F65)</f>
        <v>385748.19722222222</v>
      </c>
      <c r="G66" s="102">
        <f t="shared" ref="G66" si="8">(F66-E66)/E66</f>
        <v>2.5970179852951638</v>
      </c>
      <c r="H66" s="100">
        <f>SUM(H57:H65)</f>
        <v>386012.54444444441</v>
      </c>
      <c r="I66" s="175">
        <f t="shared" ref="I66" si="9">(F66-H66)/H66</f>
        <v>-6.8481510776454877E-4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0" t="s">
        <v>61</v>
      </c>
      <c r="C68" s="187" t="s">
        <v>130</v>
      </c>
      <c r="D68" s="191" t="s">
        <v>216</v>
      </c>
      <c r="E68" s="205">
        <v>27251.15625</v>
      </c>
      <c r="F68" s="213">
        <v>113109.71428571429</v>
      </c>
      <c r="G68" s="192">
        <f>(F68-E68)/E68</f>
        <v>3.1506390865787317</v>
      </c>
      <c r="H68" s="213">
        <v>115961.33333333333</v>
      </c>
      <c r="I68" s="192">
        <f>(F68-H68)/H68</f>
        <v>-2.459111986425681E-2</v>
      </c>
    </row>
    <row r="69" spans="1:9" ht="16.5" x14ac:dyDescent="0.3">
      <c r="A69" s="37"/>
      <c r="B69" s="200" t="s">
        <v>59</v>
      </c>
      <c r="C69" s="187" t="s">
        <v>128</v>
      </c>
      <c r="D69" s="185" t="s">
        <v>124</v>
      </c>
      <c r="E69" s="208">
        <v>16151.944444444445</v>
      </c>
      <c r="F69" s="207">
        <v>33259.222222222219</v>
      </c>
      <c r="G69" s="192">
        <f>(F69-E69)/E69</f>
        <v>1.0591466455707084</v>
      </c>
      <c r="H69" s="207">
        <v>33259.222222222219</v>
      </c>
      <c r="I69" s="192">
        <f>(F69-H69)/H69</f>
        <v>0</v>
      </c>
    </row>
    <row r="70" spans="1:9" ht="16.5" x14ac:dyDescent="0.3">
      <c r="A70" s="37"/>
      <c r="B70" s="200" t="s">
        <v>63</v>
      </c>
      <c r="C70" s="187" t="s">
        <v>132</v>
      </c>
      <c r="D70" s="185" t="s">
        <v>126</v>
      </c>
      <c r="E70" s="208">
        <v>8481.3541666666661</v>
      </c>
      <c r="F70" s="207">
        <v>27239.166666666668</v>
      </c>
      <c r="G70" s="192">
        <f>(F70-E70)/E70</f>
        <v>2.2116530133503645</v>
      </c>
      <c r="H70" s="207">
        <v>27239.166666666668</v>
      </c>
      <c r="I70" s="192">
        <f>(F70-H70)/H70</f>
        <v>0</v>
      </c>
    </row>
    <row r="71" spans="1:9" ht="16.5" x14ac:dyDescent="0.3">
      <c r="A71" s="37"/>
      <c r="B71" s="200" t="s">
        <v>64</v>
      </c>
      <c r="C71" s="187" t="s">
        <v>133</v>
      </c>
      <c r="D71" s="185" t="s">
        <v>127</v>
      </c>
      <c r="E71" s="208">
        <v>7416.416666666667</v>
      </c>
      <c r="F71" s="207">
        <v>21880.5</v>
      </c>
      <c r="G71" s="192">
        <f>(F71-E71)/E71</f>
        <v>1.9502792228951535</v>
      </c>
      <c r="H71" s="207">
        <v>21880.5</v>
      </c>
      <c r="I71" s="192">
        <f>(F71-H71)/H71</f>
        <v>0</v>
      </c>
    </row>
    <row r="72" spans="1:9" ht="16.5" x14ac:dyDescent="0.3">
      <c r="A72" s="37"/>
      <c r="B72" s="200" t="s">
        <v>60</v>
      </c>
      <c r="C72" s="187" t="s">
        <v>129</v>
      </c>
      <c r="D72" s="185" t="s">
        <v>215</v>
      </c>
      <c r="E72" s="208">
        <v>52693.898809523802</v>
      </c>
      <c r="F72" s="207">
        <v>184206.6</v>
      </c>
      <c r="G72" s="192">
        <f>(F72-E72)/E72</f>
        <v>2.4957861187281671</v>
      </c>
      <c r="H72" s="207">
        <v>169505.5</v>
      </c>
      <c r="I72" s="192">
        <f>(F72-H72)/H72</f>
        <v>8.6729339165985797E-2</v>
      </c>
    </row>
    <row r="73" spans="1:9" ht="16.5" customHeight="1" thickBot="1" x14ac:dyDescent="0.35">
      <c r="A73" s="37"/>
      <c r="B73" s="200" t="s">
        <v>62</v>
      </c>
      <c r="C73" s="187" t="s">
        <v>131</v>
      </c>
      <c r="D73" s="184" t="s">
        <v>125</v>
      </c>
      <c r="E73" s="211">
        <v>15115.78125</v>
      </c>
      <c r="F73" s="216">
        <v>63999</v>
      </c>
      <c r="G73" s="198">
        <f>(F73-E73)/E73</f>
        <v>3.2339194343659874</v>
      </c>
      <c r="H73" s="216">
        <v>50372.666666666664</v>
      </c>
      <c r="I73" s="198">
        <f>(F73-H73)/H73</f>
        <v>0.2705104620230549</v>
      </c>
    </row>
    <row r="74" spans="1:9" ht="15.75" customHeight="1" thickBot="1" x14ac:dyDescent="0.25">
      <c r="A74" s="281" t="s">
        <v>214</v>
      </c>
      <c r="B74" s="282"/>
      <c r="C74" s="282"/>
      <c r="D74" s="283"/>
      <c r="E74" s="84">
        <f>SUM(E68:E73)</f>
        <v>127110.55158730157</v>
      </c>
      <c r="F74" s="84">
        <f>SUM(F68:F73)</f>
        <v>443694.20317460317</v>
      </c>
      <c r="G74" s="104">
        <f t="shared" ref="G74" si="10">(F74-E74)/E74</f>
        <v>2.4906166139155403</v>
      </c>
      <c r="H74" s="84">
        <f>SUM(H68:H73)</f>
        <v>418218.38888888893</v>
      </c>
      <c r="I74" s="105">
        <f t="shared" ref="I74" si="11">(F74-H74)/H74</f>
        <v>6.0915098337492229E-2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0" t="s">
        <v>67</v>
      </c>
      <c r="C76" s="189" t="s">
        <v>139</v>
      </c>
      <c r="D76" s="191" t="s">
        <v>135</v>
      </c>
      <c r="E76" s="205">
        <v>4733.5845238095244</v>
      </c>
      <c r="F76" s="205">
        <v>6497.666666666667</v>
      </c>
      <c r="G76" s="192">
        <f>(F76-E76)/E76</f>
        <v>0.37267363326543779</v>
      </c>
      <c r="H76" s="205">
        <v>6497.666666666667</v>
      </c>
      <c r="I76" s="192">
        <f>(F76-H76)/H76</f>
        <v>0</v>
      </c>
    </row>
    <row r="77" spans="1:9" ht="16.5" x14ac:dyDescent="0.3">
      <c r="A77" s="37"/>
      <c r="B77" s="200" t="s">
        <v>70</v>
      </c>
      <c r="C77" s="187" t="s">
        <v>141</v>
      </c>
      <c r="D77" s="185" t="s">
        <v>137</v>
      </c>
      <c r="E77" s="208">
        <v>3798.1284722222222</v>
      </c>
      <c r="F77" s="208">
        <v>10946.25</v>
      </c>
      <c r="G77" s="192">
        <f>(F77-E77)/E77</f>
        <v>1.8820115170026173</v>
      </c>
      <c r="H77" s="208">
        <v>10946.25</v>
      </c>
      <c r="I77" s="192">
        <f>(F77-H77)/H77</f>
        <v>0</v>
      </c>
    </row>
    <row r="78" spans="1:9" ht="16.5" x14ac:dyDescent="0.3">
      <c r="A78" s="37"/>
      <c r="B78" s="200" t="s">
        <v>69</v>
      </c>
      <c r="C78" s="187" t="s">
        <v>140</v>
      </c>
      <c r="D78" s="185" t="s">
        <v>136</v>
      </c>
      <c r="E78" s="208">
        <v>1928.3333333333335</v>
      </c>
      <c r="F78" s="208">
        <v>9314</v>
      </c>
      <c r="G78" s="192">
        <f>(F78-E78)/E78</f>
        <v>3.8300777873811573</v>
      </c>
      <c r="H78" s="208">
        <v>9260</v>
      </c>
      <c r="I78" s="192">
        <f>(F78-H78)/H78</f>
        <v>5.8315334773218139E-3</v>
      </c>
    </row>
    <row r="79" spans="1:9" ht="16.5" x14ac:dyDescent="0.3">
      <c r="A79" s="37"/>
      <c r="B79" s="200" t="s">
        <v>71</v>
      </c>
      <c r="C79" s="187" t="s">
        <v>200</v>
      </c>
      <c r="D79" s="185" t="s">
        <v>134</v>
      </c>
      <c r="E79" s="208">
        <v>3674.5104166666665</v>
      </c>
      <c r="F79" s="208">
        <v>11692.555555555555</v>
      </c>
      <c r="G79" s="192">
        <f>(F79-E79)/E79</f>
        <v>2.1820716856648517</v>
      </c>
      <c r="H79" s="208">
        <v>11383.5</v>
      </c>
      <c r="I79" s="192">
        <f>(F79-H79)/H79</f>
        <v>2.7149431682308142E-2</v>
      </c>
    </row>
    <row r="80" spans="1:9" ht="16.5" customHeight="1" thickBot="1" x14ac:dyDescent="0.35">
      <c r="A80" s="38"/>
      <c r="B80" s="200" t="s">
        <v>68</v>
      </c>
      <c r="C80" s="187" t="s">
        <v>138</v>
      </c>
      <c r="D80" s="184" t="s">
        <v>134</v>
      </c>
      <c r="E80" s="211">
        <v>7015.9285714285725</v>
      </c>
      <c r="F80" s="211">
        <v>26228.888888888891</v>
      </c>
      <c r="G80" s="192">
        <f>(F80-E80)/E80</f>
        <v>2.7384771840041986</v>
      </c>
      <c r="H80" s="211">
        <v>25190</v>
      </c>
      <c r="I80" s="192">
        <f>(F80-H80)/H80</f>
        <v>4.1242115477923405E-2</v>
      </c>
    </row>
    <row r="81" spans="1:11" ht="15.75" customHeight="1" thickBot="1" x14ac:dyDescent="0.25">
      <c r="A81" s="281" t="s">
        <v>193</v>
      </c>
      <c r="B81" s="282"/>
      <c r="C81" s="282"/>
      <c r="D81" s="283"/>
      <c r="E81" s="84">
        <f>SUM(E76:E80)</f>
        <v>21150.485317460319</v>
      </c>
      <c r="F81" s="84">
        <f>SUM(F76:F80)</f>
        <v>64679.361111111109</v>
      </c>
      <c r="G81" s="104">
        <f t="shared" ref="G81" si="12">(F81-E81)/E81</f>
        <v>2.0580556493290714</v>
      </c>
      <c r="H81" s="84">
        <f>SUM(H76:H80)</f>
        <v>63277.416666666672</v>
      </c>
      <c r="I81" s="105">
        <f t="shared" ref="I81" si="13">(F81-H81)/H81</f>
        <v>2.2155525909498062E-2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0" t="s">
        <v>78</v>
      </c>
      <c r="C83" s="187" t="s">
        <v>149</v>
      </c>
      <c r="D83" s="191" t="s">
        <v>147</v>
      </c>
      <c r="E83" s="208">
        <v>2897.375</v>
      </c>
      <c r="F83" s="205">
        <v>5746.4285714285716</v>
      </c>
      <c r="G83" s="193">
        <f>(F83-E83)/E83</f>
        <v>0.98332234226793958</v>
      </c>
      <c r="H83" s="205">
        <v>6091.875</v>
      </c>
      <c r="I83" s="193">
        <f>(F83-H83)/H83</f>
        <v>-5.6706092717173029E-2</v>
      </c>
    </row>
    <row r="84" spans="1:11" ht="16.5" x14ac:dyDescent="0.3">
      <c r="A84" s="37"/>
      <c r="B84" s="200" t="s">
        <v>77</v>
      </c>
      <c r="C84" s="187" t="s">
        <v>146</v>
      </c>
      <c r="D84" s="183" t="s">
        <v>162</v>
      </c>
      <c r="E84" s="208">
        <v>2423.25</v>
      </c>
      <c r="F84" s="208">
        <v>7470.5555555555557</v>
      </c>
      <c r="G84" s="192">
        <f>(F84-E84)/E84</f>
        <v>2.0828662150234418</v>
      </c>
      <c r="H84" s="208">
        <v>7693.8888888888887</v>
      </c>
      <c r="I84" s="192">
        <f>(F84-H84)/H84</f>
        <v>-2.902736659686616E-2</v>
      </c>
    </row>
    <row r="85" spans="1:11" ht="16.5" x14ac:dyDescent="0.3">
      <c r="A85" s="37"/>
      <c r="B85" s="200" t="s">
        <v>74</v>
      </c>
      <c r="C85" s="187" t="s">
        <v>144</v>
      </c>
      <c r="D85" s="185" t="s">
        <v>142</v>
      </c>
      <c r="E85" s="208">
        <v>2755.25</v>
      </c>
      <c r="F85" s="208">
        <v>8222</v>
      </c>
      <c r="G85" s="192">
        <f>(F85-E85)/E85</f>
        <v>1.9841212231194991</v>
      </c>
      <c r="H85" s="208">
        <v>8267.5</v>
      </c>
      <c r="I85" s="192">
        <f>(F85-H85)/H85</f>
        <v>-5.5034774720290293E-3</v>
      </c>
    </row>
    <row r="86" spans="1:11" ht="16.5" x14ac:dyDescent="0.3">
      <c r="A86" s="37"/>
      <c r="B86" s="200" t="s">
        <v>79</v>
      </c>
      <c r="C86" s="187" t="s">
        <v>155</v>
      </c>
      <c r="D86" s="185" t="s">
        <v>156</v>
      </c>
      <c r="E86" s="208">
        <v>9999</v>
      </c>
      <c r="F86" s="208">
        <v>56000</v>
      </c>
      <c r="G86" s="192">
        <f>(F86-E86)/E86</f>
        <v>4.6005600560056008</v>
      </c>
      <c r="H86" s="208">
        <v>56000</v>
      </c>
      <c r="I86" s="192">
        <f>(F86-H86)/H86</f>
        <v>0</v>
      </c>
    </row>
    <row r="87" spans="1:11" ht="16.5" x14ac:dyDescent="0.3">
      <c r="A87" s="37"/>
      <c r="B87" s="200" t="s">
        <v>80</v>
      </c>
      <c r="C87" s="187" t="s">
        <v>151</v>
      </c>
      <c r="D87" s="196" t="s">
        <v>150</v>
      </c>
      <c r="E87" s="217">
        <v>5630.0277777777783</v>
      </c>
      <c r="F87" s="217">
        <v>8498.8888888888887</v>
      </c>
      <c r="G87" s="192">
        <f>(F87-E87)/E87</f>
        <v>0.50956429068338904</v>
      </c>
      <c r="H87" s="217">
        <v>8498.8888888888887</v>
      </c>
      <c r="I87" s="192">
        <f>(F87-H87)/H87</f>
        <v>0</v>
      </c>
    </row>
    <row r="88" spans="1:11" ht="16.5" x14ac:dyDescent="0.3">
      <c r="A88" s="37"/>
      <c r="B88" s="200" t="s">
        <v>75</v>
      </c>
      <c r="C88" s="187" t="s">
        <v>148</v>
      </c>
      <c r="D88" s="196" t="s">
        <v>145</v>
      </c>
      <c r="E88" s="217">
        <v>1658.4166666666667</v>
      </c>
      <c r="F88" s="217">
        <v>4180</v>
      </c>
      <c r="G88" s="192">
        <f>(F88-E88)/E88</f>
        <v>1.5204763579719609</v>
      </c>
      <c r="H88" s="217">
        <v>4130</v>
      </c>
      <c r="I88" s="192">
        <f>(F88-H88)/H88</f>
        <v>1.2106537530266344E-2</v>
      </c>
    </row>
    <row r="89" spans="1:11" ht="16.5" customHeight="1" thickBot="1" x14ac:dyDescent="0.35">
      <c r="A89" s="35"/>
      <c r="B89" s="201" t="s">
        <v>76</v>
      </c>
      <c r="C89" s="188" t="s">
        <v>143</v>
      </c>
      <c r="D89" s="184" t="s">
        <v>161</v>
      </c>
      <c r="E89" s="211">
        <v>2578.59375</v>
      </c>
      <c r="F89" s="298">
        <v>10576.625</v>
      </c>
      <c r="G89" s="194">
        <f>(F89-E89)/E89</f>
        <v>3.1017027207174452</v>
      </c>
      <c r="H89" s="298">
        <v>9795.375</v>
      </c>
      <c r="I89" s="194">
        <f>(F89-H89)/H89</f>
        <v>7.975702818932405E-2</v>
      </c>
    </row>
    <row r="90" spans="1:11" ht="15.75" customHeight="1" thickBot="1" x14ac:dyDescent="0.25">
      <c r="A90" s="281" t="s">
        <v>194</v>
      </c>
      <c r="B90" s="282"/>
      <c r="C90" s="282"/>
      <c r="D90" s="283"/>
      <c r="E90" s="84">
        <f>SUM(E83:E89)</f>
        <v>27941.913194444445</v>
      </c>
      <c r="F90" s="84">
        <f>SUM(F83:F89)</f>
        <v>100694.49801587302</v>
      </c>
      <c r="G90" s="113">
        <f t="shared" ref="G90:G91" si="14">(F90-E90)/E90</f>
        <v>2.603708068060766</v>
      </c>
      <c r="H90" s="84">
        <f>SUM(H83:H89)</f>
        <v>100477.52777777778</v>
      </c>
      <c r="I90" s="105">
        <f t="shared" ref="I90:I91" si="15">(F90-H90)/H90</f>
        <v>2.159390690574128E-3</v>
      </c>
    </row>
    <row r="91" spans="1:11" ht="15.75" customHeight="1" thickBot="1" x14ac:dyDescent="0.25">
      <c r="A91" s="281" t="s">
        <v>195</v>
      </c>
      <c r="B91" s="282"/>
      <c r="C91" s="282"/>
      <c r="D91" s="283"/>
      <c r="E91" s="100">
        <f>SUM(E90+E81+E74+E66+E55+E47+E39+E32)</f>
        <v>619496.67454365082</v>
      </c>
      <c r="F91" s="100">
        <f>SUM(F32,F39,F47,F55,F66,F74,F81,F90)</f>
        <v>1764039.2751984126</v>
      </c>
      <c r="G91" s="102">
        <f t="shared" si="14"/>
        <v>1.8475363108250475</v>
      </c>
      <c r="H91" s="100">
        <f>SUM(H32,H39,H47,H55,H66,H74,H81,H90)</f>
        <v>1712569.7726190477</v>
      </c>
      <c r="I91" s="114">
        <f t="shared" si="15"/>
        <v>3.0053959495414995E-2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8" zoomScaleNormal="100" workbookViewId="0">
      <selection activeCell="D47" sqref="D47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75" t="s">
        <v>3</v>
      </c>
      <c r="B13" s="275"/>
      <c r="C13" s="277" t="s">
        <v>0</v>
      </c>
      <c r="D13" s="271" t="s">
        <v>207</v>
      </c>
      <c r="E13" s="271" t="s">
        <v>208</v>
      </c>
      <c r="F13" s="271" t="s">
        <v>209</v>
      </c>
      <c r="G13" s="271" t="s">
        <v>210</v>
      </c>
      <c r="H13" s="271" t="s">
        <v>211</v>
      </c>
      <c r="I13" s="271" t="s">
        <v>212</v>
      </c>
    </row>
    <row r="14" spans="1:9" ht="24.75" customHeight="1" thickBot="1" x14ac:dyDescent="0.25">
      <c r="A14" s="276"/>
      <c r="B14" s="276"/>
      <c r="C14" s="278"/>
      <c r="D14" s="291"/>
      <c r="E14" s="291"/>
      <c r="F14" s="291"/>
      <c r="G14" s="272"/>
      <c r="H14" s="291"/>
      <c r="I14" s="291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26">
        <v>4000</v>
      </c>
      <c r="E16" s="227">
        <v>3500</v>
      </c>
      <c r="F16" s="228">
        <v>5000</v>
      </c>
      <c r="G16" s="229">
        <v>4000</v>
      </c>
      <c r="H16" s="262">
        <v>3333</v>
      </c>
      <c r="I16" s="265">
        <v>3966.6</v>
      </c>
    </row>
    <row r="17" spans="1:9" ht="16.5" x14ac:dyDescent="0.3">
      <c r="A17" s="89"/>
      <c r="B17" s="137" t="s">
        <v>5</v>
      </c>
      <c r="C17" s="142" t="s">
        <v>164</v>
      </c>
      <c r="D17" s="230">
        <v>5000</v>
      </c>
      <c r="E17" s="231">
        <v>4000</v>
      </c>
      <c r="F17" s="232">
        <v>4000</v>
      </c>
      <c r="G17" s="233">
        <v>3750</v>
      </c>
      <c r="H17" s="263">
        <v>4000</v>
      </c>
      <c r="I17" s="266">
        <v>4150</v>
      </c>
    </row>
    <row r="18" spans="1:9" ht="16.5" x14ac:dyDescent="0.3">
      <c r="A18" s="89"/>
      <c r="B18" s="137" t="s">
        <v>6</v>
      </c>
      <c r="C18" s="142" t="s">
        <v>165</v>
      </c>
      <c r="D18" s="230">
        <v>5000</v>
      </c>
      <c r="E18" s="231">
        <v>6000</v>
      </c>
      <c r="F18" s="232">
        <v>5000</v>
      </c>
      <c r="G18" s="233">
        <v>5500</v>
      </c>
      <c r="H18" s="263">
        <v>5666</v>
      </c>
      <c r="I18" s="266">
        <v>5433.2</v>
      </c>
    </row>
    <row r="19" spans="1:9" ht="16.5" x14ac:dyDescent="0.3">
      <c r="A19" s="89"/>
      <c r="B19" s="137" t="s">
        <v>7</v>
      </c>
      <c r="C19" s="142" t="s">
        <v>166</v>
      </c>
      <c r="D19" s="230">
        <v>890</v>
      </c>
      <c r="E19" s="231">
        <v>3000</v>
      </c>
      <c r="F19" s="232">
        <v>2500</v>
      </c>
      <c r="G19" s="233">
        <v>1250</v>
      </c>
      <c r="H19" s="263">
        <v>1416</v>
      </c>
      <c r="I19" s="266">
        <v>1811.2</v>
      </c>
    </row>
    <row r="20" spans="1:9" ht="16.5" x14ac:dyDescent="0.3">
      <c r="A20" s="89"/>
      <c r="B20" s="137" t="s">
        <v>8</v>
      </c>
      <c r="C20" s="142" t="s">
        <v>167</v>
      </c>
      <c r="D20" s="230">
        <v>12000</v>
      </c>
      <c r="E20" s="231">
        <v>13000</v>
      </c>
      <c r="F20" s="232">
        <v>11000</v>
      </c>
      <c r="G20" s="233">
        <v>12500</v>
      </c>
      <c r="H20" s="263">
        <v>11166</v>
      </c>
      <c r="I20" s="266">
        <v>11933.2</v>
      </c>
    </row>
    <row r="21" spans="1:9" ht="16.5" x14ac:dyDescent="0.3">
      <c r="A21" s="89"/>
      <c r="B21" s="137" t="s">
        <v>9</v>
      </c>
      <c r="C21" s="142" t="s">
        <v>168</v>
      </c>
      <c r="D21" s="230">
        <v>3500</v>
      </c>
      <c r="E21" s="231">
        <v>5000</v>
      </c>
      <c r="F21" s="232">
        <v>5000</v>
      </c>
      <c r="G21" s="233">
        <v>5000</v>
      </c>
      <c r="H21" s="263">
        <v>3833</v>
      </c>
      <c r="I21" s="266">
        <v>4466.6000000000004</v>
      </c>
    </row>
    <row r="22" spans="1:9" ht="16.5" x14ac:dyDescent="0.3">
      <c r="A22" s="89"/>
      <c r="B22" s="137" t="s">
        <v>10</v>
      </c>
      <c r="C22" s="142" t="s">
        <v>169</v>
      </c>
      <c r="D22" s="230">
        <v>3750</v>
      </c>
      <c r="E22" s="231">
        <v>3000</v>
      </c>
      <c r="F22" s="232">
        <v>3000</v>
      </c>
      <c r="G22" s="233">
        <v>3500</v>
      </c>
      <c r="H22" s="263">
        <v>2666</v>
      </c>
      <c r="I22" s="266">
        <v>3183.2</v>
      </c>
    </row>
    <row r="23" spans="1:9" ht="16.5" x14ac:dyDescent="0.3">
      <c r="A23" s="89"/>
      <c r="B23" s="137" t="s">
        <v>11</v>
      </c>
      <c r="C23" s="142" t="s">
        <v>170</v>
      </c>
      <c r="D23" s="230">
        <v>850</v>
      </c>
      <c r="E23" s="231">
        <v>1000</v>
      </c>
      <c r="F23" s="232">
        <v>500</v>
      </c>
      <c r="G23" s="233">
        <v>875</v>
      </c>
      <c r="H23" s="263">
        <v>750</v>
      </c>
      <c r="I23" s="266">
        <v>795</v>
      </c>
    </row>
    <row r="24" spans="1:9" ht="16.5" x14ac:dyDescent="0.3">
      <c r="A24" s="89"/>
      <c r="B24" s="137" t="s">
        <v>12</v>
      </c>
      <c r="C24" s="142" t="s">
        <v>171</v>
      </c>
      <c r="D24" s="230">
        <v>690</v>
      </c>
      <c r="E24" s="231">
        <v>1000</v>
      </c>
      <c r="F24" s="232">
        <v>1000</v>
      </c>
      <c r="G24" s="233">
        <v>1000</v>
      </c>
      <c r="H24" s="263">
        <v>750</v>
      </c>
      <c r="I24" s="266">
        <v>888</v>
      </c>
    </row>
    <row r="25" spans="1:9" ht="16.5" x14ac:dyDescent="0.3">
      <c r="A25" s="89"/>
      <c r="B25" s="137" t="s">
        <v>13</v>
      </c>
      <c r="C25" s="142" t="s">
        <v>172</v>
      </c>
      <c r="D25" s="230">
        <v>690</v>
      </c>
      <c r="E25" s="231">
        <v>1000</v>
      </c>
      <c r="F25" s="232">
        <v>1500</v>
      </c>
      <c r="G25" s="233">
        <v>1000</v>
      </c>
      <c r="H25" s="263">
        <v>833</v>
      </c>
      <c r="I25" s="266">
        <v>1004.6</v>
      </c>
    </row>
    <row r="26" spans="1:9" ht="16.5" x14ac:dyDescent="0.3">
      <c r="A26" s="89"/>
      <c r="B26" s="137" t="s">
        <v>14</v>
      </c>
      <c r="C26" s="142" t="s">
        <v>173</v>
      </c>
      <c r="D26" s="230">
        <v>690</v>
      </c>
      <c r="E26" s="231">
        <v>1000</v>
      </c>
      <c r="F26" s="232">
        <v>1500</v>
      </c>
      <c r="G26" s="233">
        <v>1000</v>
      </c>
      <c r="H26" s="263">
        <v>1000</v>
      </c>
      <c r="I26" s="266">
        <v>1038</v>
      </c>
    </row>
    <row r="27" spans="1:9" ht="16.5" x14ac:dyDescent="0.3">
      <c r="A27" s="89"/>
      <c r="B27" s="137" t="s">
        <v>15</v>
      </c>
      <c r="C27" s="142" t="s">
        <v>174</v>
      </c>
      <c r="D27" s="230">
        <v>3000</v>
      </c>
      <c r="E27" s="231">
        <v>2500</v>
      </c>
      <c r="F27" s="232">
        <v>3000</v>
      </c>
      <c r="G27" s="233">
        <v>2500</v>
      </c>
      <c r="H27" s="263">
        <v>1666</v>
      </c>
      <c r="I27" s="266">
        <v>2533.1999999999998</v>
      </c>
    </row>
    <row r="28" spans="1:9" ht="16.5" x14ac:dyDescent="0.3">
      <c r="A28" s="89"/>
      <c r="B28" s="137" t="s">
        <v>16</v>
      </c>
      <c r="C28" s="142" t="s">
        <v>175</v>
      </c>
      <c r="D28" s="230">
        <v>790</v>
      </c>
      <c r="E28" s="231">
        <v>750</v>
      </c>
      <c r="F28" s="232">
        <v>1500</v>
      </c>
      <c r="G28" s="233">
        <v>875</v>
      </c>
      <c r="H28" s="263">
        <v>833</v>
      </c>
      <c r="I28" s="266">
        <v>949.6</v>
      </c>
    </row>
    <row r="29" spans="1:9" ht="16.5" x14ac:dyDescent="0.3">
      <c r="A29" s="89"/>
      <c r="B29" s="139" t="s">
        <v>17</v>
      </c>
      <c r="C29" s="142" t="s">
        <v>176</v>
      </c>
      <c r="D29" s="230">
        <v>2500</v>
      </c>
      <c r="E29" s="231">
        <v>5500</v>
      </c>
      <c r="F29" s="232">
        <v>4500</v>
      </c>
      <c r="G29" s="233">
        <v>4500</v>
      </c>
      <c r="H29" s="263">
        <v>3833</v>
      </c>
      <c r="I29" s="266">
        <v>4166.6000000000004</v>
      </c>
    </row>
    <row r="30" spans="1:9" ht="16.5" x14ac:dyDescent="0.3">
      <c r="A30" s="89"/>
      <c r="B30" s="137" t="s">
        <v>18</v>
      </c>
      <c r="C30" s="142" t="s">
        <v>177</v>
      </c>
      <c r="D30" s="230">
        <v>6000</v>
      </c>
      <c r="E30" s="231">
        <v>3600</v>
      </c>
      <c r="F30" s="232">
        <v>4000</v>
      </c>
      <c r="G30" s="233">
        <v>4750</v>
      </c>
      <c r="H30" s="263">
        <v>4166</v>
      </c>
      <c r="I30" s="266">
        <v>4503.2</v>
      </c>
    </row>
    <row r="31" spans="1:9" ht="17.25" thickBot="1" x14ac:dyDescent="0.35">
      <c r="A31" s="90"/>
      <c r="B31" s="138" t="s">
        <v>19</v>
      </c>
      <c r="C31" s="143" t="s">
        <v>178</v>
      </c>
      <c r="D31" s="234">
        <v>3500</v>
      </c>
      <c r="E31" s="235">
        <v>4000</v>
      </c>
      <c r="F31" s="236">
        <v>4250</v>
      </c>
      <c r="G31" s="237">
        <v>5000</v>
      </c>
      <c r="H31" s="264">
        <v>3666</v>
      </c>
      <c r="I31" s="267">
        <v>4083.2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38"/>
      <c r="E32" s="239"/>
      <c r="F32" s="240"/>
      <c r="G32" s="241"/>
      <c r="H32" s="242"/>
      <c r="I32" s="251"/>
    </row>
    <row r="33" spans="1:9" ht="16.5" x14ac:dyDescent="0.3">
      <c r="A33" s="88"/>
      <c r="B33" s="129" t="s">
        <v>26</v>
      </c>
      <c r="C33" s="134" t="s">
        <v>179</v>
      </c>
      <c r="D33" s="226">
        <v>8500</v>
      </c>
      <c r="E33" s="227">
        <v>9000</v>
      </c>
      <c r="F33" s="228">
        <v>9000</v>
      </c>
      <c r="G33" s="229">
        <v>9000</v>
      </c>
      <c r="H33" s="243">
        <v>8333</v>
      </c>
      <c r="I33" s="178">
        <v>8766.6</v>
      </c>
    </row>
    <row r="34" spans="1:9" ht="16.5" x14ac:dyDescent="0.3">
      <c r="A34" s="89"/>
      <c r="B34" s="130" t="s">
        <v>27</v>
      </c>
      <c r="C34" s="15" t="s">
        <v>180</v>
      </c>
      <c r="D34" s="230">
        <v>8500</v>
      </c>
      <c r="E34" s="231">
        <v>9000</v>
      </c>
      <c r="F34" s="232">
        <v>7000</v>
      </c>
      <c r="G34" s="233">
        <v>9000</v>
      </c>
      <c r="H34" s="244">
        <v>8333</v>
      </c>
      <c r="I34" s="266">
        <v>8366.6</v>
      </c>
    </row>
    <row r="35" spans="1:9" ht="16.5" x14ac:dyDescent="0.3">
      <c r="A35" s="89"/>
      <c r="B35" s="131" t="s">
        <v>28</v>
      </c>
      <c r="C35" s="15" t="s">
        <v>181</v>
      </c>
      <c r="D35" s="230">
        <v>5500</v>
      </c>
      <c r="E35" s="231">
        <v>6000</v>
      </c>
      <c r="F35" s="232">
        <v>7000</v>
      </c>
      <c r="G35" s="233">
        <v>6000</v>
      </c>
      <c r="H35" s="244">
        <v>5666</v>
      </c>
      <c r="I35" s="266">
        <v>6033.2</v>
      </c>
    </row>
    <row r="36" spans="1:9" ht="16.5" x14ac:dyDescent="0.3">
      <c r="A36" s="89"/>
      <c r="B36" s="130" t="s">
        <v>29</v>
      </c>
      <c r="C36" s="187" t="s">
        <v>182</v>
      </c>
      <c r="D36" s="230">
        <v>7000</v>
      </c>
      <c r="E36" s="231">
        <v>7500</v>
      </c>
      <c r="F36" s="232">
        <v>9000</v>
      </c>
      <c r="G36" s="233">
        <v>7000</v>
      </c>
      <c r="H36" s="244">
        <v>7000</v>
      </c>
      <c r="I36" s="266">
        <v>7500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34">
        <v>3000</v>
      </c>
      <c r="E37" s="235">
        <v>2500</v>
      </c>
      <c r="F37" s="236">
        <v>4250</v>
      </c>
      <c r="G37" s="237">
        <v>4000</v>
      </c>
      <c r="H37" s="245">
        <v>2333</v>
      </c>
      <c r="I37" s="267">
        <v>3216.6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46"/>
      <c r="E38" s="247"/>
      <c r="F38" s="248"/>
      <c r="G38" s="249"/>
      <c r="H38" s="250"/>
      <c r="I38" s="251"/>
    </row>
    <row r="39" spans="1:9" ht="16.5" x14ac:dyDescent="0.3">
      <c r="A39" s="88"/>
      <c r="B39" s="170" t="s">
        <v>31</v>
      </c>
      <c r="C39" s="172" t="s">
        <v>213</v>
      </c>
      <c r="D39" s="252">
        <v>200000</v>
      </c>
      <c r="E39" s="227">
        <v>200000</v>
      </c>
      <c r="F39" s="228">
        <v>180000</v>
      </c>
      <c r="G39" s="253">
        <v>120000</v>
      </c>
      <c r="H39" s="254">
        <v>155000</v>
      </c>
      <c r="I39" s="178">
        <v>171000</v>
      </c>
    </row>
    <row r="40" spans="1:9" ht="17.25" thickBot="1" x14ac:dyDescent="0.35">
      <c r="A40" s="90"/>
      <c r="B40" s="171" t="s">
        <v>32</v>
      </c>
      <c r="C40" s="148" t="s">
        <v>185</v>
      </c>
      <c r="D40" s="255">
        <v>120000</v>
      </c>
      <c r="E40" s="256">
        <v>120000</v>
      </c>
      <c r="F40" s="257">
        <v>120000</v>
      </c>
      <c r="G40" s="258">
        <v>67500</v>
      </c>
      <c r="H40" s="259">
        <v>93333</v>
      </c>
      <c r="I40" s="181">
        <v>104166.6</v>
      </c>
    </row>
    <row r="41" spans="1:9" ht="15.75" thickBot="1" x14ac:dyDescent="0.3">
      <c r="D41" s="260">
        <v>405350</v>
      </c>
      <c r="E41" s="260">
        <v>411850</v>
      </c>
      <c r="F41" s="260">
        <v>393500</v>
      </c>
      <c r="G41" s="260">
        <v>279500</v>
      </c>
      <c r="H41" s="260">
        <v>329575</v>
      </c>
      <c r="I41" s="261">
        <v>363955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24-05-2021</vt:lpstr>
      <vt:lpstr>By Order</vt:lpstr>
      <vt:lpstr>All Stores</vt:lpstr>
      <vt:lpstr>'24-05-2021'!Print_Titles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2021-05-27T08:10:31Z</cp:lastPrinted>
  <dcterms:created xsi:type="dcterms:W3CDTF">2010-10-20T06:23:14Z</dcterms:created>
  <dcterms:modified xsi:type="dcterms:W3CDTF">2021-05-27T08:11:20Z</dcterms:modified>
</cp:coreProperties>
</file>