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8-06-2021" sheetId="9" r:id="rId4"/>
    <sheet name="By Order" sheetId="11" r:id="rId5"/>
    <sheet name="All Stores" sheetId="12" r:id="rId6"/>
  </sheets>
  <definedNames>
    <definedName name="_xlnm.Print_Titles" localSheetId="3">'28-06-2021'!$12:$14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1" l="1"/>
  <c r="I41" i="12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9" i="11" l="1"/>
  <c r="G89" i="11"/>
  <c r="I85" i="11"/>
  <c r="G85" i="11"/>
  <c r="I83" i="11"/>
  <c r="G83" i="11"/>
  <c r="I88" i="11"/>
  <c r="G88" i="11"/>
  <c r="I86" i="11"/>
  <c r="G86" i="11"/>
  <c r="I87" i="11"/>
  <c r="G87" i="11"/>
  <c r="I84" i="11"/>
  <c r="G84" i="11"/>
  <c r="I79" i="11"/>
  <c r="G79" i="11"/>
  <c r="I77" i="11"/>
  <c r="G77" i="11"/>
  <c r="I78" i="11"/>
  <c r="G78" i="11"/>
  <c r="I76" i="11"/>
  <c r="G76" i="11"/>
  <c r="I80" i="11"/>
  <c r="G80" i="11"/>
  <c r="I71" i="11"/>
  <c r="G71" i="11"/>
  <c r="I68" i="11"/>
  <c r="G68" i="11"/>
  <c r="I69" i="11"/>
  <c r="G69" i="11"/>
  <c r="I72" i="11"/>
  <c r="G72" i="11"/>
  <c r="I73" i="11"/>
  <c r="G73" i="11"/>
  <c r="I70" i="11"/>
  <c r="G70" i="11"/>
  <c r="I59" i="11"/>
  <c r="G59" i="11"/>
  <c r="I64" i="11"/>
  <c r="G64" i="11"/>
  <c r="I61" i="11"/>
  <c r="G61" i="11"/>
  <c r="I65" i="11"/>
  <c r="G65" i="11"/>
  <c r="I60" i="11"/>
  <c r="G60" i="11"/>
  <c r="I58" i="11"/>
  <c r="G58" i="11"/>
  <c r="I63" i="11"/>
  <c r="G63" i="11"/>
  <c r="I62" i="11"/>
  <c r="G62" i="11"/>
  <c r="I57" i="11"/>
  <c r="G57" i="11"/>
  <c r="I49" i="11"/>
  <c r="G49" i="11"/>
  <c r="I54" i="11"/>
  <c r="G54" i="11"/>
  <c r="I50" i="11"/>
  <c r="G50" i="11"/>
  <c r="I52" i="11"/>
  <c r="G52" i="11"/>
  <c r="I51" i="11"/>
  <c r="G51" i="11"/>
  <c r="I53" i="11"/>
  <c r="G53" i="11"/>
  <c r="I43" i="11"/>
  <c r="G43" i="11"/>
  <c r="I41" i="11"/>
  <c r="G41" i="11"/>
  <c r="I42" i="11"/>
  <c r="G42" i="11"/>
  <c r="I46" i="11"/>
  <c r="G46" i="11"/>
  <c r="I45" i="11"/>
  <c r="G45" i="11"/>
  <c r="I44" i="11"/>
  <c r="G44" i="11"/>
  <c r="I38" i="11"/>
  <c r="G38" i="11"/>
  <c r="I34" i="11"/>
  <c r="G34" i="11"/>
  <c r="I37" i="11"/>
  <c r="G37" i="11"/>
  <c r="I36" i="11"/>
  <c r="G36" i="11"/>
  <c r="I35" i="11"/>
  <c r="G35" i="11"/>
  <c r="I22" i="11"/>
  <c r="G22" i="11"/>
  <c r="I21" i="11"/>
  <c r="G21" i="11"/>
  <c r="I19" i="11"/>
  <c r="G19" i="11"/>
  <c r="I20" i="11"/>
  <c r="G20" i="11"/>
  <c r="I31" i="11"/>
  <c r="G31" i="11"/>
  <c r="I17" i="11"/>
  <c r="G17" i="11"/>
  <c r="I16" i="11"/>
  <c r="G16" i="11"/>
  <c r="I24" i="11"/>
  <c r="G24" i="11"/>
  <c r="I28" i="11"/>
  <c r="G28" i="11"/>
  <c r="I29" i="11"/>
  <c r="G29" i="11"/>
  <c r="I30" i="11"/>
  <c r="G30" i="11"/>
  <c r="I27" i="11"/>
  <c r="G27" i="11"/>
  <c r="I25" i="11"/>
  <c r="G25" i="11"/>
  <c r="I18" i="11"/>
  <c r="G18" i="11"/>
  <c r="I26" i="11"/>
  <c r="G26" i="11"/>
  <c r="I23" i="11"/>
  <c r="G23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<sst xmlns="http://schemas.openxmlformats.org/spreadsheetml/2006/main" count="848" uniqueCount="225">
  <si>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</si>
  <si>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</si>
  <si>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</si>
  <si>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</si>
  <si>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</si>
  <si>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</si>
  <si>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</si>
  <si>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</si>
  <si>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</si>
  <si>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</si>
  <si>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</si>
  <si>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</si>
  <si>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</si>
  <si>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</si>
  <si>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</si>
  <si>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</si>
  <si>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</si>
  <si>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</si>
  <si>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</si>
  <si>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</si>
  <si>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</si>
  <si>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</si>
  <si>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</si>
  <si>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</si>
  <si>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</si>
  <si>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</si>
  <si>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</si>
  <si>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</si>
  <si>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</si>
  <si>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</si>
  <si>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</si>
  <si>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</si>
  <si>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</si>
  <si>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</si>
  <si>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</si>
  <si>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</si>
  <si>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</si>
  <si>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</si>
  <si>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</si>
  <si>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</si>
  <si>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</si>
  <si>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</si>
  <si>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</si>
  <si>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</si>
  <si>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</si>
  <si>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</si>
  <si>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</si>
  <si>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</si>
  <si>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</si>
  <si>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</si>
  <si>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</si>
  <si>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</si>
  <si>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</si>
  <si>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</si>
  <si>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</si>
  <si>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</si>
  <si>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</si>
  <si>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</si>
  <si>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</si>
  <si>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</si>
  <si>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</si>
  <si>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</si>
  <si>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</si>
  <si>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</si>
  <si>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</si>
  <si>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</si>
  <si>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</si>
  <si>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</si>
  <si>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</si>
  <si>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</si>
  <si>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</si>
  <si>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</si>
  <si>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</si>
  <si>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</si>
  <si>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</si>
  <si>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</si>
  <si>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</si>
  <si>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</si>
  <si>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</si>
  <si>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</si>
  <si>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</si>
  <si>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</si>
  <si>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</si>
  <si>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</si>
  <si>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</si>
  <si>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</si>
  <si>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</si>
  <si>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</si>
  <si>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</si>
  <si>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</si>
  <si>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</si>
  <si>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</si>
  <si>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</si>
  <si>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</si>
  <si>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</si>
  <si>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</si>
  <si>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</si>
  <si>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</si>
  <si>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</si>
  <si>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</si>
  <si>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</si>
  <si>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</si>
  <si>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</si>
  <si>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</si>
  <si>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</si>
  <si>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</si>
  <si>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</si>
  <si>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</si>
  <si>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</si>
  <si>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</si>
  <si>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</si>
  <si>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</si>
  <si>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</si>
  <si>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</si>
  <si>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</si>
  <si>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</si>
  <si>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</si>
  <si>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</si>
  <si>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</si>
  <si>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</si>
  <si>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</si>
  <si>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</si>
  <si>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</si>
  <si>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</si>
  <si>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</si>
  <si>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</si>
  <si>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</si>
  <si>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</si>
  <si>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</si>
  <si>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</si>
  <si>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</si>
  <si>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</si>
  <si>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</si>
  <si>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</si>
  <si>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</si>
  <si>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</si>
  <si>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</si>
  <si>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</si>
  <si>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</si>
  <si>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</si>
  <si>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</si>
  <si>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</si>
  <si>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</si>
  <si>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</si>
  <si>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</si>
  <si>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</si>
  <si>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</si>
  <si>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</si>
  <si>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</si>
  <si>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</si>
  <si>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</si>
  <si>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</si>
  <si>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</si>
  <si>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</si>
  <si>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</si>
  <si>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</si>
  <si>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</si>
  <si>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</si>
  <si>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</si>
  <si>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</si>
  <si>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</si>
  <si>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</si>
  <si>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</si>
  <si>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</si>
  <si>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</si>
  <si>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</si>
  <si>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</si>
  <si>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</si>
  <si>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</si>
  <si>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</si>
  <si>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</si>
  <si>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</si>
  <si>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</si>
  <si>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</si>
  <si>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</si>
  <si>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</si>
  <si>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</si>
  <si>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</si>
  <si>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</si>
  <si>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</si>
  <si>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</si>
  <si>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</si>
  <si>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</si>
  <si>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</si>
  <si>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</si>
  <si>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</si>
  <si>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</si>
  <si>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</si>
  <si>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</si>
  <si>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</si>
  <si>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</si>
  <si>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</si>
  <si>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</si>
  <si>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</si>
  <si>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</si>
  <si>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</si>
  <si>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</si>
  <si>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</si>
  <si>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</si>
  <si>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</si>
  <si>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</si>
  <si>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</si>
  <si>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</si>
  <si>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</si>
  <si>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</si>
  <si>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</si>
  <si>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</si>
  <si>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</si>
  <si>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</si>
  <si>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</si>
  <si>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</si>
  <si>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</si>
  <si>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</si>
  <si>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</si>
  <si>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</si>
  <si>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</si>
  <si>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</si>
  <si>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2020 (ل.ل.)</t>
  </si>
  <si>
    <t>معدل أسعار  السوبرماركات في 21-06-2021 (ل.ل.)</t>
  </si>
  <si>
    <t>معدل أسعار المحلات والملاحم في 21-06-2021 (ل.ل.)</t>
  </si>
  <si>
    <t>المعدل العام للأسعار في 21-06-2021  (ل.ل.)</t>
  </si>
  <si>
    <t>المعدل العام للأسعار في 28-06-2021  (ل.ل.)</t>
  </si>
  <si>
    <t>معدل أسعار  السوبرماركات في 28-06-2021 (ل.ل.)</t>
  </si>
  <si>
    <t xml:space="preserve"> التاريخ 28 حزيران 2021</t>
  </si>
  <si>
    <t>معدل أسعار المحلات والملاحم في 28-06-2021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</si>
</sst>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/>
    </xf>
    <xf numFmtId="1" fontId="14" fillId="2" borderId="14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2" fontId="1" fillId="2" borderId="36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2" fontId="1" fillId="2" borderId="38" xfId="0" applyNumberFormat="1" applyFont="1" applyFill="1" applyBorder="1" applyAlignment="1">
      <alignment horizontal="center"/>
    </xf>
    <xf numFmtId="2" fontId="1" fillId="2" borderId="40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0" fontId="18" fillId="0" borderId="13" xfId="0" applyFont="1" applyBorder="1"/>
    <xf numFmtId="1" fontId="1" fillId="2" borderId="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2" fontId="14" fillId="2" borderId="3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1" t="s">
        <v>202</v>
      </c>
      <c r="B9" s="231"/>
      <c r="C9" s="231"/>
      <c r="D9" s="231"/>
      <c r="E9" s="231"/>
      <c r="F9" s="231"/>
      <c r="G9" s="231"/>
      <c r="H9" s="231"/>
      <c r="I9" s="231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2" t="s">
        <v>3</v>
      </c>
      <c r="B12" s="238"/>
      <c r="C12" s="236" t="s">
        <v>0</v>
      </c>
      <c r="D12" s="234" t="s">
        <v>23</v>
      </c>
      <c r="E12" s="234" t="s">
        <v>217</v>
      </c>
      <c r="F12" s="234" t="s">
        <v>222</v>
      </c>
      <c r="G12" s="234" t="s">
        <v>197</v>
      </c>
      <c r="H12" s="234" t="s">
        <v>218</v>
      </c>
      <c r="I12" s="234" t="s">
        <v>187</v>
      </c>
    </row>
    <row r="13" spans="1:9" ht="38.25" customHeight="1" thickBot="1" x14ac:dyDescent="0.25">
      <c r="A13" s="233"/>
      <c r="B13" s="239"/>
      <c r="C13" s="237"/>
      <c r="D13" s="235"/>
      <c r="E13" s="235"/>
      <c r="F13" s="235"/>
      <c r="G13" s="235"/>
      <c r="H13" s="235"/>
      <c r="I13" s="23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6">
        <v>2184.1800000000003</v>
      </c>
      <c r="F15" s="215">
        <v>6844.8</v>
      </c>
      <c r="G15" s="45">
        <f t="shared" ref="G15:G30" si="0">(F15-E15)/E15</f>
        <v>2.1338076532153938</v>
      </c>
      <c r="H15" s="215">
        <v>6734.8</v>
      </c>
      <c r="I15" s="45">
        <f t="shared" ref="I15:I30" si="1">(F15-H15)/H15</f>
        <v>1.6333075963651481E-2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09">
        <v>1833.8422222222223</v>
      </c>
      <c r="F16" s="209">
        <v>6082.2222222222226</v>
      </c>
      <c r="G16" s="48">
        <f t="shared" si="0"/>
        <v>2.316655134514177</v>
      </c>
      <c r="H16" s="209">
        <v>5054.2222222222226</v>
      </c>
      <c r="I16" s="44">
        <f t="shared" si="1"/>
        <v>0.20339430179387968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09">
        <v>1670.911111111111</v>
      </c>
      <c r="F17" s="209">
        <v>5339.8</v>
      </c>
      <c r="G17" s="48">
        <f t="shared" si="0"/>
        <v>2.195741511617082</v>
      </c>
      <c r="H17" s="209">
        <v>5449.8</v>
      </c>
      <c r="I17" s="44">
        <f t="shared" si="1"/>
        <v>-2.0184226944108041E-2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09">
        <v>828.42</v>
      </c>
      <c r="F18" s="209">
        <v>1275</v>
      </c>
      <c r="G18" s="48">
        <f t="shared" si="0"/>
        <v>0.5390743825595713</v>
      </c>
      <c r="H18" s="209">
        <v>1248.8888888888889</v>
      </c>
      <c r="I18" s="44">
        <f t="shared" si="1"/>
        <v>2.0907473309608519E-2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09">
        <v>3749.4510444444445</v>
      </c>
      <c r="F19" s="209">
        <v>12998.285714285714</v>
      </c>
      <c r="G19" s="48">
        <f t="shared" si="0"/>
        <v>2.4667170100927849</v>
      </c>
      <c r="H19" s="209">
        <v>11998</v>
      </c>
      <c r="I19" s="44">
        <f t="shared" si="1"/>
        <v>8.3371038030147837E-2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09">
        <v>1517.29</v>
      </c>
      <c r="F20" s="209">
        <v>5628.8</v>
      </c>
      <c r="G20" s="48">
        <f t="shared" si="0"/>
        <v>2.7097720277600197</v>
      </c>
      <c r="H20" s="209">
        <v>5178.8</v>
      </c>
      <c r="I20" s="44">
        <f t="shared" si="1"/>
        <v>8.6892716459411448E-2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09">
        <v>1517.2288222222223</v>
      </c>
      <c r="F21" s="209">
        <v>4823.8</v>
      </c>
      <c r="G21" s="48">
        <f t="shared" si="0"/>
        <v>2.1793490404003659</v>
      </c>
      <c r="H21" s="209">
        <v>4624.8</v>
      </c>
      <c r="I21" s="44">
        <f t="shared" si="1"/>
        <v>4.3028887735685868E-2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09">
        <v>413.3433</v>
      </c>
      <c r="F22" s="209">
        <v>1058.8</v>
      </c>
      <c r="G22" s="48">
        <f t="shared" si="0"/>
        <v>1.561551136791137</v>
      </c>
      <c r="H22" s="209">
        <v>989.8</v>
      </c>
      <c r="I22" s="44">
        <f t="shared" si="1"/>
        <v>6.9711052737926854E-2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09">
        <v>474.15</v>
      </c>
      <c r="F23" s="209">
        <v>1568.8</v>
      </c>
      <c r="G23" s="48">
        <f t="shared" si="0"/>
        <v>2.3086575978066017</v>
      </c>
      <c r="H23" s="209">
        <v>1460</v>
      </c>
      <c r="I23" s="44">
        <f t="shared" si="1"/>
        <v>7.4520547945205448E-2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09">
        <v>466.24666666666667</v>
      </c>
      <c r="F24" s="209">
        <v>1405</v>
      </c>
      <c r="G24" s="48">
        <f t="shared" si="0"/>
        <v>2.0134263694467878</v>
      </c>
      <c r="H24" s="209">
        <v>1472.2222222222222</v>
      </c>
      <c r="I24" s="44">
        <f t="shared" si="1"/>
        <v>-4.5660377358490531E-2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09">
        <v>495.68340000000001</v>
      </c>
      <c r="F25" s="209">
        <v>1799.8</v>
      </c>
      <c r="G25" s="48">
        <f t="shared" si="0"/>
        <v>2.6309466889550865</v>
      </c>
      <c r="H25" s="209">
        <v>1874.8</v>
      </c>
      <c r="I25" s="44">
        <f t="shared" si="1"/>
        <v>-4.000426712182633E-2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09">
        <v>1252.5</v>
      </c>
      <c r="F26" s="209">
        <v>3475.8</v>
      </c>
      <c r="G26" s="48">
        <f t="shared" si="0"/>
        <v>1.7750898203592815</v>
      </c>
      <c r="H26" s="209">
        <v>2974</v>
      </c>
      <c r="I26" s="44">
        <f t="shared" si="1"/>
        <v>0.16872898453261606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09">
        <v>498.11673333333334</v>
      </c>
      <c r="F27" s="209">
        <v>1748.6666666666667</v>
      </c>
      <c r="G27" s="48">
        <f t="shared" si="0"/>
        <v>2.5105559593728435</v>
      </c>
      <c r="H27" s="209">
        <v>1860.8888888888889</v>
      </c>
      <c r="I27" s="44">
        <f t="shared" si="1"/>
        <v>-6.0305708144256003E-2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09">
        <v>1355.6200000000001</v>
      </c>
      <c r="F28" s="209">
        <v>2624</v>
      </c>
      <c r="G28" s="48">
        <f t="shared" si="0"/>
        <v>0.93564568241837665</v>
      </c>
      <c r="H28" s="209">
        <v>2899</v>
      </c>
      <c r="I28" s="44">
        <f t="shared" si="1"/>
        <v>-9.4860296654018628E-2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09">
        <v>2562.7283333333335</v>
      </c>
      <c r="F29" s="209">
        <v>5325</v>
      </c>
      <c r="G29" s="48">
        <f t="shared" si="0"/>
        <v>1.0778636310130414</v>
      </c>
      <c r="H29" s="209">
        <v>5307.1428571428569</v>
      </c>
      <c r="I29" s="44">
        <f t="shared" si="1"/>
        <v>3.3647375504711123E-3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2">
        <v>1659.8599999999997</v>
      </c>
      <c r="F30" s="212">
        <v>4945.8</v>
      </c>
      <c r="G30" s="51">
        <f t="shared" si="0"/>
        <v>1.9796488860506314</v>
      </c>
      <c r="H30" s="212">
        <v>5034.8</v>
      </c>
      <c r="I30" s="56">
        <f t="shared" si="1"/>
        <v>-1.7676968300627632E-2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28"/>
      <c r="G31" s="52"/>
      <c r="H31" s="228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4174.8399206349204</v>
      </c>
      <c r="F32" s="215">
        <v>10831.666666666666</v>
      </c>
      <c r="G32" s="45">
        <f>(F32-E32)/E32</f>
        <v>1.5945106573138637</v>
      </c>
      <c r="H32" s="215">
        <v>11548</v>
      </c>
      <c r="I32" s="44">
        <f>(F32-H32)/H32</f>
        <v>-6.2030943309086761E-2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4670.1087301587304</v>
      </c>
      <c r="F33" s="209">
        <v>11781</v>
      </c>
      <c r="G33" s="48">
        <f>(F33-E33)/E33</f>
        <v>1.5226393389773563</v>
      </c>
      <c r="H33" s="209">
        <v>11531</v>
      </c>
      <c r="I33" s="44">
        <f>(F33-H33)/H33</f>
        <v>2.1680686844159223E-2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3229.4177777777777</v>
      </c>
      <c r="F34" s="209">
        <v>8359</v>
      </c>
      <c r="G34" s="48">
        <f>(F34-E34)/E34</f>
        <v>1.5883922660981891</v>
      </c>
      <c r="H34" s="209">
        <v>7764.2857142857147</v>
      </c>
      <c r="I34" s="44">
        <f>(F34-H34)/H34</f>
        <v>7.6596136154553768E-2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2217.6083333333336</v>
      </c>
      <c r="F35" s="209">
        <v>4437.5</v>
      </c>
      <c r="G35" s="48">
        <f>(F35-E35)/E35</f>
        <v>1.0010296377854517</v>
      </c>
      <c r="H35" s="209">
        <v>5208.333333333333</v>
      </c>
      <c r="I35" s="44">
        <f>(F35-H35)/H35</f>
        <v>-0.14799999999999994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3167.4333999999999</v>
      </c>
      <c r="F36" s="209">
        <v>5094</v>
      </c>
      <c r="G36" s="51">
        <f>(F36-E36)/E36</f>
        <v>0.608242181193139</v>
      </c>
      <c r="H36" s="209">
        <v>4859</v>
      </c>
      <c r="I36" s="56">
        <f>(F36-H36)/H36</f>
        <v>4.8363860876723605E-2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28"/>
      <c r="G37" s="52"/>
      <c r="H37" s="228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52629.85555555555</v>
      </c>
      <c r="F38" s="209">
        <v>198497</v>
      </c>
      <c r="G38" s="45">
        <f t="shared" ref="G38:G43" si="2">(F38-E38)/E38</f>
        <v>2.7715664978496579</v>
      </c>
      <c r="H38" s="209">
        <v>193497</v>
      </c>
      <c r="I38" s="44">
        <f t="shared" ref="I38:I43" si="3">(F38-H38)/H38</f>
        <v>2.5840193904815061E-2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35532.514999999999</v>
      </c>
      <c r="F39" s="209">
        <v>114700</v>
      </c>
      <c r="G39" s="48">
        <f t="shared" si="2"/>
        <v>2.2280293134330629</v>
      </c>
      <c r="H39" s="209">
        <v>105950</v>
      </c>
      <c r="I39" s="44">
        <f t="shared" si="3"/>
        <v>8.2586125530910812E-2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31440.875</v>
      </c>
      <c r="F40" s="209">
        <v>77499.5</v>
      </c>
      <c r="G40" s="48">
        <f t="shared" si="2"/>
        <v>1.4649282184417578</v>
      </c>
      <c r="H40" s="209">
        <v>71237</v>
      </c>
      <c r="I40" s="44">
        <f t="shared" si="3"/>
        <v>8.7910776703117768E-2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6640</v>
      </c>
      <c r="F41" s="209">
        <v>30083</v>
      </c>
      <c r="G41" s="48">
        <f t="shared" si="2"/>
        <v>3.5305722891566265</v>
      </c>
      <c r="H41" s="209">
        <v>30372</v>
      </c>
      <c r="I41" s="44">
        <f t="shared" si="3"/>
        <v>-9.5153430791518508E-3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19340</v>
      </c>
      <c r="F42" s="209">
        <v>24850</v>
      </c>
      <c r="G42" s="48">
        <f t="shared" si="2"/>
        <v>0.28490175801447776</v>
      </c>
      <c r="H42" s="209">
        <v>25250</v>
      </c>
      <c r="I42" s="44">
        <f t="shared" si="3"/>
        <v>-1.5841584158415842E-2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18871.166666666664</v>
      </c>
      <c r="F43" s="209">
        <v>53240</v>
      </c>
      <c r="G43" s="51">
        <f t="shared" si="2"/>
        <v>1.8212352177484172</v>
      </c>
      <c r="H43" s="209">
        <v>53290</v>
      </c>
      <c r="I43" s="59">
        <f t="shared" si="3"/>
        <v>-9.3826233814974663E-4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28"/>
      <c r="G44" s="6"/>
      <c r="H44" s="2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10683.024444444445</v>
      </c>
      <c r="F45" s="209">
        <v>35291.142857142855</v>
      </c>
      <c r="G45" s="45">
        <f t="shared" ref="G45:G50" si="4">(F45-E45)/E45</f>
        <v>2.3034786207472839</v>
      </c>
      <c r="H45" s="209">
        <v>31044.714285714286</v>
      </c>
      <c r="I45" s="44">
        <f t="shared" ref="I45:I50" si="5">(F45-H45)/H45</f>
        <v>0.13678426969394367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7396.844444444444</v>
      </c>
      <c r="F46" s="209">
        <v>24101.8</v>
      </c>
      <c r="G46" s="48">
        <f t="shared" si="4"/>
        <v>2.2583894633747725</v>
      </c>
      <c r="H46" s="209">
        <v>22821.8</v>
      </c>
      <c r="I46" s="85">
        <f t="shared" si="5"/>
        <v>5.60867240971352E-2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26364.76666666667</v>
      </c>
      <c r="F47" s="209">
        <v>80687.555555555562</v>
      </c>
      <c r="G47" s="48">
        <f t="shared" si="4"/>
        <v>2.0604312405150136</v>
      </c>
      <c r="H47" s="209">
        <v>71279.75</v>
      </c>
      <c r="I47" s="85">
        <f t="shared" si="5"/>
        <v>0.13198426699806834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0">
        <v>39328.762999999999</v>
      </c>
      <c r="F48" s="209">
        <v>131745.16666666666</v>
      </c>
      <c r="G48" s="48">
        <f t="shared" si="4"/>
        <v>2.3498426245103783</v>
      </c>
      <c r="H48" s="209">
        <v>129495.16666666667</v>
      </c>
      <c r="I48" s="85">
        <f t="shared" si="5"/>
        <v>1.7375165868481465E-2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4024.3600000000006</v>
      </c>
      <c r="F49" s="209">
        <v>8235</v>
      </c>
      <c r="G49" s="48">
        <f t="shared" si="4"/>
        <v>1.046288105437883</v>
      </c>
      <c r="H49" s="209">
        <v>5796.25</v>
      </c>
      <c r="I49" s="44">
        <f t="shared" si="5"/>
        <v>0.42074617209402632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55495.302777777775</v>
      </c>
      <c r="F50" s="209">
        <v>54748.25</v>
      </c>
      <c r="G50" s="56">
        <f t="shared" si="4"/>
        <v>-1.3461549723752851E-2</v>
      </c>
      <c r="H50" s="209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28"/>
      <c r="G51" s="52"/>
      <c r="H51" s="228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5683.3333333333339</v>
      </c>
      <c r="F52" s="206">
        <v>22975</v>
      </c>
      <c r="G52" s="208">
        <f t="shared" ref="G52:G60" si="6">(F52-E52)/E52</f>
        <v>3.0425219941348964</v>
      </c>
      <c r="H52" s="206">
        <v>22975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11429.809523809523</v>
      </c>
      <c r="F53" s="209">
        <v>26235.833333333332</v>
      </c>
      <c r="G53" s="211">
        <f t="shared" si="6"/>
        <v>1.2953867497687752</v>
      </c>
      <c r="H53" s="209">
        <v>25196.666666666668</v>
      </c>
      <c r="I53" s="85">
        <f t="shared" si="7"/>
        <v>4.1242227807911001E-2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6513.1333333333332</v>
      </c>
      <c r="F54" s="209">
        <v>27171</v>
      </c>
      <c r="G54" s="211">
        <f t="shared" si="6"/>
        <v>3.1717248226659982</v>
      </c>
      <c r="H54" s="209">
        <v>25171</v>
      </c>
      <c r="I54" s="85">
        <f t="shared" si="7"/>
        <v>7.9456517420841449E-2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7153.4866666666667</v>
      </c>
      <c r="F55" s="209">
        <v>28944.5</v>
      </c>
      <c r="G55" s="211">
        <f t="shared" si="6"/>
        <v>3.0462087019569943</v>
      </c>
      <c r="H55" s="209">
        <v>28944.5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0">
        <v>4899.2857142857138</v>
      </c>
      <c r="F56" s="209">
        <v>13441.6</v>
      </c>
      <c r="G56" s="216">
        <f t="shared" si="6"/>
        <v>1.7435836127715414</v>
      </c>
      <c r="H56" s="209">
        <v>13072</v>
      </c>
      <c r="I56" s="86">
        <f t="shared" si="7"/>
        <v>2.8274173806609574E-2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10514</v>
      </c>
      <c r="F57" s="212">
        <v>4637.6000000000004</v>
      </c>
      <c r="G57" s="214">
        <f t="shared" si="6"/>
        <v>-0.55891192695453673</v>
      </c>
      <c r="H57" s="212">
        <v>4205.6000000000004</v>
      </c>
      <c r="I57" s="119">
        <f t="shared" si="7"/>
        <v>0.10272018261365796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9538.0933333333342</v>
      </c>
      <c r="F58" s="215">
        <v>29587.222222222223</v>
      </c>
      <c r="G58" s="44">
        <f t="shared" si="6"/>
        <v>2.1020059448172961</v>
      </c>
      <c r="H58" s="215">
        <v>28603.888888888891</v>
      </c>
      <c r="I58" s="44">
        <f t="shared" si="7"/>
        <v>3.4377609882106121E-2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11739.444444444445</v>
      </c>
      <c r="F59" s="209">
        <v>35784.714285714283</v>
      </c>
      <c r="G59" s="48">
        <f t="shared" si="6"/>
        <v>2.0482459757837161</v>
      </c>
      <c r="H59" s="209">
        <v>32494.125</v>
      </c>
      <c r="I59" s="44">
        <f t="shared" si="7"/>
        <v>0.10126720709402953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49432.000000000007</v>
      </c>
      <c r="F60" s="209">
        <v>218000</v>
      </c>
      <c r="G60" s="51">
        <f t="shared" si="6"/>
        <v>3.4100987214759666</v>
      </c>
      <c r="H60" s="209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28"/>
      <c r="G61" s="52"/>
      <c r="H61" s="228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16838.560000000001</v>
      </c>
      <c r="F62" s="209">
        <v>37412.875</v>
      </c>
      <c r="G62" s="45">
        <f t="shared" ref="G62:G67" si="8">(F62-E62)/E62</f>
        <v>1.2218571540559287</v>
      </c>
      <c r="H62" s="209">
        <v>36744.125</v>
      </c>
      <c r="I62" s="44">
        <f t="shared" ref="I62:I67" si="9">(F62-H62)/H62</f>
        <v>1.8200188465502989E-2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55331.233333333337</v>
      </c>
      <c r="F63" s="209">
        <v>212169.71428571429</v>
      </c>
      <c r="G63" s="48">
        <f t="shared" si="8"/>
        <v>2.8345379544955192</v>
      </c>
      <c r="H63" s="209">
        <v>187009.71428571429</v>
      </c>
      <c r="I63" s="44">
        <f t="shared" si="9"/>
        <v>0.13453846553425797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28416.525000000001</v>
      </c>
      <c r="F64" s="209">
        <v>136627.16666666666</v>
      </c>
      <c r="G64" s="48">
        <f t="shared" si="8"/>
        <v>3.8080181044890837</v>
      </c>
      <c r="H64" s="209">
        <v>128661.85714285714</v>
      </c>
      <c r="I64" s="85">
        <f t="shared" si="9"/>
        <v>6.1908864839137122E-2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15709.005555555555</v>
      </c>
      <c r="F65" s="209">
        <v>63999</v>
      </c>
      <c r="G65" s="48">
        <f t="shared" si="8"/>
        <v>3.0740325524531045</v>
      </c>
      <c r="H65" s="209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9358.5499999999993</v>
      </c>
      <c r="F66" s="209">
        <v>28821.25</v>
      </c>
      <c r="G66" s="48">
        <f t="shared" si="8"/>
        <v>2.0796704617702533</v>
      </c>
      <c r="H66" s="209">
        <v>28894</v>
      </c>
      <c r="I66" s="85">
        <f t="shared" si="9"/>
        <v>-2.5178237696407558E-3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8269.15</v>
      </c>
      <c r="F67" s="209">
        <v>25137.599999999999</v>
      </c>
      <c r="G67" s="51">
        <f t="shared" si="8"/>
        <v>2.0399255062491304</v>
      </c>
      <c r="H67" s="209">
        <v>23687.166666666668</v>
      </c>
      <c r="I67" s="86">
        <f t="shared" si="9"/>
        <v>6.1232875748471277E-2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28"/>
      <c r="G68" s="60"/>
      <c r="H68" s="228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7852.9</v>
      </c>
      <c r="F69" s="215">
        <v>28045</v>
      </c>
      <c r="G69" s="45">
        <f>(F69-E69)/E69</f>
        <v>2.5712921341160588</v>
      </c>
      <c r="H69" s="215">
        <v>26368.75</v>
      </c>
      <c r="I69" s="44">
        <f>(F69-H69)/H69</f>
        <v>6.3569566247926049E-2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5495.971428571429</v>
      </c>
      <c r="F70" s="209">
        <v>13602.666666666666</v>
      </c>
      <c r="G70" s="48">
        <f>(F70-E70)/E70</f>
        <v>1.475024996664223</v>
      </c>
      <c r="H70" s="209">
        <v>13602.666666666666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2033.3333333333333</v>
      </c>
      <c r="F71" s="209">
        <v>11040</v>
      </c>
      <c r="G71" s="48">
        <f>(F71-E71)/E71</f>
        <v>4.4295081967213115</v>
      </c>
      <c r="H71" s="209">
        <v>10663.333333333334</v>
      </c>
      <c r="I71" s="44">
        <f>(F71-H71)/H71</f>
        <v>3.5323538605814261E-2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4392.833333333333</v>
      </c>
      <c r="F72" s="209">
        <v>11883.75</v>
      </c>
      <c r="G72" s="48">
        <f>(F72-E72)/E72</f>
        <v>1.7052585650870737</v>
      </c>
      <c r="H72" s="209">
        <v>11883.75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4012.4138888888892</v>
      </c>
      <c r="F73" s="218">
        <v>12885.375</v>
      </c>
      <c r="G73" s="48">
        <f>(F73-E73)/E73</f>
        <v>2.2113773296623189</v>
      </c>
      <c r="H73" s="218">
        <v>12242.25</v>
      </c>
      <c r="I73" s="59">
        <f>(F73-H73)/H73</f>
        <v>5.2533235312136252E-2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3321.6666666666665</v>
      </c>
      <c r="F75" s="206">
        <v>8164.166666666667</v>
      </c>
      <c r="G75" s="44">
        <f t="shared" ref="G75:G81" si="10">(F75-E75)/E75</f>
        <v>1.4578524836929252</v>
      </c>
      <c r="H75" s="206">
        <v>8164.166666666667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2884</v>
      </c>
      <c r="F76" s="209">
        <v>11099.714285714286</v>
      </c>
      <c r="G76" s="48">
        <f t="shared" si="10"/>
        <v>2.8487220130770758</v>
      </c>
      <c r="H76" s="209">
        <v>10255.375</v>
      </c>
      <c r="I76" s="44">
        <f t="shared" si="11"/>
        <v>8.2331390681889854E-2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1539.7866666666664</v>
      </c>
      <c r="F77" s="209">
        <v>4543.333333333333</v>
      </c>
      <c r="G77" s="48">
        <f t="shared" si="10"/>
        <v>1.9506251948321849</v>
      </c>
      <c r="H77" s="209">
        <v>4295</v>
      </c>
      <c r="I77" s="44">
        <f t="shared" si="11"/>
        <v>5.7819169577027478E-2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2858.9111111111115</v>
      </c>
      <c r="F78" s="209">
        <v>8349.4444444444453</v>
      </c>
      <c r="G78" s="48">
        <f t="shared" si="10"/>
        <v>1.9204980917365584</v>
      </c>
      <c r="H78" s="209">
        <v>7637.2222222222226</v>
      </c>
      <c r="I78" s="44">
        <f t="shared" si="11"/>
        <v>9.3256710555030237E-2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3523.4199999999996</v>
      </c>
      <c r="F79" s="209">
        <v>7097.8571428571431</v>
      </c>
      <c r="G79" s="48">
        <f t="shared" si="10"/>
        <v>1.014479438402786</v>
      </c>
      <c r="H79" s="209">
        <v>7446.1111111111113</v>
      </c>
      <c r="I79" s="44">
        <f t="shared" si="11"/>
        <v>-4.6769912919282453E-2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9999</v>
      </c>
      <c r="F80" s="209">
        <v>56000</v>
      </c>
      <c r="G80" s="48">
        <f t="shared" si="10"/>
        <v>4.6005600560056008</v>
      </c>
      <c r="H80" s="209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6476.0444444444447</v>
      </c>
      <c r="F81" s="212">
        <v>12623.75</v>
      </c>
      <c r="G81" s="51">
        <f t="shared" si="10"/>
        <v>0.9492994694978415</v>
      </c>
      <c r="H81" s="212">
        <v>9455.5555555555547</v>
      </c>
      <c r="I81" s="56">
        <f t="shared" si="11"/>
        <v>0.33506169212690962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1" t="s">
        <v>203</v>
      </c>
      <c r="B9" s="231"/>
      <c r="C9" s="231"/>
      <c r="D9" s="231"/>
      <c r="E9" s="231"/>
      <c r="F9" s="231"/>
      <c r="G9" s="231"/>
      <c r="H9" s="231"/>
      <c r="I9" s="231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2" t="s">
        <v>3</v>
      </c>
      <c r="B12" s="238"/>
      <c r="C12" s="240" t="s">
        <v>0</v>
      </c>
      <c r="D12" s="234" t="s">
        <v>23</v>
      </c>
      <c r="E12" s="234" t="s">
        <v>217</v>
      </c>
      <c r="F12" s="242" t="s">
        <v>224</v>
      </c>
      <c r="G12" s="234" t="s">
        <v>197</v>
      </c>
      <c r="H12" s="242" t="s">
        <v>219</v>
      </c>
      <c r="I12" s="234" t="s">
        <v>187</v>
      </c>
    </row>
    <row r="13" spans="1:9" ht="30.75" customHeight="1" thickBot="1" x14ac:dyDescent="0.25">
      <c r="A13" s="233"/>
      <c r="B13" s="239"/>
      <c r="C13" s="241"/>
      <c r="D13" s="235"/>
      <c r="E13" s="235"/>
      <c r="F13" s="243"/>
      <c r="G13" s="235"/>
      <c r="H13" s="243"/>
      <c r="I13" s="23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2184.1800000000003</v>
      </c>
      <c r="F15" s="180">
        <v>6900</v>
      </c>
      <c r="G15" s="44">
        <f>(F15-E15)/E15</f>
        <v>2.1590802955800341</v>
      </c>
      <c r="H15" s="180">
        <v>6920</v>
      </c>
      <c r="I15" s="120">
        <f>(F15-H15)/H15</f>
        <v>-2.8901734104046241E-3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1833.8422222222223</v>
      </c>
      <c r="F16" s="180">
        <v>5033.2</v>
      </c>
      <c r="G16" s="48">
        <f t="shared" ref="G16:G39" si="0">(F16-E16)/E16</f>
        <v>1.7446199782121081</v>
      </c>
      <c r="H16" s="180">
        <v>5670</v>
      </c>
      <c r="I16" s="48">
        <f>(F16-H16)/H16</f>
        <v>-0.11231040564373901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1670.911111111111</v>
      </c>
      <c r="F17" s="180">
        <v>5366.6</v>
      </c>
      <c r="G17" s="48">
        <f t="shared" si="0"/>
        <v>2.2117806652391914</v>
      </c>
      <c r="H17" s="180">
        <v>5700</v>
      </c>
      <c r="I17" s="48">
        <f t="shared" ref="I17:I29" si="1">(F17-H17)/H17</f>
        <v>-5.8491228070175372E-2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828.42</v>
      </c>
      <c r="F18" s="180">
        <v>2000</v>
      </c>
      <c r="G18" s="48">
        <f t="shared" si="0"/>
        <v>1.4142343255836411</v>
      </c>
      <c r="H18" s="180">
        <v>1950</v>
      </c>
      <c r="I18" s="48">
        <f t="shared" si="1"/>
        <v>2.564102564102564E-2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3749.4510444444445</v>
      </c>
      <c r="F19" s="180">
        <v>12066.6</v>
      </c>
      <c r="G19" s="48">
        <f t="shared" si="0"/>
        <v>2.2182311108926367</v>
      </c>
      <c r="H19" s="180">
        <v>12120</v>
      </c>
      <c r="I19" s="48">
        <f t="shared" si="1"/>
        <v>-4.405940594059376E-3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1517.29</v>
      </c>
      <c r="F20" s="180">
        <v>5350</v>
      </c>
      <c r="G20" s="48">
        <f t="shared" si="0"/>
        <v>2.5260233706147144</v>
      </c>
      <c r="H20" s="180">
        <v>5250</v>
      </c>
      <c r="I20" s="48">
        <f t="shared" si="1"/>
        <v>1.9047619047619049E-2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1517.2288222222223</v>
      </c>
      <c r="F21" s="180">
        <v>3600</v>
      </c>
      <c r="G21" s="48">
        <f t="shared" si="0"/>
        <v>1.372746910203847</v>
      </c>
      <c r="H21" s="180">
        <v>3420</v>
      </c>
      <c r="I21" s="48">
        <f t="shared" si="1"/>
        <v>5.2631578947368418E-2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413.3433</v>
      </c>
      <c r="F22" s="180">
        <v>900</v>
      </c>
      <c r="G22" s="48">
        <f t="shared" si="0"/>
        <v>1.1773668522025154</v>
      </c>
      <c r="H22" s="180">
        <v>895</v>
      </c>
      <c r="I22" s="48">
        <f t="shared" si="1"/>
        <v>5.5865921787709499E-3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474.15</v>
      </c>
      <c r="F23" s="180">
        <v>1150</v>
      </c>
      <c r="G23" s="48">
        <f t="shared" si="0"/>
        <v>1.4253928081830645</v>
      </c>
      <c r="H23" s="180">
        <v>1200</v>
      </c>
      <c r="I23" s="48">
        <f t="shared" si="1"/>
        <v>-4.1666666666666664E-2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466.24666666666667</v>
      </c>
      <c r="F24" s="180">
        <v>1150</v>
      </c>
      <c r="G24" s="48">
        <f t="shared" si="0"/>
        <v>1.4665055692980826</v>
      </c>
      <c r="H24" s="180">
        <v>1450</v>
      </c>
      <c r="I24" s="48">
        <f t="shared" si="1"/>
        <v>-0.20689655172413793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495.68340000000001</v>
      </c>
      <c r="F25" s="180">
        <v>1450</v>
      </c>
      <c r="G25" s="48">
        <f t="shared" si="0"/>
        <v>1.9252543054699833</v>
      </c>
      <c r="H25" s="180">
        <v>1550</v>
      </c>
      <c r="I25" s="48">
        <f t="shared" si="1"/>
        <v>-6.4516129032258063E-2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1252.5</v>
      </c>
      <c r="F26" s="180">
        <v>3133.2</v>
      </c>
      <c r="G26" s="48">
        <f t="shared" si="0"/>
        <v>1.5015568862275448</v>
      </c>
      <c r="H26" s="180">
        <v>2810</v>
      </c>
      <c r="I26" s="48">
        <f t="shared" si="1"/>
        <v>0.11501779359430599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498.11673333333334</v>
      </c>
      <c r="F27" s="180">
        <v>1400</v>
      </c>
      <c r="G27" s="48">
        <f t="shared" si="0"/>
        <v>1.8105861664822611</v>
      </c>
      <c r="H27" s="180">
        <v>1350</v>
      </c>
      <c r="I27" s="48">
        <f t="shared" si="1"/>
        <v>3.7037037037037035E-2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1355.6200000000001</v>
      </c>
      <c r="F28" s="180">
        <v>3183.2</v>
      </c>
      <c r="G28" s="48">
        <f t="shared" si="0"/>
        <v>1.3481506616898538</v>
      </c>
      <c r="H28" s="180">
        <v>3130</v>
      </c>
      <c r="I28" s="48">
        <f t="shared" si="1"/>
        <v>1.6996805111821028E-2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2562.7283333333335</v>
      </c>
      <c r="F29" s="180">
        <v>6100</v>
      </c>
      <c r="G29" s="48">
        <f t="shared" si="0"/>
        <v>1.3802757087661131</v>
      </c>
      <c r="H29" s="180">
        <v>6240</v>
      </c>
      <c r="I29" s="48">
        <f t="shared" si="1"/>
        <v>-2.2435897435897436E-2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1659.8599999999997</v>
      </c>
      <c r="F30" s="183">
        <v>5200</v>
      </c>
      <c r="G30" s="51">
        <f t="shared" si="0"/>
        <v>2.1327943320521014</v>
      </c>
      <c r="H30" s="183">
        <v>5185</v>
      </c>
      <c r="I30" s="51">
        <f>(F30-H30)/H30</f>
        <v>2.8929604628736743E-3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79"/>
      <c r="G31" s="41"/>
      <c r="H31" s="179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4174.8399206349204</v>
      </c>
      <c r="F32" s="180">
        <v>11533.2</v>
      </c>
      <c r="G32" s="44">
        <f t="shared" si="0"/>
        <v>1.7625490364301206</v>
      </c>
      <c r="H32" s="180">
        <v>10800</v>
      </c>
      <c r="I32" s="45">
        <f>(F32-H32)/H32</f>
        <v>6.7888888888888957E-2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4670.1087301587304</v>
      </c>
      <c r="F33" s="180">
        <v>11300</v>
      </c>
      <c r="G33" s="48">
        <f t="shared" si="0"/>
        <v>1.4196438783162826</v>
      </c>
      <c r="H33" s="180">
        <v>10400</v>
      </c>
      <c r="I33" s="48">
        <f>(F33-H33)/H33</f>
        <v>8.6538461538461536E-2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3229.4177777777777</v>
      </c>
      <c r="F34" s="180">
        <v>7033.2</v>
      </c>
      <c r="G34" s="48">
        <f>(F34-E34)/E34</f>
        <v>1.1778538683959545</v>
      </c>
      <c r="H34" s="180">
        <v>6820</v>
      </c>
      <c r="I34" s="48">
        <f>(F34-H34)/H34</f>
        <v>3.1260997067448656E-2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2217.6083333333336</v>
      </c>
      <c r="F35" s="180">
        <v>7200</v>
      </c>
      <c r="G35" s="48">
        <f t="shared" si="0"/>
        <v>2.2467410460969583</v>
      </c>
      <c r="H35" s="180">
        <v>6600</v>
      </c>
      <c r="I35" s="48">
        <f>(F35-H35)/H35</f>
        <v>9.0909090909090912E-2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3167.4333999999999</v>
      </c>
      <c r="F36" s="180">
        <v>3516.6</v>
      </c>
      <c r="G36" s="55">
        <f t="shared" si="0"/>
        <v>0.11023644569764278</v>
      </c>
      <c r="H36" s="180">
        <v>3220</v>
      </c>
      <c r="I36" s="48">
        <f>(F36-H36)/H36</f>
        <v>9.2111801242236002E-2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52629.85555555555</v>
      </c>
      <c r="F38" s="181">
        <v>166000</v>
      </c>
      <c r="G38" s="45">
        <f t="shared" si="0"/>
        <v>2.1541032793596036</v>
      </c>
      <c r="H38" s="181">
        <v>152000</v>
      </c>
      <c r="I38" s="45">
        <f>(F38-H38)/H38</f>
        <v>9.2105263157894732E-2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35532.514999999999</v>
      </c>
      <c r="F39" s="182">
        <v>124666.6</v>
      </c>
      <c r="G39" s="51">
        <f t="shared" si="0"/>
        <v>2.5085217018834722</v>
      </c>
      <c r="H39" s="182">
        <v>116000</v>
      </c>
      <c r="I39" s="51">
        <f>(F39-H39)/H39</f>
        <v>7.4712068965517298E-2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1" t="s">
        <v>204</v>
      </c>
      <c r="B9" s="231"/>
      <c r="C9" s="231"/>
      <c r="D9" s="231"/>
      <c r="E9" s="231"/>
      <c r="F9" s="231"/>
      <c r="G9" s="231"/>
      <c r="H9" s="231"/>
      <c r="I9" s="231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2" t="s">
        <v>3</v>
      </c>
      <c r="B12" s="238"/>
      <c r="C12" s="240" t="s">
        <v>0</v>
      </c>
      <c r="D12" s="234" t="s">
        <v>222</v>
      </c>
      <c r="E12" s="242" t="s">
        <v>224</v>
      </c>
      <c r="F12" s="249" t="s">
        <v>186</v>
      </c>
      <c r="G12" s="234" t="s">
        <v>217</v>
      </c>
      <c r="H12" s="251" t="s">
        <v>221</v>
      </c>
      <c r="I12" s="247" t="s">
        <v>196</v>
      </c>
    </row>
    <row r="13" spans="1:9" ht="39.75" customHeight="1" thickBot="1" x14ac:dyDescent="0.25">
      <c r="A13" s="233"/>
      <c r="B13" s="239"/>
      <c r="C13" s="241"/>
      <c r="D13" s="235"/>
      <c r="E13" s="243"/>
      <c r="F13" s="250"/>
      <c r="G13" s="235"/>
      <c r="H13" s="252"/>
      <c r="I13" s="24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6844.8</v>
      </c>
      <c r="E15" s="165">
        <v>6900</v>
      </c>
      <c r="F15" s="67">
        <f t="shared" ref="F15:F30" si="0">D15-E15</f>
        <v>-55.199999999999818</v>
      </c>
      <c r="G15" s="42">
        <v>2184.1800000000003</v>
      </c>
      <c r="H15" s="66">
        <f>AVERAGE(D15:E15)</f>
        <v>6872.4</v>
      </c>
      <c r="I15" s="69">
        <f>(H15-G15)/G15</f>
        <v>2.1464439743977137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6082.2222222222226</v>
      </c>
      <c r="E16" s="165">
        <v>5033.2</v>
      </c>
      <c r="F16" s="71">
        <f t="shared" si="0"/>
        <v>1049.0222222222228</v>
      </c>
      <c r="G16" s="46">
        <v>1833.8422222222223</v>
      </c>
      <c r="H16" s="68">
        <f t="shared" ref="H16:H30" si="1">AVERAGE(D16:E16)</f>
        <v>5557.7111111111117</v>
      </c>
      <c r="I16" s="72">
        <f t="shared" ref="I16:I39" si="2">(H16-G16)/G16</f>
        <v>2.0306375563631427</v>
      </c>
    </row>
    <row r="17" spans="1:9" ht="16.5" x14ac:dyDescent="0.3">
      <c r="A17" s="37"/>
      <c r="B17" s="34" t="s">
        <v>6</v>
      </c>
      <c r="C17" s="15" t="s">
        <v>165</v>
      </c>
      <c r="D17" s="165">
        <v>5339.8</v>
      </c>
      <c r="E17" s="165">
        <v>5366.6</v>
      </c>
      <c r="F17" s="71">
        <f t="shared" si="0"/>
        <v>-26.800000000000182</v>
      </c>
      <c r="G17" s="46">
        <v>1670.911111111111</v>
      </c>
      <c r="H17" s="68">
        <f t="shared" si="1"/>
        <v>5353.2000000000007</v>
      </c>
      <c r="I17" s="72">
        <f t="shared" si="2"/>
        <v>2.2037610884281369</v>
      </c>
    </row>
    <row r="18" spans="1:9" ht="16.5" x14ac:dyDescent="0.3">
      <c r="A18" s="37"/>
      <c r="B18" s="34" t="s">
        <v>7</v>
      </c>
      <c r="C18" s="15" t="s">
        <v>166</v>
      </c>
      <c r="D18" s="165">
        <v>1275</v>
      </c>
      <c r="E18" s="165">
        <v>2000</v>
      </c>
      <c r="F18" s="71">
        <f t="shared" si="0"/>
        <v>-725</v>
      </c>
      <c r="G18" s="46">
        <v>828.42</v>
      </c>
      <c r="H18" s="68">
        <f t="shared" si="1"/>
        <v>1637.5</v>
      </c>
      <c r="I18" s="72">
        <f t="shared" si="2"/>
        <v>0.97665435407160628</v>
      </c>
    </row>
    <row r="19" spans="1:9" ht="16.5" x14ac:dyDescent="0.3">
      <c r="A19" s="37"/>
      <c r="B19" s="34" t="s">
        <v>8</v>
      </c>
      <c r="C19" s="15" t="s">
        <v>167</v>
      </c>
      <c r="D19" s="165">
        <v>12998.285714285714</v>
      </c>
      <c r="E19" s="165">
        <v>12066.6</v>
      </c>
      <c r="F19" s="71">
        <f t="shared" si="0"/>
        <v>931.6857142857134</v>
      </c>
      <c r="G19" s="46">
        <v>3749.4510444444445</v>
      </c>
      <c r="H19" s="68">
        <f t="shared" si="1"/>
        <v>12532.442857142858</v>
      </c>
      <c r="I19" s="72">
        <f t="shared" si="2"/>
        <v>2.342474060492711</v>
      </c>
    </row>
    <row r="20" spans="1:9" ht="16.5" x14ac:dyDescent="0.3">
      <c r="A20" s="37"/>
      <c r="B20" s="34" t="s">
        <v>9</v>
      </c>
      <c r="C20" s="15" t="s">
        <v>168</v>
      </c>
      <c r="D20" s="165">
        <v>5628.8</v>
      </c>
      <c r="E20" s="165">
        <v>5350</v>
      </c>
      <c r="F20" s="71">
        <f t="shared" si="0"/>
        <v>278.80000000000018</v>
      </c>
      <c r="G20" s="46">
        <v>1517.29</v>
      </c>
      <c r="H20" s="68">
        <f t="shared" si="1"/>
        <v>5489.4</v>
      </c>
      <c r="I20" s="72">
        <f t="shared" si="2"/>
        <v>2.6178976991873668</v>
      </c>
    </row>
    <row r="21" spans="1:9" ht="16.5" x14ac:dyDescent="0.3">
      <c r="A21" s="37"/>
      <c r="B21" s="34" t="s">
        <v>10</v>
      </c>
      <c r="C21" s="15" t="s">
        <v>169</v>
      </c>
      <c r="D21" s="165">
        <v>4823.8</v>
      </c>
      <c r="E21" s="165">
        <v>3600</v>
      </c>
      <c r="F21" s="71">
        <f t="shared" si="0"/>
        <v>1223.8000000000002</v>
      </c>
      <c r="G21" s="46">
        <v>1517.2288222222223</v>
      </c>
      <c r="H21" s="68">
        <f t="shared" si="1"/>
        <v>4211.8999999999996</v>
      </c>
      <c r="I21" s="72">
        <f t="shared" si="2"/>
        <v>1.7760479753021063</v>
      </c>
    </row>
    <row r="22" spans="1:9" ht="16.5" x14ac:dyDescent="0.3">
      <c r="A22" s="37"/>
      <c r="B22" s="34" t="s">
        <v>11</v>
      </c>
      <c r="C22" s="15" t="s">
        <v>170</v>
      </c>
      <c r="D22" s="165">
        <v>1058.8</v>
      </c>
      <c r="E22" s="165">
        <v>900</v>
      </c>
      <c r="F22" s="71">
        <f t="shared" si="0"/>
        <v>158.79999999999995</v>
      </c>
      <c r="G22" s="46">
        <v>413.3433</v>
      </c>
      <c r="H22" s="68">
        <f t="shared" si="1"/>
        <v>979.4</v>
      </c>
      <c r="I22" s="72">
        <f t="shared" si="2"/>
        <v>1.3694589944968263</v>
      </c>
    </row>
    <row r="23" spans="1:9" ht="16.5" x14ac:dyDescent="0.3">
      <c r="A23" s="37"/>
      <c r="B23" s="34" t="s">
        <v>12</v>
      </c>
      <c r="C23" s="15" t="s">
        <v>171</v>
      </c>
      <c r="D23" s="165">
        <v>1568.8</v>
      </c>
      <c r="E23" s="165">
        <v>1150</v>
      </c>
      <c r="F23" s="71">
        <f t="shared" si="0"/>
        <v>418.79999999999995</v>
      </c>
      <c r="G23" s="46">
        <v>474.15</v>
      </c>
      <c r="H23" s="68">
        <f t="shared" si="1"/>
        <v>1359.4</v>
      </c>
      <c r="I23" s="72">
        <f t="shared" si="2"/>
        <v>1.8670252029948331</v>
      </c>
    </row>
    <row r="24" spans="1:9" ht="16.5" x14ac:dyDescent="0.3">
      <c r="A24" s="37"/>
      <c r="B24" s="34" t="s">
        <v>13</v>
      </c>
      <c r="C24" s="15" t="s">
        <v>172</v>
      </c>
      <c r="D24" s="165">
        <v>1405</v>
      </c>
      <c r="E24" s="165">
        <v>1150</v>
      </c>
      <c r="F24" s="71">
        <f t="shared" si="0"/>
        <v>255</v>
      </c>
      <c r="G24" s="46">
        <v>466.24666666666667</v>
      </c>
      <c r="H24" s="68">
        <f t="shared" si="1"/>
        <v>1277.5</v>
      </c>
      <c r="I24" s="72">
        <f t="shared" si="2"/>
        <v>1.7399659693724352</v>
      </c>
    </row>
    <row r="25" spans="1:9" ht="16.5" x14ac:dyDescent="0.3">
      <c r="A25" s="37"/>
      <c r="B25" s="34" t="s">
        <v>14</v>
      </c>
      <c r="C25" s="15" t="s">
        <v>173</v>
      </c>
      <c r="D25" s="165">
        <v>1799.8</v>
      </c>
      <c r="E25" s="165">
        <v>1450</v>
      </c>
      <c r="F25" s="71">
        <f t="shared" si="0"/>
        <v>349.79999999999995</v>
      </c>
      <c r="G25" s="46">
        <v>495.68340000000001</v>
      </c>
      <c r="H25" s="68">
        <f t="shared" si="1"/>
        <v>1624.9</v>
      </c>
      <c r="I25" s="72">
        <f t="shared" si="2"/>
        <v>2.2781004972125358</v>
      </c>
    </row>
    <row r="26" spans="1:9" ht="16.5" x14ac:dyDescent="0.3">
      <c r="A26" s="37"/>
      <c r="B26" s="34" t="s">
        <v>15</v>
      </c>
      <c r="C26" s="15" t="s">
        <v>174</v>
      </c>
      <c r="D26" s="165">
        <v>3475.8</v>
      </c>
      <c r="E26" s="165">
        <v>3133.2</v>
      </c>
      <c r="F26" s="71">
        <f t="shared" si="0"/>
        <v>342.60000000000036</v>
      </c>
      <c r="G26" s="46">
        <v>1252.5</v>
      </c>
      <c r="H26" s="68">
        <f t="shared" si="1"/>
        <v>3304.5</v>
      </c>
      <c r="I26" s="72">
        <f t="shared" si="2"/>
        <v>1.6383233532934132</v>
      </c>
    </row>
    <row r="27" spans="1:9" ht="16.5" x14ac:dyDescent="0.3">
      <c r="A27" s="37"/>
      <c r="B27" s="34" t="s">
        <v>16</v>
      </c>
      <c r="C27" s="15" t="s">
        <v>175</v>
      </c>
      <c r="D27" s="165">
        <v>1748.6666666666667</v>
      </c>
      <c r="E27" s="165">
        <v>1400</v>
      </c>
      <c r="F27" s="71">
        <f t="shared" si="0"/>
        <v>348.66666666666674</v>
      </c>
      <c r="G27" s="46">
        <v>498.11673333333334</v>
      </c>
      <c r="H27" s="68">
        <f t="shared" si="1"/>
        <v>1574.3333333333335</v>
      </c>
      <c r="I27" s="72">
        <f t="shared" si="2"/>
        <v>2.1605710629275525</v>
      </c>
    </row>
    <row r="28" spans="1:9" ht="16.5" x14ac:dyDescent="0.3">
      <c r="A28" s="37"/>
      <c r="B28" s="34" t="s">
        <v>17</v>
      </c>
      <c r="C28" s="15" t="s">
        <v>176</v>
      </c>
      <c r="D28" s="165">
        <v>2624</v>
      </c>
      <c r="E28" s="165">
        <v>3183.2</v>
      </c>
      <c r="F28" s="71">
        <f t="shared" si="0"/>
        <v>-559.19999999999982</v>
      </c>
      <c r="G28" s="46">
        <v>1355.6200000000001</v>
      </c>
      <c r="H28" s="68">
        <f t="shared" si="1"/>
        <v>2903.6</v>
      </c>
      <c r="I28" s="72">
        <f t="shared" si="2"/>
        <v>1.1418981720541153</v>
      </c>
    </row>
    <row r="29" spans="1:9" ht="16.5" x14ac:dyDescent="0.3">
      <c r="A29" s="37"/>
      <c r="B29" s="34" t="s">
        <v>18</v>
      </c>
      <c r="C29" s="15" t="s">
        <v>177</v>
      </c>
      <c r="D29" s="165">
        <v>5325</v>
      </c>
      <c r="E29" s="165">
        <v>6100</v>
      </c>
      <c r="F29" s="71">
        <f t="shared" si="0"/>
        <v>-775</v>
      </c>
      <c r="G29" s="46">
        <v>2562.7283333333335</v>
      </c>
      <c r="H29" s="68">
        <f t="shared" si="1"/>
        <v>5712.5</v>
      </c>
      <c r="I29" s="72">
        <f t="shared" si="2"/>
        <v>1.2290696698895771</v>
      </c>
    </row>
    <row r="30" spans="1:9" ht="17.25" thickBot="1" x14ac:dyDescent="0.35">
      <c r="A30" s="38"/>
      <c r="B30" s="36" t="s">
        <v>19</v>
      </c>
      <c r="C30" s="16" t="s">
        <v>178</v>
      </c>
      <c r="D30" s="229">
        <v>4945.8</v>
      </c>
      <c r="E30" s="168">
        <v>5200</v>
      </c>
      <c r="F30" s="74">
        <f t="shared" si="0"/>
        <v>-254.19999999999982</v>
      </c>
      <c r="G30" s="49">
        <v>1659.8599999999997</v>
      </c>
      <c r="H30" s="101">
        <f t="shared" si="1"/>
        <v>5072.8999999999996</v>
      </c>
      <c r="I30" s="75">
        <f t="shared" si="2"/>
        <v>2.0562216090513661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10831.666666666666</v>
      </c>
      <c r="E32" s="165">
        <v>11533.2</v>
      </c>
      <c r="F32" s="67">
        <f>D32-E32</f>
        <v>-701.53333333333467</v>
      </c>
      <c r="G32" s="54">
        <v>4174.8399206349204</v>
      </c>
      <c r="H32" s="68">
        <f>AVERAGE(D32:E32)</f>
        <v>11182.433333333334</v>
      </c>
      <c r="I32" s="78">
        <f t="shared" si="2"/>
        <v>1.6785298468719925</v>
      </c>
    </row>
    <row r="33" spans="1:9" ht="16.5" x14ac:dyDescent="0.3">
      <c r="A33" s="37"/>
      <c r="B33" s="34" t="s">
        <v>27</v>
      </c>
      <c r="C33" s="15" t="s">
        <v>180</v>
      </c>
      <c r="D33" s="47">
        <v>11781</v>
      </c>
      <c r="E33" s="165">
        <v>11300</v>
      </c>
      <c r="F33" s="79">
        <f>D33-E33</f>
        <v>481</v>
      </c>
      <c r="G33" s="46">
        <v>4670.1087301587304</v>
      </c>
      <c r="H33" s="68">
        <f>AVERAGE(D33:E33)</f>
        <v>11540.5</v>
      </c>
      <c r="I33" s="72">
        <f t="shared" si="2"/>
        <v>1.4711416086468194</v>
      </c>
    </row>
    <row r="34" spans="1:9" ht="16.5" x14ac:dyDescent="0.3">
      <c r="A34" s="37"/>
      <c r="B34" s="39" t="s">
        <v>28</v>
      </c>
      <c r="C34" s="15" t="s">
        <v>181</v>
      </c>
      <c r="D34" s="47">
        <v>8359</v>
      </c>
      <c r="E34" s="165">
        <v>7033.2</v>
      </c>
      <c r="F34" s="71">
        <f>D34-E34</f>
        <v>1325.8000000000002</v>
      </c>
      <c r="G34" s="46">
        <v>3229.4177777777777</v>
      </c>
      <c r="H34" s="68">
        <f>AVERAGE(D34:E34)</f>
        <v>7696.1</v>
      </c>
      <c r="I34" s="72">
        <f t="shared" si="2"/>
        <v>1.3831230672470718</v>
      </c>
    </row>
    <row r="35" spans="1:9" ht="16.5" x14ac:dyDescent="0.3">
      <c r="A35" s="37"/>
      <c r="B35" s="34" t="s">
        <v>29</v>
      </c>
      <c r="C35" s="15" t="s">
        <v>182</v>
      </c>
      <c r="D35" s="47">
        <v>4437.5</v>
      </c>
      <c r="E35" s="165">
        <v>7200</v>
      </c>
      <c r="F35" s="79">
        <f>D35-E35</f>
        <v>-2762.5</v>
      </c>
      <c r="G35" s="46">
        <v>2217.6083333333336</v>
      </c>
      <c r="H35" s="68">
        <f>AVERAGE(D35:E35)</f>
        <v>5818.75</v>
      </c>
      <c r="I35" s="72">
        <f t="shared" si="2"/>
        <v>1.6238853419412052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5094</v>
      </c>
      <c r="E36" s="165">
        <v>3516.6</v>
      </c>
      <c r="F36" s="71">
        <f>D36-E36</f>
        <v>1577.4</v>
      </c>
      <c r="G36" s="49">
        <v>3167.4333999999999</v>
      </c>
      <c r="H36" s="68">
        <f>AVERAGE(D36:E36)</f>
        <v>4305.3</v>
      </c>
      <c r="I36" s="80">
        <f t="shared" si="2"/>
        <v>0.35923931344539095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198497</v>
      </c>
      <c r="E38" s="166">
        <v>166000</v>
      </c>
      <c r="F38" s="67">
        <f>D38-E38</f>
        <v>32497</v>
      </c>
      <c r="G38" s="46">
        <v>52629.85555555555</v>
      </c>
      <c r="H38" s="67">
        <f>AVERAGE(D38:E38)</f>
        <v>182248.5</v>
      </c>
      <c r="I38" s="78">
        <f t="shared" si="2"/>
        <v>2.4628348886046307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114700</v>
      </c>
      <c r="E39" s="167">
        <v>124666.6</v>
      </c>
      <c r="F39" s="74">
        <f>D39-E39</f>
        <v>-9966.6000000000058</v>
      </c>
      <c r="G39" s="46">
        <v>35532.514999999999</v>
      </c>
      <c r="H39" s="81">
        <f>AVERAGE(D39:E39)</f>
        <v>119683.3</v>
      </c>
      <c r="I39" s="75">
        <f t="shared" si="2"/>
        <v>2.3682755076582676</v>
      </c>
    </row>
    <row r="40" spans="1:9" ht="15.75" customHeight="1" thickBot="1" x14ac:dyDescent="0.25">
      <c r="A40" s="244"/>
      <c r="B40" s="245"/>
      <c r="C40" s="246"/>
      <c r="D40" s="84">
        <f>SUM(D15:D39)</f>
        <v>420644.54126984125</v>
      </c>
      <c r="E40" s="84">
        <f>SUM(E15:E39)</f>
        <v>395232.4</v>
      </c>
      <c r="F40" s="84">
        <f>SUM(F15:F39)</f>
        <v>25412.141269841268</v>
      </c>
      <c r="G40" s="84">
        <f>SUM(G15:G39)</f>
        <v>128101.35035079364</v>
      </c>
      <c r="H40" s="84">
        <f>AVERAGE(D40:E40)</f>
        <v>407938.47063492064</v>
      </c>
      <c r="I40" s="75">
        <f>(H40-G40)/G40</f>
        <v>2.1844978176874723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1" t="s">
        <v>201</v>
      </c>
      <c r="B9" s="231"/>
      <c r="C9" s="231"/>
      <c r="D9" s="231"/>
      <c r="E9" s="231"/>
      <c r="F9" s="231"/>
      <c r="G9" s="231"/>
      <c r="H9" s="231"/>
      <c r="I9" s="231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2" t="s">
        <v>3</v>
      </c>
      <c r="B13" s="238"/>
      <c r="C13" s="240" t="s">
        <v>0</v>
      </c>
      <c r="D13" s="234" t="s">
        <v>23</v>
      </c>
      <c r="E13" s="234" t="s">
        <v>217</v>
      </c>
      <c r="F13" s="251" t="s">
        <v>221</v>
      </c>
      <c r="G13" s="234" t="s">
        <v>197</v>
      </c>
      <c r="H13" s="251" t="s">
        <v>220</v>
      </c>
      <c r="I13" s="234" t="s">
        <v>187</v>
      </c>
    </row>
    <row r="14" spans="1:9" ht="33.75" customHeight="1" thickBot="1" x14ac:dyDescent="0.25">
      <c r="A14" s="233"/>
      <c r="B14" s="239"/>
      <c r="C14" s="241"/>
      <c r="D14" s="254"/>
      <c r="E14" s="235"/>
      <c r="F14" s="252"/>
      <c r="G14" s="253"/>
      <c r="H14" s="252"/>
      <c r="I14" s="25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2184.1800000000003</v>
      </c>
      <c r="F16" s="42">
        <v>6872.4</v>
      </c>
      <c r="G16" s="21">
        <f t="shared" ref="G16:G31" si="0">(F16-E16)/E16</f>
        <v>2.1464439743977137</v>
      </c>
      <c r="H16" s="206">
        <v>6827.4</v>
      </c>
      <c r="I16" s="21">
        <f t="shared" ref="I16:I31" si="1">(F16-H16)/H16</f>
        <v>6.5910888478776701E-3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1833.8422222222223</v>
      </c>
      <c r="F17" s="46">
        <v>5557.7111111111117</v>
      </c>
      <c r="G17" s="21">
        <f t="shared" si="0"/>
        <v>2.0306375563631427</v>
      </c>
      <c r="H17" s="209">
        <v>5362.1111111111113</v>
      </c>
      <c r="I17" s="21">
        <f t="shared" si="1"/>
        <v>3.6478169875049281E-2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1670.911111111111</v>
      </c>
      <c r="F18" s="46">
        <v>5353.2000000000007</v>
      </c>
      <c r="G18" s="21">
        <f t="shared" si="0"/>
        <v>2.2037610884281369</v>
      </c>
      <c r="H18" s="209">
        <v>5574.9</v>
      </c>
      <c r="I18" s="21">
        <f t="shared" si="1"/>
        <v>-3.9767529462411688E-2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828.42</v>
      </c>
      <c r="F19" s="46">
        <v>1637.5</v>
      </c>
      <c r="G19" s="21">
        <f t="shared" si="0"/>
        <v>0.97665435407160628</v>
      </c>
      <c r="H19" s="209">
        <v>1599.4444444444443</v>
      </c>
      <c r="I19" s="21">
        <f t="shared" si="1"/>
        <v>2.3792983674887178E-2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3749.4510444444445</v>
      </c>
      <c r="F20" s="46">
        <v>12532.442857142858</v>
      </c>
      <c r="G20" s="21">
        <f t="shared" si="0"/>
        <v>2.342474060492711</v>
      </c>
      <c r="H20" s="209">
        <v>12059</v>
      </c>
      <c r="I20" s="21">
        <f t="shared" si="1"/>
        <v>3.9260540438084253E-2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1517.29</v>
      </c>
      <c r="F21" s="46">
        <v>5489.4</v>
      </c>
      <c r="G21" s="21">
        <f t="shared" si="0"/>
        <v>2.6178976991873668</v>
      </c>
      <c r="H21" s="209">
        <v>5214.3999999999996</v>
      </c>
      <c r="I21" s="21">
        <f t="shared" si="1"/>
        <v>5.2738570113531759E-2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1517.2288222222223</v>
      </c>
      <c r="F22" s="46">
        <v>4211.8999999999996</v>
      </c>
      <c r="G22" s="21">
        <f t="shared" si="0"/>
        <v>1.7760479753021063</v>
      </c>
      <c r="H22" s="209">
        <v>4022.4</v>
      </c>
      <c r="I22" s="21">
        <f t="shared" si="1"/>
        <v>4.7111177406523354E-2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413.3433</v>
      </c>
      <c r="F23" s="46">
        <v>979.4</v>
      </c>
      <c r="G23" s="21">
        <f t="shared" si="0"/>
        <v>1.3694589944968263</v>
      </c>
      <c r="H23" s="209">
        <v>942.4</v>
      </c>
      <c r="I23" s="21">
        <f t="shared" si="1"/>
        <v>3.9261460101867575E-2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474.15</v>
      </c>
      <c r="F24" s="46">
        <v>1359.4</v>
      </c>
      <c r="G24" s="21">
        <f t="shared" si="0"/>
        <v>1.8670252029948331</v>
      </c>
      <c r="H24" s="209">
        <v>1330</v>
      </c>
      <c r="I24" s="21">
        <f t="shared" si="1"/>
        <v>2.2105263157894805E-2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466.24666666666667</v>
      </c>
      <c r="F25" s="46">
        <v>1277.5</v>
      </c>
      <c r="G25" s="21">
        <f t="shared" si="0"/>
        <v>1.7399659693724352</v>
      </c>
      <c r="H25" s="209">
        <v>1461.1111111111111</v>
      </c>
      <c r="I25" s="21">
        <f t="shared" si="1"/>
        <v>-0.1256653992395437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495.68340000000001</v>
      </c>
      <c r="F26" s="46">
        <v>1624.9</v>
      </c>
      <c r="G26" s="21">
        <f t="shared" si="0"/>
        <v>2.2781004972125358</v>
      </c>
      <c r="H26" s="209">
        <v>1712.4</v>
      </c>
      <c r="I26" s="21">
        <f t="shared" si="1"/>
        <v>-5.1097874328427932E-2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1252.5</v>
      </c>
      <c r="F27" s="46">
        <v>3304.5</v>
      </c>
      <c r="G27" s="21">
        <f t="shared" si="0"/>
        <v>1.6383233532934132</v>
      </c>
      <c r="H27" s="209">
        <v>2892</v>
      </c>
      <c r="I27" s="21">
        <f t="shared" si="1"/>
        <v>0.14263485477178423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498.11673333333334</v>
      </c>
      <c r="F28" s="46">
        <v>1574.3333333333335</v>
      </c>
      <c r="G28" s="21">
        <f t="shared" si="0"/>
        <v>2.1605710629275525</v>
      </c>
      <c r="H28" s="209">
        <v>1605.4444444444443</v>
      </c>
      <c r="I28" s="21">
        <f t="shared" si="1"/>
        <v>-1.937850370267823E-2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1355.6200000000001</v>
      </c>
      <c r="F29" s="46">
        <v>2903.6</v>
      </c>
      <c r="G29" s="21">
        <f t="shared" si="0"/>
        <v>1.1418981720541153</v>
      </c>
      <c r="H29" s="209">
        <v>3014.5</v>
      </c>
      <c r="I29" s="21">
        <f t="shared" si="1"/>
        <v>-3.6788853872947454E-2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2562.7283333333335</v>
      </c>
      <c r="F30" s="46">
        <v>5712.5</v>
      </c>
      <c r="G30" s="21">
        <f t="shared" si="0"/>
        <v>1.2290696698895771</v>
      </c>
      <c r="H30" s="209">
        <v>5773.5714285714284</v>
      </c>
      <c r="I30" s="21">
        <f t="shared" si="1"/>
        <v>-1.0577755783743637E-2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1659.8599999999997</v>
      </c>
      <c r="F31" s="49">
        <v>5072.8999999999996</v>
      </c>
      <c r="G31" s="23">
        <f t="shared" si="0"/>
        <v>2.0562216090513661</v>
      </c>
      <c r="H31" s="212">
        <v>5109.8999999999996</v>
      </c>
      <c r="I31" s="23">
        <f t="shared" si="1"/>
        <v>-7.240846200512731E-3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4174.8399206349204</v>
      </c>
      <c r="F33" s="54">
        <v>11182.433333333334</v>
      </c>
      <c r="G33" s="21">
        <f>(F33-E33)/E33</f>
        <v>1.6785298468719925</v>
      </c>
      <c r="H33" s="215">
        <v>11174</v>
      </c>
      <c r="I33" s="21">
        <f>(F33-H33)/H33</f>
        <v>7.5472823817203361E-4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4670.1087301587304</v>
      </c>
      <c r="F34" s="46">
        <v>11540.5</v>
      </c>
      <c r="G34" s="21">
        <f>(F34-E34)/E34</f>
        <v>1.4711416086468194</v>
      </c>
      <c r="H34" s="209">
        <v>10965.5</v>
      </c>
      <c r="I34" s="21">
        <f>(F34-H34)/H34</f>
        <v>5.2437189366649949E-2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3229.4177777777777</v>
      </c>
      <c r="F35" s="46">
        <v>7696.1</v>
      </c>
      <c r="G35" s="21">
        <f>(F35-E35)/E35</f>
        <v>1.3831230672470718</v>
      </c>
      <c r="H35" s="209">
        <v>7292.1428571428569</v>
      </c>
      <c r="I35" s="21">
        <f>(F35-H35)/H35</f>
        <v>5.5396219022431276E-2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2217.6083333333336</v>
      </c>
      <c r="F36" s="46">
        <v>5818.75</v>
      </c>
      <c r="G36" s="21">
        <f>(F36-E36)/E36</f>
        <v>1.6238853419412052</v>
      </c>
      <c r="H36" s="209">
        <v>5904.1666666666661</v>
      </c>
      <c r="I36" s="21">
        <f>(F36-H36)/H36</f>
        <v>-1.4467184191954733E-2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3167.4333999999999</v>
      </c>
      <c r="F37" s="49">
        <v>4305.3</v>
      </c>
      <c r="G37" s="23">
        <f>(F37-E37)/E37</f>
        <v>0.35923931344539095</v>
      </c>
      <c r="H37" s="212">
        <v>4039.5</v>
      </c>
      <c r="I37" s="23">
        <f>(F37-H37)/H37</f>
        <v>6.580022279985151E-2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52629.85555555555</v>
      </c>
      <c r="F39" s="46">
        <v>182248.5</v>
      </c>
      <c r="G39" s="21">
        <f t="shared" ref="G39:G44" si="2">(F39-E39)/E39</f>
        <v>2.4628348886046307</v>
      </c>
      <c r="H39" s="209">
        <v>172748.5</v>
      </c>
      <c r="I39" s="21">
        <f t="shared" ref="I39:I44" si="3">(F39-H39)/H39</f>
        <v>5.4993241620043008E-2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35532.514999999999</v>
      </c>
      <c r="F40" s="46">
        <v>119683.3</v>
      </c>
      <c r="G40" s="21">
        <f t="shared" si="2"/>
        <v>2.3682755076582676</v>
      </c>
      <c r="H40" s="209">
        <v>110975</v>
      </c>
      <c r="I40" s="21">
        <f t="shared" si="3"/>
        <v>7.847082676278444E-2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31440.875</v>
      </c>
      <c r="F41" s="57">
        <v>77499.5</v>
      </c>
      <c r="G41" s="21">
        <f t="shared" si="2"/>
        <v>1.4649282184417578</v>
      </c>
      <c r="H41" s="217">
        <v>71237</v>
      </c>
      <c r="I41" s="21">
        <f t="shared" si="3"/>
        <v>8.7910776703117768E-2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6640</v>
      </c>
      <c r="F42" s="47">
        <v>30083</v>
      </c>
      <c r="G42" s="21">
        <f t="shared" si="2"/>
        <v>3.5305722891566265</v>
      </c>
      <c r="H42" s="210">
        <v>30372</v>
      </c>
      <c r="I42" s="21">
        <f t="shared" si="3"/>
        <v>-9.5153430791518508E-3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19340</v>
      </c>
      <c r="F43" s="47">
        <v>24850</v>
      </c>
      <c r="G43" s="21">
        <f t="shared" si="2"/>
        <v>0.28490175801447776</v>
      </c>
      <c r="H43" s="210">
        <v>25250</v>
      </c>
      <c r="I43" s="21">
        <f t="shared" si="3"/>
        <v>-1.5841584158415842E-2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18871.166666666664</v>
      </c>
      <c r="F44" s="50">
        <v>53240</v>
      </c>
      <c r="G44" s="31">
        <f t="shared" si="2"/>
        <v>1.8212352177484172</v>
      </c>
      <c r="H44" s="213">
        <v>53290</v>
      </c>
      <c r="I44" s="31">
        <f t="shared" si="3"/>
        <v>-9.3826233814974663E-4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10683.024444444445</v>
      </c>
      <c r="F46" s="43">
        <v>35291.142857142855</v>
      </c>
      <c r="G46" s="21">
        <f t="shared" ref="G46:G51" si="4">(F46-E46)/E46</f>
        <v>2.3034786207472839</v>
      </c>
      <c r="H46" s="207">
        <v>31044.714285714286</v>
      </c>
      <c r="I46" s="21">
        <f t="shared" ref="I46:I51" si="5">(F46-H46)/H46</f>
        <v>0.13678426969394367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7396.844444444444</v>
      </c>
      <c r="F47" s="47">
        <v>24101.8</v>
      </c>
      <c r="G47" s="21">
        <f t="shared" si="4"/>
        <v>2.2583894633747725</v>
      </c>
      <c r="H47" s="210">
        <v>22821.8</v>
      </c>
      <c r="I47" s="21">
        <f t="shared" si="5"/>
        <v>5.60867240971352E-2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26364.76666666667</v>
      </c>
      <c r="F48" s="47">
        <v>80687.555555555562</v>
      </c>
      <c r="G48" s="21">
        <f t="shared" si="4"/>
        <v>2.0604312405150136</v>
      </c>
      <c r="H48" s="210">
        <v>71279.75</v>
      </c>
      <c r="I48" s="21">
        <f t="shared" si="5"/>
        <v>0.13198426699806834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39328.762999999999</v>
      </c>
      <c r="F49" s="47">
        <v>131745.16666666666</v>
      </c>
      <c r="G49" s="21">
        <f t="shared" si="4"/>
        <v>2.3498426245103783</v>
      </c>
      <c r="H49" s="210">
        <v>129495.16666666667</v>
      </c>
      <c r="I49" s="21">
        <f t="shared" si="5"/>
        <v>1.7375165868481465E-2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4024.3600000000006</v>
      </c>
      <c r="F50" s="47">
        <v>8235</v>
      </c>
      <c r="G50" s="21">
        <f t="shared" si="4"/>
        <v>1.046288105437883</v>
      </c>
      <c r="H50" s="210">
        <v>5796.25</v>
      </c>
      <c r="I50" s="21">
        <f t="shared" si="5"/>
        <v>0.42074617209402632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55495.302777777775</v>
      </c>
      <c r="F51" s="50">
        <v>54748.25</v>
      </c>
      <c r="G51" s="31">
        <f t="shared" si="4"/>
        <v>-1.3461549723752851E-2</v>
      </c>
      <c r="H51" s="213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5683.3333333333339</v>
      </c>
      <c r="F53" s="66">
        <v>22975</v>
      </c>
      <c r="G53" s="22">
        <f t="shared" ref="G53:G61" si="6">(F53-E53)/E53</f>
        <v>3.0425219941348964</v>
      </c>
      <c r="H53" s="164">
        <v>22975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11429.809523809523</v>
      </c>
      <c r="F54" s="70">
        <v>26235.833333333332</v>
      </c>
      <c r="G54" s="21">
        <f t="shared" si="6"/>
        <v>1.2953867497687752</v>
      </c>
      <c r="H54" s="221">
        <v>25196.666666666668</v>
      </c>
      <c r="I54" s="21">
        <f t="shared" si="7"/>
        <v>4.1242227807911001E-2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6513.1333333333332</v>
      </c>
      <c r="F55" s="70">
        <v>27171</v>
      </c>
      <c r="G55" s="21">
        <f t="shared" si="6"/>
        <v>3.1717248226659982</v>
      </c>
      <c r="H55" s="221">
        <v>25171</v>
      </c>
      <c r="I55" s="21">
        <f t="shared" si="7"/>
        <v>7.9456517420841449E-2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7153.4866666666667</v>
      </c>
      <c r="F56" s="70">
        <v>28944.5</v>
      </c>
      <c r="G56" s="21">
        <f t="shared" si="6"/>
        <v>3.0462087019569943</v>
      </c>
      <c r="H56" s="221">
        <v>28944.5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4899.2857142857138</v>
      </c>
      <c r="F57" s="99">
        <v>13441.6</v>
      </c>
      <c r="G57" s="21">
        <f t="shared" si="6"/>
        <v>1.7435836127715414</v>
      </c>
      <c r="H57" s="226">
        <v>13072</v>
      </c>
      <c r="I57" s="21">
        <f t="shared" si="7"/>
        <v>2.8274173806609574E-2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10514</v>
      </c>
      <c r="F58" s="50">
        <v>4637.6000000000004</v>
      </c>
      <c r="G58" s="29">
        <f t="shared" si="6"/>
        <v>-0.55891192695453673</v>
      </c>
      <c r="H58" s="213">
        <v>4205.6000000000004</v>
      </c>
      <c r="I58" s="29">
        <f t="shared" si="7"/>
        <v>0.10272018261365796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9538.0933333333342</v>
      </c>
      <c r="F59" s="68">
        <v>29587.222222222223</v>
      </c>
      <c r="G59" s="21">
        <f t="shared" si="6"/>
        <v>2.1020059448172961</v>
      </c>
      <c r="H59" s="220">
        <v>28603.888888888891</v>
      </c>
      <c r="I59" s="21">
        <f t="shared" si="7"/>
        <v>3.4377609882106121E-2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11739.444444444445</v>
      </c>
      <c r="F60" s="70">
        <v>35784.714285714283</v>
      </c>
      <c r="G60" s="21">
        <f t="shared" si="6"/>
        <v>2.0482459757837161</v>
      </c>
      <c r="H60" s="221">
        <v>32494.125</v>
      </c>
      <c r="I60" s="21">
        <f t="shared" si="7"/>
        <v>0.10126720709402953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49432.000000000007</v>
      </c>
      <c r="F61" s="73">
        <v>218000</v>
      </c>
      <c r="G61" s="29">
        <f t="shared" si="6"/>
        <v>3.4100987214759666</v>
      </c>
      <c r="H61" s="222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16838.560000000001</v>
      </c>
      <c r="F63" s="54">
        <v>37412.875</v>
      </c>
      <c r="G63" s="21">
        <f t="shared" ref="G63:G68" si="8">(F63-E63)/E63</f>
        <v>1.2218571540559287</v>
      </c>
      <c r="H63" s="215">
        <v>36744.125</v>
      </c>
      <c r="I63" s="21">
        <f t="shared" ref="I63:I74" si="9">(F63-H63)/H63</f>
        <v>1.8200188465502989E-2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55331.233333333337</v>
      </c>
      <c r="F64" s="46">
        <v>212169.71428571429</v>
      </c>
      <c r="G64" s="21">
        <f t="shared" si="8"/>
        <v>2.8345379544955192</v>
      </c>
      <c r="H64" s="209">
        <v>187009.71428571429</v>
      </c>
      <c r="I64" s="21">
        <f t="shared" si="9"/>
        <v>0.13453846553425797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28416.525000000001</v>
      </c>
      <c r="F65" s="46">
        <v>136627.16666666666</v>
      </c>
      <c r="G65" s="21">
        <f t="shared" si="8"/>
        <v>3.8080181044890837</v>
      </c>
      <c r="H65" s="209">
        <v>128661.85714285714</v>
      </c>
      <c r="I65" s="21">
        <f t="shared" si="9"/>
        <v>6.1908864839137122E-2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15709.005555555555</v>
      </c>
      <c r="F66" s="46">
        <v>63999</v>
      </c>
      <c r="G66" s="21">
        <f t="shared" si="8"/>
        <v>3.0740325524531045</v>
      </c>
      <c r="H66" s="209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9358.5499999999993</v>
      </c>
      <c r="F67" s="46">
        <v>28821.25</v>
      </c>
      <c r="G67" s="21">
        <f t="shared" si="8"/>
        <v>2.0796704617702533</v>
      </c>
      <c r="H67" s="209">
        <v>28894</v>
      </c>
      <c r="I67" s="21">
        <f t="shared" si="9"/>
        <v>-2.5178237696407558E-3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8269.15</v>
      </c>
      <c r="F68" s="58">
        <v>25137.599999999999</v>
      </c>
      <c r="G68" s="31">
        <f t="shared" si="8"/>
        <v>2.0399255062491304</v>
      </c>
      <c r="H68" s="218">
        <v>23687.166666666668</v>
      </c>
      <c r="I68" s="31">
        <f t="shared" si="9"/>
        <v>6.1232875748471277E-2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7852.9</v>
      </c>
      <c r="F70" s="43">
        <v>28045</v>
      </c>
      <c r="G70" s="21">
        <f>(F70-E70)/E70</f>
        <v>2.5712921341160588</v>
      </c>
      <c r="H70" s="207">
        <v>26368.75</v>
      </c>
      <c r="I70" s="21">
        <f t="shared" si="9"/>
        <v>6.3569566247926049E-2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5495.971428571429</v>
      </c>
      <c r="F71" s="47">
        <v>13602.666666666666</v>
      </c>
      <c r="G71" s="21">
        <f>(F71-E71)/E71</f>
        <v>1.475024996664223</v>
      </c>
      <c r="H71" s="210">
        <v>13602.666666666666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2033.3333333333333</v>
      </c>
      <c r="F72" s="47">
        <v>11040</v>
      </c>
      <c r="G72" s="21">
        <f>(F72-E72)/E72</f>
        <v>4.4295081967213115</v>
      </c>
      <c r="H72" s="210">
        <v>10663.333333333334</v>
      </c>
      <c r="I72" s="21">
        <f t="shared" si="9"/>
        <v>3.5323538605814261E-2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4392.833333333333</v>
      </c>
      <c r="F73" s="47">
        <v>11883.75</v>
      </c>
      <c r="G73" s="21">
        <f>(F73-E73)/E73</f>
        <v>1.7052585650870737</v>
      </c>
      <c r="H73" s="210">
        <v>11883.75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4012.4138888888892</v>
      </c>
      <c r="F74" s="50">
        <v>12885.375</v>
      </c>
      <c r="G74" s="21">
        <f>(F74-E74)/E74</f>
        <v>2.2113773296623189</v>
      </c>
      <c r="H74" s="213">
        <v>12242.25</v>
      </c>
      <c r="I74" s="21">
        <f t="shared" si="9"/>
        <v>5.2533235312136252E-2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3321.6666666666665</v>
      </c>
      <c r="F76" s="43">
        <v>8164.166666666667</v>
      </c>
      <c r="G76" s="22">
        <f t="shared" ref="G76:G82" si="10">(F76-E76)/E76</f>
        <v>1.4578524836929252</v>
      </c>
      <c r="H76" s="207">
        <v>8164.166666666667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2884</v>
      </c>
      <c r="F77" s="32">
        <v>11099.714285714286</v>
      </c>
      <c r="G77" s="21">
        <f t="shared" si="10"/>
        <v>2.8487220130770758</v>
      </c>
      <c r="H77" s="201">
        <v>10255.375</v>
      </c>
      <c r="I77" s="21">
        <f t="shared" si="11"/>
        <v>8.2331390681889854E-2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1539.7866666666664</v>
      </c>
      <c r="F78" s="47">
        <v>4543.333333333333</v>
      </c>
      <c r="G78" s="21">
        <f t="shared" si="10"/>
        <v>1.9506251948321849</v>
      </c>
      <c r="H78" s="210">
        <v>4295</v>
      </c>
      <c r="I78" s="21">
        <f t="shared" si="11"/>
        <v>5.7819169577027478E-2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2858.9111111111115</v>
      </c>
      <c r="F79" s="47">
        <v>8349.4444444444453</v>
      </c>
      <c r="G79" s="21">
        <f t="shared" si="10"/>
        <v>1.9204980917365584</v>
      </c>
      <c r="H79" s="210">
        <v>7637.2222222222226</v>
      </c>
      <c r="I79" s="21">
        <f t="shared" si="11"/>
        <v>9.3256710555030237E-2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3523.4199999999996</v>
      </c>
      <c r="F80" s="61">
        <v>7097.8571428571431</v>
      </c>
      <c r="G80" s="21">
        <f t="shared" si="10"/>
        <v>1.014479438402786</v>
      </c>
      <c r="H80" s="219">
        <v>7446.1111111111113</v>
      </c>
      <c r="I80" s="21">
        <f t="shared" si="11"/>
        <v>-4.6769912919282453E-2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9999</v>
      </c>
      <c r="F81" s="61">
        <v>56000</v>
      </c>
      <c r="G81" s="21">
        <f t="shared" si="10"/>
        <v>4.6005600560056008</v>
      </c>
      <c r="H81" s="219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6476.0444444444447</v>
      </c>
      <c r="F82" s="50">
        <v>12623.75</v>
      </c>
      <c r="G82" s="23">
        <f t="shared" si="10"/>
        <v>0.9492994694978415</v>
      </c>
      <c r="H82" s="213">
        <v>9455.5555555555547</v>
      </c>
      <c r="I82" s="23">
        <f t="shared" si="11"/>
        <v>0.33506169212690962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" zoomScaleNormal="100" workbookViewId="0">
      <selection activeCell="J91" sqref="J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1" t="s">
        <v>201</v>
      </c>
      <c r="B9" s="231"/>
      <c r="C9" s="231"/>
      <c r="D9" s="231"/>
      <c r="E9" s="231"/>
      <c r="F9" s="231"/>
      <c r="G9" s="231"/>
      <c r="H9" s="231"/>
      <c r="I9" s="231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32" t="s">
        <v>3</v>
      </c>
      <c r="B13" s="238"/>
      <c r="C13" s="257" t="s">
        <v>0</v>
      </c>
      <c r="D13" s="259" t="s">
        <v>23</v>
      </c>
      <c r="E13" s="234" t="s">
        <v>217</v>
      </c>
      <c r="F13" s="251" t="s">
        <v>221</v>
      </c>
      <c r="G13" s="234" t="s">
        <v>197</v>
      </c>
      <c r="H13" s="251" t="s">
        <v>220</v>
      </c>
      <c r="I13" s="234" t="s">
        <v>187</v>
      </c>
    </row>
    <row r="14" spans="1:9" ht="38.25" customHeight="1" thickBot="1" x14ac:dyDescent="0.25">
      <c r="A14" s="233"/>
      <c r="B14" s="239"/>
      <c r="C14" s="258"/>
      <c r="D14" s="260"/>
      <c r="E14" s="235"/>
      <c r="F14" s="252"/>
      <c r="G14" s="253"/>
      <c r="H14" s="252"/>
      <c r="I14" s="253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5" t="s">
        <v>13</v>
      </c>
      <c r="C16" s="188" t="s">
        <v>93</v>
      </c>
      <c r="D16" s="185" t="s">
        <v>81</v>
      </c>
      <c r="E16" s="206">
        <v>466.24666666666667</v>
      </c>
      <c r="F16" s="206">
        <v>1277.5</v>
      </c>
      <c r="G16" s="194">
        <f>(F16-E16)/E16</f>
        <v>1.7399659693724352</v>
      </c>
      <c r="H16" s="206">
        <v>1461.1111111111111</v>
      </c>
      <c r="I16" s="194">
        <f>(F16-H16)/H16</f>
        <v>-0.1256653992395437</v>
      </c>
    </row>
    <row r="17" spans="1:9" ht="16.5" x14ac:dyDescent="0.3">
      <c r="A17" s="151"/>
      <c r="B17" s="202" t="s">
        <v>14</v>
      </c>
      <c r="C17" s="189" t="s">
        <v>94</v>
      </c>
      <c r="D17" s="185" t="s">
        <v>81</v>
      </c>
      <c r="E17" s="209">
        <v>495.68340000000001</v>
      </c>
      <c r="F17" s="209">
        <v>1624.9</v>
      </c>
      <c r="G17" s="194">
        <f>(F17-E17)/E17</f>
        <v>2.2781004972125358</v>
      </c>
      <c r="H17" s="209">
        <v>1712.4</v>
      </c>
      <c r="I17" s="194">
        <f>(F17-H17)/H17</f>
        <v>-5.1097874328427932E-2</v>
      </c>
    </row>
    <row r="18" spans="1:9" ht="16.5" x14ac:dyDescent="0.3">
      <c r="A18" s="151"/>
      <c r="B18" s="202" t="s">
        <v>6</v>
      </c>
      <c r="C18" s="189" t="s">
        <v>86</v>
      </c>
      <c r="D18" s="185" t="s">
        <v>161</v>
      </c>
      <c r="E18" s="209">
        <v>1670.911111111111</v>
      </c>
      <c r="F18" s="209">
        <v>5353.2000000000007</v>
      </c>
      <c r="G18" s="194">
        <f>(F18-E18)/E18</f>
        <v>2.2037610884281369</v>
      </c>
      <c r="H18" s="209">
        <v>5574.9</v>
      </c>
      <c r="I18" s="194">
        <f>(F18-H18)/H18</f>
        <v>-3.9767529462411688E-2</v>
      </c>
    </row>
    <row r="19" spans="1:9" ht="16.5" x14ac:dyDescent="0.3">
      <c r="A19" s="151"/>
      <c r="B19" s="202" t="s">
        <v>17</v>
      </c>
      <c r="C19" s="189" t="s">
        <v>97</v>
      </c>
      <c r="D19" s="185" t="s">
        <v>161</v>
      </c>
      <c r="E19" s="209">
        <v>1355.6200000000001</v>
      </c>
      <c r="F19" s="209">
        <v>2903.6</v>
      </c>
      <c r="G19" s="194">
        <f>(F19-E19)/E19</f>
        <v>1.1418981720541153</v>
      </c>
      <c r="H19" s="209">
        <v>3014.5</v>
      </c>
      <c r="I19" s="194">
        <f>(F19-H19)/H19</f>
        <v>-3.6788853872947454E-2</v>
      </c>
    </row>
    <row r="20" spans="1:9" ht="16.5" x14ac:dyDescent="0.3">
      <c r="A20" s="151"/>
      <c r="B20" s="202" t="s">
        <v>16</v>
      </c>
      <c r="C20" s="189" t="s">
        <v>96</v>
      </c>
      <c r="D20" s="185" t="s">
        <v>81</v>
      </c>
      <c r="E20" s="209">
        <v>498.11673333333334</v>
      </c>
      <c r="F20" s="209">
        <v>1574.3333333333335</v>
      </c>
      <c r="G20" s="194">
        <f>(F20-E20)/E20</f>
        <v>2.1605710629275525</v>
      </c>
      <c r="H20" s="209">
        <v>1605.4444444444443</v>
      </c>
      <c r="I20" s="194">
        <f>(F20-H20)/H20</f>
        <v>-1.937850370267823E-2</v>
      </c>
    </row>
    <row r="21" spans="1:9" ht="16.5" x14ac:dyDescent="0.3">
      <c r="A21" s="151"/>
      <c r="B21" s="202" t="s">
        <v>18</v>
      </c>
      <c r="C21" s="189" t="s">
        <v>98</v>
      </c>
      <c r="D21" s="185" t="s">
        <v>83</v>
      </c>
      <c r="E21" s="209">
        <v>2562.7283333333335</v>
      </c>
      <c r="F21" s="209">
        <v>5712.5</v>
      </c>
      <c r="G21" s="194">
        <f>(F21-E21)/E21</f>
        <v>1.2290696698895771</v>
      </c>
      <c r="H21" s="209">
        <v>5773.5714285714284</v>
      </c>
      <c r="I21" s="194">
        <f>(F21-H21)/H21</f>
        <v>-1.0577755783743637E-2</v>
      </c>
    </row>
    <row r="22" spans="1:9" ht="16.5" x14ac:dyDescent="0.3">
      <c r="A22" s="151"/>
      <c r="B22" s="202" t="s">
        <v>19</v>
      </c>
      <c r="C22" s="189" t="s">
        <v>99</v>
      </c>
      <c r="D22" s="185" t="s">
        <v>161</v>
      </c>
      <c r="E22" s="209">
        <v>1659.8599999999997</v>
      </c>
      <c r="F22" s="209">
        <v>5072.8999999999996</v>
      </c>
      <c r="G22" s="194">
        <f>(F22-E22)/E22</f>
        <v>2.0562216090513661</v>
      </c>
      <c r="H22" s="209">
        <v>5109.8999999999996</v>
      </c>
      <c r="I22" s="194">
        <f>(F22-H22)/H22</f>
        <v>-7.240846200512731E-3</v>
      </c>
    </row>
    <row r="23" spans="1:9" ht="16.5" x14ac:dyDescent="0.3">
      <c r="A23" s="151"/>
      <c r="B23" s="202" t="s">
        <v>4</v>
      </c>
      <c r="C23" s="189" t="s">
        <v>84</v>
      </c>
      <c r="D23" s="187" t="s">
        <v>161</v>
      </c>
      <c r="E23" s="209">
        <v>2184.1800000000003</v>
      </c>
      <c r="F23" s="209">
        <v>6872.4</v>
      </c>
      <c r="G23" s="194">
        <f>(F23-E23)/E23</f>
        <v>2.1464439743977137</v>
      </c>
      <c r="H23" s="209">
        <v>6827.4</v>
      </c>
      <c r="I23" s="194">
        <f>(F23-H23)/H23</f>
        <v>6.5910888478776701E-3</v>
      </c>
    </row>
    <row r="24" spans="1:9" ht="16.5" x14ac:dyDescent="0.3">
      <c r="A24" s="151"/>
      <c r="B24" s="202" t="s">
        <v>12</v>
      </c>
      <c r="C24" s="189" t="s">
        <v>92</v>
      </c>
      <c r="D24" s="187" t="s">
        <v>81</v>
      </c>
      <c r="E24" s="209">
        <v>474.15</v>
      </c>
      <c r="F24" s="209">
        <v>1359.4</v>
      </c>
      <c r="G24" s="194">
        <f>(F24-E24)/E24</f>
        <v>1.8670252029948331</v>
      </c>
      <c r="H24" s="209">
        <v>1330</v>
      </c>
      <c r="I24" s="194">
        <f>(F24-H24)/H24</f>
        <v>2.2105263157894805E-2</v>
      </c>
    </row>
    <row r="25" spans="1:9" ht="16.5" x14ac:dyDescent="0.3">
      <c r="A25" s="151"/>
      <c r="B25" s="202" t="s">
        <v>7</v>
      </c>
      <c r="C25" s="189" t="s">
        <v>87</v>
      </c>
      <c r="D25" s="187" t="s">
        <v>161</v>
      </c>
      <c r="E25" s="209">
        <v>828.42</v>
      </c>
      <c r="F25" s="209">
        <v>1637.5</v>
      </c>
      <c r="G25" s="194">
        <f>(F25-E25)/E25</f>
        <v>0.97665435407160628</v>
      </c>
      <c r="H25" s="209">
        <v>1599.4444444444443</v>
      </c>
      <c r="I25" s="194">
        <f>(F25-H25)/H25</f>
        <v>2.3792983674887178E-2</v>
      </c>
    </row>
    <row r="26" spans="1:9" ht="16.5" x14ac:dyDescent="0.3">
      <c r="A26" s="151"/>
      <c r="B26" s="202" t="s">
        <v>5</v>
      </c>
      <c r="C26" s="189" t="s">
        <v>85</v>
      </c>
      <c r="D26" s="187" t="s">
        <v>161</v>
      </c>
      <c r="E26" s="209">
        <v>1833.8422222222223</v>
      </c>
      <c r="F26" s="209">
        <v>5557.7111111111117</v>
      </c>
      <c r="G26" s="194">
        <f>(F26-E26)/E26</f>
        <v>2.0306375563631427</v>
      </c>
      <c r="H26" s="209">
        <v>5362.1111111111113</v>
      </c>
      <c r="I26" s="194">
        <f>(F26-H26)/H26</f>
        <v>3.6478169875049281E-2</v>
      </c>
    </row>
    <row r="27" spans="1:9" ht="16.5" x14ac:dyDescent="0.3">
      <c r="A27" s="151"/>
      <c r="B27" s="202" t="s">
        <v>8</v>
      </c>
      <c r="C27" s="189" t="s">
        <v>89</v>
      </c>
      <c r="D27" s="187" t="s">
        <v>161</v>
      </c>
      <c r="E27" s="209">
        <v>3749.4510444444445</v>
      </c>
      <c r="F27" s="209">
        <v>12532.442857142858</v>
      </c>
      <c r="G27" s="194">
        <f>(F27-E27)/E27</f>
        <v>2.342474060492711</v>
      </c>
      <c r="H27" s="209">
        <v>12059</v>
      </c>
      <c r="I27" s="194">
        <f>(F27-H27)/H27</f>
        <v>3.9260540438084253E-2</v>
      </c>
    </row>
    <row r="28" spans="1:9" ht="16.5" x14ac:dyDescent="0.3">
      <c r="A28" s="151"/>
      <c r="B28" s="202" t="s">
        <v>11</v>
      </c>
      <c r="C28" s="189" t="s">
        <v>91</v>
      </c>
      <c r="D28" s="187" t="s">
        <v>81</v>
      </c>
      <c r="E28" s="209">
        <v>413.3433</v>
      </c>
      <c r="F28" s="209">
        <v>979.4</v>
      </c>
      <c r="G28" s="194">
        <f>(F28-E28)/E28</f>
        <v>1.3694589944968263</v>
      </c>
      <c r="H28" s="209">
        <v>942.4</v>
      </c>
      <c r="I28" s="194">
        <f>(F28-H28)/H28</f>
        <v>3.9261460101867575E-2</v>
      </c>
    </row>
    <row r="29" spans="1:9" ht="17.25" thickBot="1" x14ac:dyDescent="0.35">
      <c r="A29" s="152"/>
      <c r="B29" s="202" t="s">
        <v>10</v>
      </c>
      <c r="C29" s="189" t="s">
        <v>90</v>
      </c>
      <c r="D29" s="187" t="s">
        <v>161</v>
      </c>
      <c r="E29" s="209">
        <v>1517.2288222222223</v>
      </c>
      <c r="F29" s="209">
        <v>4211.8999999999996</v>
      </c>
      <c r="G29" s="194">
        <f>(F29-E29)/E29</f>
        <v>1.7760479753021063</v>
      </c>
      <c r="H29" s="209">
        <v>4022.4</v>
      </c>
      <c r="I29" s="194">
        <f>(F29-H29)/H29</f>
        <v>4.7111177406523354E-2</v>
      </c>
    </row>
    <row r="30" spans="1:9" ht="16.5" x14ac:dyDescent="0.3">
      <c r="A30" s="37"/>
      <c r="B30" s="202" t="s">
        <v>9</v>
      </c>
      <c r="C30" s="189" t="s">
        <v>88</v>
      </c>
      <c r="D30" s="187" t="s">
        <v>161</v>
      </c>
      <c r="E30" s="209">
        <v>1517.29</v>
      </c>
      <c r="F30" s="209">
        <v>5489.4</v>
      </c>
      <c r="G30" s="194">
        <f>(F30-E30)/E30</f>
        <v>2.6178976991873668</v>
      </c>
      <c r="H30" s="209">
        <v>5214.3999999999996</v>
      </c>
      <c r="I30" s="194">
        <f>(F30-H30)/H30</f>
        <v>5.2738570113531759E-2</v>
      </c>
    </row>
    <row r="31" spans="1:9" ht="17.25" thickBot="1" x14ac:dyDescent="0.35">
      <c r="A31" s="38"/>
      <c r="B31" s="203" t="s">
        <v>15</v>
      </c>
      <c r="C31" s="190" t="s">
        <v>95</v>
      </c>
      <c r="D31" s="186" t="s">
        <v>82</v>
      </c>
      <c r="E31" s="212">
        <v>1252.5</v>
      </c>
      <c r="F31" s="212">
        <v>3304.5</v>
      </c>
      <c r="G31" s="196">
        <f>(F31-E31)/E31</f>
        <v>1.6383233532934132</v>
      </c>
      <c r="H31" s="212">
        <v>2892</v>
      </c>
      <c r="I31" s="196">
        <f>(F31-H31)/H31</f>
        <v>0.14263485477178423</v>
      </c>
    </row>
    <row r="32" spans="1:9" ht="15.75" customHeight="1" thickBot="1" x14ac:dyDescent="0.25">
      <c r="A32" s="244" t="s">
        <v>188</v>
      </c>
      <c r="B32" s="245"/>
      <c r="C32" s="245"/>
      <c r="D32" s="246"/>
      <c r="E32" s="100">
        <f>SUM(E16:E31)</f>
        <v>22479.571633333337</v>
      </c>
      <c r="F32" s="101">
        <f>SUM(F16:F31)</f>
        <v>65463.587301587315</v>
      </c>
      <c r="G32" s="102">
        <f t="shared" ref="G32" si="0">(F32-E32)/E32</f>
        <v>1.9121367777540779</v>
      </c>
      <c r="H32" s="101">
        <f>SUM(H16:H31)</f>
        <v>64500.98253968254</v>
      </c>
      <c r="I32" s="105">
        <f t="shared" ref="I32" si="1">(F32-H32)/H32</f>
        <v>1.4923877497719628E-2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29</v>
      </c>
      <c r="C34" s="191" t="s">
        <v>103</v>
      </c>
      <c r="D34" s="193" t="s">
        <v>161</v>
      </c>
      <c r="E34" s="215">
        <v>2217.6083333333336</v>
      </c>
      <c r="F34" s="215">
        <v>5818.75</v>
      </c>
      <c r="G34" s="194">
        <f>(F34-E34)/E34</f>
        <v>1.6238853419412052</v>
      </c>
      <c r="H34" s="215">
        <v>5904.1666666666661</v>
      </c>
      <c r="I34" s="194">
        <f>(F34-H34)/H34</f>
        <v>-1.4467184191954733E-2</v>
      </c>
    </row>
    <row r="35" spans="1:9" ht="16.5" x14ac:dyDescent="0.3">
      <c r="A35" s="37"/>
      <c r="B35" s="202" t="s">
        <v>26</v>
      </c>
      <c r="C35" s="189" t="s">
        <v>100</v>
      </c>
      <c r="D35" s="185" t="s">
        <v>161</v>
      </c>
      <c r="E35" s="209">
        <v>4174.8399206349204</v>
      </c>
      <c r="F35" s="209">
        <v>11182.433333333334</v>
      </c>
      <c r="G35" s="194">
        <f>(F35-E35)/E35</f>
        <v>1.6785298468719925</v>
      </c>
      <c r="H35" s="209">
        <v>11174</v>
      </c>
      <c r="I35" s="194">
        <f>(F35-H35)/H35</f>
        <v>7.5472823817203361E-4</v>
      </c>
    </row>
    <row r="36" spans="1:9" ht="16.5" x14ac:dyDescent="0.3">
      <c r="A36" s="37"/>
      <c r="B36" s="204" t="s">
        <v>27</v>
      </c>
      <c r="C36" s="189" t="s">
        <v>101</v>
      </c>
      <c r="D36" s="185" t="s">
        <v>161</v>
      </c>
      <c r="E36" s="209">
        <v>4670.1087301587304</v>
      </c>
      <c r="F36" s="209">
        <v>11540.5</v>
      </c>
      <c r="G36" s="194">
        <f>(F36-E36)/E36</f>
        <v>1.4711416086468194</v>
      </c>
      <c r="H36" s="209">
        <v>10965.5</v>
      </c>
      <c r="I36" s="194">
        <f>(F36-H36)/H36</f>
        <v>5.2437189366649949E-2</v>
      </c>
    </row>
    <row r="37" spans="1:9" ht="16.5" x14ac:dyDescent="0.3">
      <c r="A37" s="37"/>
      <c r="B37" s="202" t="s">
        <v>28</v>
      </c>
      <c r="C37" s="189" t="s">
        <v>102</v>
      </c>
      <c r="D37" s="185" t="s">
        <v>161</v>
      </c>
      <c r="E37" s="209">
        <v>3229.4177777777777</v>
      </c>
      <c r="F37" s="209">
        <v>7696.1</v>
      </c>
      <c r="G37" s="194">
        <f>(F37-E37)/E37</f>
        <v>1.3831230672470718</v>
      </c>
      <c r="H37" s="209">
        <v>7292.1428571428569</v>
      </c>
      <c r="I37" s="194">
        <f>(F37-H37)/H37</f>
        <v>5.5396219022431276E-2</v>
      </c>
    </row>
    <row r="38" spans="1:9" ht="17.25" thickBot="1" x14ac:dyDescent="0.35">
      <c r="A38" s="38"/>
      <c r="B38" s="204" t="s">
        <v>30</v>
      </c>
      <c r="C38" s="189" t="s">
        <v>104</v>
      </c>
      <c r="D38" s="197" t="s">
        <v>161</v>
      </c>
      <c r="E38" s="212">
        <v>3167.4333999999999</v>
      </c>
      <c r="F38" s="212">
        <v>4305.3</v>
      </c>
      <c r="G38" s="196">
        <f>(F38-E38)/E38</f>
        <v>0.35923931344539095</v>
      </c>
      <c r="H38" s="212">
        <v>4039.5</v>
      </c>
      <c r="I38" s="196">
        <f>(F38-H38)/H38</f>
        <v>6.580022279985151E-2</v>
      </c>
    </row>
    <row r="39" spans="1:9" ht="15.75" customHeight="1" thickBot="1" x14ac:dyDescent="0.25">
      <c r="A39" s="244" t="s">
        <v>189</v>
      </c>
      <c r="B39" s="245"/>
      <c r="C39" s="245"/>
      <c r="D39" s="246"/>
      <c r="E39" s="84">
        <f>SUM(E34:E38)</f>
        <v>17459.408161904765</v>
      </c>
      <c r="F39" s="103">
        <f>SUM(F34:F38)</f>
        <v>40543.083333333336</v>
      </c>
      <c r="G39" s="104">
        <f t="shared" ref="G39" si="2">(F39-E39)/E39</f>
        <v>1.3221338866340024</v>
      </c>
      <c r="H39" s="103">
        <f>SUM(H34:H38)</f>
        <v>39375.309523809519</v>
      </c>
      <c r="I39" s="105">
        <f t="shared" ref="I39" si="3">(F39-H39)/H39</f>
        <v>2.9657514408050183E-2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35</v>
      </c>
      <c r="C41" s="189" t="s">
        <v>152</v>
      </c>
      <c r="D41" s="193" t="s">
        <v>161</v>
      </c>
      <c r="E41" s="207">
        <v>19340</v>
      </c>
      <c r="F41" s="209">
        <v>24850</v>
      </c>
      <c r="G41" s="194">
        <f>(F41-E41)/E41</f>
        <v>0.28490175801447776</v>
      </c>
      <c r="H41" s="209">
        <v>25250</v>
      </c>
      <c r="I41" s="194">
        <f>(F41-H41)/H41</f>
        <v>-1.5841584158415842E-2</v>
      </c>
    </row>
    <row r="42" spans="1:9" ht="16.5" x14ac:dyDescent="0.3">
      <c r="A42" s="37"/>
      <c r="B42" s="202" t="s">
        <v>34</v>
      </c>
      <c r="C42" s="189" t="s">
        <v>154</v>
      </c>
      <c r="D42" s="185" t="s">
        <v>161</v>
      </c>
      <c r="E42" s="210">
        <v>6640</v>
      </c>
      <c r="F42" s="209">
        <v>30083</v>
      </c>
      <c r="G42" s="194">
        <f>(F42-E42)/E42</f>
        <v>3.5305722891566265</v>
      </c>
      <c r="H42" s="209">
        <v>30372</v>
      </c>
      <c r="I42" s="194">
        <f>(F42-H42)/H42</f>
        <v>-9.5153430791518508E-3</v>
      </c>
    </row>
    <row r="43" spans="1:9" ht="16.5" x14ac:dyDescent="0.3">
      <c r="A43" s="37"/>
      <c r="B43" s="204" t="s">
        <v>36</v>
      </c>
      <c r="C43" s="189" t="s">
        <v>153</v>
      </c>
      <c r="D43" s="185" t="s">
        <v>161</v>
      </c>
      <c r="E43" s="210">
        <v>18871.166666666664</v>
      </c>
      <c r="F43" s="217">
        <v>53240</v>
      </c>
      <c r="G43" s="194">
        <f>(F43-E43)/E43</f>
        <v>1.8212352177484172</v>
      </c>
      <c r="H43" s="217">
        <v>53290</v>
      </c>
      <c r="I43" s="194">
        <f>(F43-H43)/H43</f>
        <v>-9.3826233814974663E-4</v>
      </c>
    </row>
    <row r="44" spans="1:9" ht="16.5" x14ac:dyDescent="0.3">
      <c r="A44" s="37"/>
      <c r="B44" s="202" t="s">
        <v>31</v>
      </c>
      <c r="C44" s="189" t="s">
        <v>105</v>
      </c>
      <c r="D44" s="185" t="s">
        <v>161</v>
      </c>
      <c r="E44" s="210">
        <v>52629.85555555555</v>
      </c>
      <c r="F44" s="210">
        <v>182248.5</v>
      </c>
      <c r="G44" s="194">
        <f>(F44-E44)/E44</f>
        <v>2.4628348886046307</v>
      </c>
      <c r="H44" s="210">
        <v>172748.5</v>
      </c>
      <c r="I44" s="194">
        <f>(F44-H44)/H44</f>
        <v>5.4993241620043008E-2</v>
      </c>
    </row>
    <row r="45" spans="1:9" ht="16.5" x14ac:dyDescent="0.3">
      <c r="A45" s="37"/>
      <c r="B45" s="202" t="s">
        <v>32</v>
      </c>
      <c r="C45" s="189" t="s">
        <v>106</v>
      </c>
      <c r="D45" s="185" t="s">
        <v>161</v>
      </c>
      <c r="E45" s="210">
        <v>35532.514999999999</v>
      </c>
      <c r="F45" s="210">
        <v>119683.3</v>
      </c>
      <c r="G45" s="194">
        <f>(F45-E45)/E45</f>
        <v>2.3682755076582676</v>
      </c>
      <c r="H45" s="210">
        <v>110975</v>
      </c>
      <c r="I45" s="194">
        <f>(F45-H45)/H45</f>
        <v>7.847082676278444E-2</v>
      </c>
    </row>
    <row r="46" spans="1:9" ht="16.5" customHeight="1" thickBot="1" x14ac:dyDescent="0.35">
      <c r="A46" s="38"/>
      <c r="B46" s="202" t="s">
        <v>33</v>
      </c>
      <c r="C46" s="189" t="s">
        <v>107</v>
      </c>
      <c r="D46" s="185" t="s">
        <v>161</v>
      </c>
      <c r="E46" s="213">
        <v>31440.875</v>
      </c>
      <c r="F46" s="213">
        <v>77499.5</v>
      </c>
      <c r="G46" s="200">
        <f>(F46-E46)/E46</f>
        <v>1.4649282184417578</v>
      </c>
      <c r="H46" s="213">
        <v>71237</v>
      </c>
      <c r="I46" s="200">
        <f>(F46-H46)/H46</f>
        <v>8.7910776703117768E-2</v>
      </c>
    </row>
    <row r="47" spans="1:9" ht="15.75" customHeight="1" thickBot="1" x14ac:dyDescent="0.25">
      <c r="A47" s="244" t="s">
        <v>190</v>
      </c>
      <c r="B47" s="245"/>
      <c r="C47" s="245"/>
      <c r="D47" s="246"/>
      <c r="E47" s="84">
        <f>SUM(E41:E46)</f>
        <v>164454.41222222219</v>
      </c>
      <c r="F47" s="84">
        <f>SUM(F41:F46)</f>
        <v>487604.3</v>
      </c>
      <c r="G47" s="104">
        <f t="shared" ref="G47" si="4">(F47-E47)/E47</f>
        <v>1.9649815618270874</v>
      </c>
      <c r="H47" s="103">
        <f>SUM(H41:H46)</f>
        <v>463872.5</v>
      </c>
      <c r="I47" s="105">
        <f t="shared" ref="I47" si="5">(F47-H47)/H47</f>
        <v>5.1160178712900607E-2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50</v>
      </c>
      <c r="C49" s="189" t="s">
        <v>159</v>
      </c>
      <c r="D49" s="193" t="s">
        <v>112</v>
      </c>
      <c r="E49" s="207">
        <v>55495.302777777775</v>
      </c>
      <c r="F49" s="207">
        <v>54748.25</v>
      </c>
      <c r="G49" s="194">
        <f>(F49-E49)/E49</f>
        <v>-1.3461549723752851E-2</v>
      </c>
      <c r="H49" s="207">
        <v>54748.25</v>
      </c>
      <c r="I49" s="194">
        <f>(F49-H49)/H49</f>
        <v>0</v>
      </c>
    </row>
    <row r="50" spans="1:9" ht="16.5" x14ac:dyDescent="0.3">
      <c r="A50" s="37"/>
      <c r="B50" s="202" t="s">
        <v>48</v>
      </c>
      <c r="C50" s="189" t="s">
        <v>157</v>
      </c>
      <c r="D50" s="187" t="s">
        <v>114</v>
      </c>
      <c r="E50" s="210">
        <v>39328.762999999999</v>
      </c>
      <c r="F50" s="210">
        <v>131745.16666666666</v>
      </c>
      <c r="G50" s="194">
        <f>(F50-E50)/E50</f>
        <v>2.3498426245103783</v>
      </c>
      <c r="H50" s="210">
        <v>129495.16666666667</v>
      </c>
      <c r="I50" s="194">
        <f>(F50-H50)/H50</f>
        <v>1.7375165868481465E-2</v>
      </c>
    </row>
    <row r="51" spans="1:9" ht="16.5" x14ac:dyDescent="0.3">
      <c r="A51" s="37"/>
      <c r="B51" s="202" t="s">
        <v>46</v>
      </c>
      <c r="C51" s="189" t="s">
        <v>111</v>
      </c>
      <c r="D51" s="185" t="s">
        <v>110</v>
      </c>
      <c r="E51" s="210">
        <v>7396.844444444444</v>
      </c>
      <c r="F51" s="210">
        <v>24101.8</v>
      </c>
      <c r="G51" s="194">
        <f>(F51-E51)/E51</f>
        <v>2.2583894633747725</v>
      </c>
      <c r="H51" s="210">
        <v>22821.8</v>
      </c>
      <c r="I51" s="194">
        <f>(F51-H51)/H51</f>
        <v>5.60867240971352E-2</v>
      </c>
    </row>
    <row r="52" spans="1:9" ht="16.5" x14ac:dyDescent="0.3">
      <c r="A52" s="37"/>
      <c r="B52" s="202" t="s">
        <v>47</v>
      </c>
      <c r="C52" s="189" t="s">
        <v>113</v>
      </c>
      <c r="D52" s="185" t="s">
        <v>114</v>
      </c>
      <c r="E52" s="210">
        <v>26364.76666666667</v>
      </c>
      <c r="F52" s="210">
        <v>80687.555555555562</v>
      </c>
      <c r="G52" s="194">
        <f>(F52-E52)/E52</f>
        <v>2.0604312405150136</v>
      </c>
      <c r="H52" s="210">
        <v>71279.75</v>
      </c>
      <c r="I52" s="194">
        <f>(F52-H52)/H52</f>
        <v>0.13198426699806834</v>
      </c>
    </row>
    <row r="53" spans="1:9" ht="16.5" x14ac:dyDescent="0.3">
      <c r="A53" s="37"/>
      <c r="B53" s="202" t="s">
        <v>45</v>
      </c>
      <c r="C53" s="189" t="s">
        <v>109</v>
      </c>
      <c r="D53" s="187" t="s">
        <v>108</v>
      </c>
      <c r="E53" s="210">
        <v>10683.024444444445</v>
      </c>
      <c r="F53" s="210">
        <v>35291.142857142855</v>
      </c>
      <c r="G53" s="194">
        <f>(F53-E53)/E53</f>
        <v>2.3034786207472839</v>
      </c>
      <c r="H53" s="210">
        <v>31044.714285714286</v>
      </c>
      <c r="I53" s="194">
        <f>(F53-H53)/H53</f>
        <v>0.13678426969394367</v>
      </c>
    </row>
    <row r="54" spans="1:9" ht="16.5" customHeight="1" thickBot="1" x14ac:dyDescent="0.35">
      <c r="A54" s="38"/>
      <c r="B54" s="202" t="s">
        <v>49</v>
      </c>
      <c r="C54" s="189" t="s">
        <v>158</v>
      </c>
      <c r="D54" s="186" t="s">
        <v>199</v>
      </c>
      <c r="E54" s="213">
        <v>4024.3600000000006</v>
      </c>
      <c r="F54" s="213">
        <v>8235</v>
      </c>
      <c r="G54" s="200">
        <f>(F54-E54)/E54</f>
        <v>1.046288105437883</v>
      </c>
      <c r="H54" s="213">
        <v>5796.25</v>
      </c>
      <c r="I54" s="200">
        <f>(F54-H54)/H54</f>
        <v>0.42074617209402632</v>
      </c>
    </row>
    <row r="55" spans="1:9" ht="15.75" customHeight="1" thickBot="1" x14ac:dyDescent="0.25">
      <c r="A55" s="244" t="s">
        <v>191</v>
      </c>
      <c r="B55" s="245"/>
      <c r="C55" s="245"/>
      <c r="D55" s="246"/>
      <c r="E55" s="84">
        <f>SUM(E49:E54)</f>
        <v>143293.06133333337</v>
      </c>
      <c r="F55" s="84">
        <f>SUM(F49:F54)</f>
        <v>334808.91507936502</v>
      </c>
      <c r="G55" s="104">
        <f t="shared" ref="G55" si="6">(F55-E55)/E55</f>
        <v>1.3365326413155534</v>
      </c>
      <c r="H55" s="84">
        <f>SUM(H49:H54)</f>
        <v>315185.93095238094</v>
      </c>
      <c r="I55" s="105">
        <f t="shared" ref="I55" si="7">(F55-H55)/H55</f>
        <v>6.2258439225666998E-2</v>
      </c>
    </row>
    <row r="56" spans="1:9" ht="17.25" customHeight="1" thickBot="1" x14ac:dyDescent="0.3">
      <c r="A56" s="110" t="s">
        <v>44</v>
      </c>
      <c r="B56" s="10" t="s">
        <v>57</v>
      </c>
      <c r="C56" s="176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3" t="s">
        <v>38</v>
      </c>
      <c r="C57" s="192" t="s">
        <v>115</v>
      </c>
      <c r="D57" s="193" t="s">
        <v>114</v>
      </c>
      <c r="E57" s="207">
        <v>5683.3333333333339</v>
      </c>
      <c r="F57" s="164">
        <v>22975</v>
      </c>
      <c r="G57" s="195">
        <f>(F57-E57)/E57</f>
        <v>3.0425219941348964</v>
      </c>
      <c r="H57" s="164">
        <v>22975</v>
      </c>
      <c r="I57" s="195">
        <f>(F57-H57)/H57</f>
        <v>0</v>
      </c>
    </row>
    <row r="58" spans="1:9" ht="16.5" x14ac:dyDescent="0.3">
      <c r="A58" s="111"/>
      <c r="B58" s="224" t="s">
        <v>41</v>
      </c>
      <c r="C58" s="189" t="s">
        <v>118</v>
      </c>
      <c r="D58" s="185" t="s">
        <v>114</v>
      </c>
      <c r="E58" s="210">
        <v>7153.4866666666667</v>
      </c>
      <c r="F58" s="221">
        <v>28944.5</v>
      </c>
      <c r="G58" s="194">
        <f>(F58-E58)/E58</f>
        <v>3.0462087019569943</v>
      </c>
      <c r="H58" s="221">
        <v>28944.5</v>
      </c>
      <c r="I58" s="194">
        <f>(F58-H58)/H58</f>
        <v>0</v>
      </c>
    </row>
    <row r="59" spans="1:9" ht="16.5" x14ac:dyDescent="0.3">
      <c r="A59" s="111"/>
      <c r="B59" s="224" t="s">
        <v>56</v>
      </c>
      <c r="C59" s="189" t="s">
        <v>123</v>
      </c>
      <c r="D59" s="185" t="s">
        <v>120</v>
      </c>
      <c r="E59" s="210">
        <v>49432.000000000007</v>
      </c>
      <c r="F59" s="221">
        <v>218000</v>
      </c>
      <c r="G59" s="194">
        <f>(F59-E59)/E59</f>
        <v>3.4100987214759666</v>
      </c>
      <c r="H59" s="221">
        <v>218000</v>
      </c>
      <c r="I59" s="194">
        <f>(F59-H59)/H59</f>
        <v>0</v>
      </c>
    </row>
    <row r="60" spans="1:9" ht="16.5" x14ac:dyDescent="0.3">
      <c r="A60" s="111"/>
      <c r="B60" s="224" t="s">
        <v>42</v>
      </c>
      <c r="C60" s="189" t="s">
        <v>198</v>
      </c>
      <c r="D60" s="185" t="s">
        <v>114</v>
      </c>
      <c r="E60" s="210">
        <v>4899.2857142857138</v>
      </c>
      <c r="F60" s="221">
        <v>13441.6</v>
      </c>
      <c r="G60" s="194">
        <f>(F60-E60)/E60</f>
        <v>1.7435836127715414</v>
      </c>
      <c r="H60" s="221">
        <v>13072</v>
      </c>
      <c r="I60" s="194">
        <f>(F60-H60)/H60</f>
        <v>2.8274173806609574E-2</v>
      </c>
    </row>
    <row r="61" spans="1:9" ht="16.5" x14ac:dyDescent="0.3">
      <c r="A61" s="111"/>
      <c r="B61" s="224" t="s">
        <v>54</v>
      </c>
      <c r="C61" s="189" t="s">
        <v>121</v>
      </c>
      <c r="D61" s="185" t="s">
        <v>120</v>
      </c>
      <c r="E61" s="210">
        <v>9538.0933333333342</v>
      </c>
      <c r="F61" s="226">
        <v>29587.222222222223</v>
      </c>
      <c r="G61" s="194">
        <f>(F61-E61)/E61</f>
        <v>2.1020059448172961</v>
      </c>
      <c r="H61" s="226">
        <v>28603.888888888891</v>
      </c>
      <c r="I61" s="194">
        <f>(F61-H61)/H61</f>
        <v>3.4377609882106121E-2</v>
      </c>
    </row>
    <row r="62" spans="1:9" s="146" customFormat="1" ht="17.25" thickBot="1" x14ac:dyDescent="0.35">
      <c r="A62" s="169"/>
      <c r="B62" s="225" t="s">
        <v>39</v>
      </c>
      <c r="C62" s="190" t="s">
        <v>116</v>
      </c>
      <c r="D62" s="186" t="s">
        <v>114</v>
      </c>
      <c r="E62" s="213">
        <v>11429.809523809523</v>
      </c>
      <c r="F62" s="222">
        <v>26235.833333333332</v>
      </c>
      <c r="G62" s="199">
        <f>(F62-E62)/E62</f>
        <v>1.2953867497687752</v>
      </c>
      <c r="H62" s="222">
        <v>25196.666666666668</v>
      </c>
      <c r="I62" s="199">
        <f>(F62-H62)/H62</f>
        <v>4.1242227807911001E-2</v>
      </c>
    </row>
    <row r="63" spans="1:9" s="146" customFormat="1" ht="16.5" x14ac:dyDescent="0.3">
      <c r="A63" s="169"/>
      <c r="B63" s="95" t="s">
        <v>40</v>
      </c>
      <c r="C63" s="188" t="s">
        <v>117</v>
      </c>
      <c r="D63" s="185" t="s">
        <v>114</v>
      </c>
      <c r="E63" s="210">
        <v>6513.1333333333332</v>
      </c>
      <c r="F63" s="220">
        <v>27171</v>
      </c>
      <c r="G63" s="194">
        <f>(F63-E63)/E63</f>
        <v>3.1717248226659982</v>
      </c>
      <c r="H63" s="220">
        <v>25171</v>
      </c>
      <c r="I63" s="194">
        <f>(F63-H63)/H63</f>
        <v>7.9456517420841449E-2</v>
      </c>
    </row>
    <row r="64" spans="1:9" s="146" customFormat="1" ht="16.5" x14ac:dyDescent="0.3">
      <c r="A64" s="169"/>
      <c r="B64" s="224" t="s">
        <v>55</v>
      </c>
      <c r="C64" s="189" t="s">
        <v>122</v>
      </c>
      <c r="D64" s="187" t="s">
        <v>120</v>
      </c>
      <c r="E64" s="217">
        <v>11739.444444444445</v>
      </c>
      <c r="F64" s="221">
        <v>35784.714285714283</v>
      </c>
      <c r="G64" s="194">
        <f>(F64-E64)/E64</f>
        <v>2.0482459757837161</v>
      </c>
      <c r="H64" s="221">
        <v>32494.125</v>
      </c>
      <c r="I64" s="194">
        <f>(F64-H64)/H64</f>
        <v>0.10126720709402953</v>
      </c>
    </row>
    <row r="65" spans="1:9" ht="16.5" customHeight="1" thickBot="1" x14ac:dyDescent="0.35">
      <c r="A65" s="112"/>
      <c r="B65" s="225" t="s">
        <v>43</v>
      </c>
      <c r="C65" s="190" t="s">
        <v>119</v>
      </c>
      <c r="D65" s="186" t="s">
        <v>114</v>
      </c>
      <c r="E65" s="213">
        <v>10514</v>
      </c>
      <c r="F65" s="213">
        <v>4637.6000000000004</v>
      </c>
      <c r="G65" s="199">
        <f>(F65-E65)/E65</f>
        <v>-0.55891192695453673</v>
      </c>
      <c r="H65" s="213">
        <v>4205.6000000000004</v>
      </c>
      <c r="I65" s="199">
        <f>(F65-H65)/H65</f>
        <v>0.10272018261365796</v>
      </c>
    </row>
    <row r="66" spans="1:9" ht="15.75" customHeight="1" thickBot="1" x14ac:dyDescent="0.25">
      <c r="A66" s="244" t="s">
        <v>192</v>
      </c>
      <c r="B66" s="255"/>
      <c r="C66" s="255"/>
      <c r="D66" s="256"/>
      <c r="E66" s="100">
        <f>SUM(E57:E65)</f>
        <v>116902.58634920637</v>
      </c>
      <c r="F66" s="100">
        <f>SUM(F57:F65)</f>
        <v>406777.46984126978</v>
      </c>
      <c r="G66" s="102">
        <f t="shared" ref="G66" si="8">(F66-E66)/E66</f>
        <v>2.47962763309754</v>
      </c>
      <c r="H66" s="100">
        <f>SUM(H57:H65)</f>
        <v>398662.78055555554</v>
      </c>
      <c r="I66" s="177">
        <f t="shared" ref="I66" si="9">(F66-H66)/H66</f>
        <v>2.0354770200533976E-2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63</v>
      </c>
      <c r="C68" s="189" t="s">
        <v>132</v>
      </c>
      <c r="D68" s="193" t="s">
        <v>126</v>
      </c>
      <c r="E68" s="207">
        <v>9358.5499999999993</v>
      </c>
      <c r="F68" s="215">
        <v>28821.25</v>
      </c>
      <c r="G68" s="194">
        <f>(F68-E68)/E68</f>
        <v>2.0796704617702533</v>
      </c>
      <c r="H68" s="215">
        <v>28894</v>
      </c>
      <c r="I68" s="194">
        <f>(F68-H68)/H68</f>
        <v>-2.5178237696407558E-3</v>
      </c>
    </row>
    <row r="69" spans="1:9" ht="16.5" x14ac:dyDescent="0.3">
      <c r="A69" s="37"/>
      <c r="B69" s="202" t="s">
        <v>62</v>
      </c>
      <c r="C69" s="189" t="s">
        <v>131</v>
      </c>
      <c r="D69" s="187" t="s">
        <v>125</v>
      </c>
      <c r="E69" s="210">
        <v>15709.005555555555</v>
      </c>
      <c r="F69" s="209">
        <v>63999</v>
      </c>
      <c r="G69" s="194">
        <f>(F69-E69)/E69</f>
        <v>3.0740325524531045</v>
      </c>
      <c r="H69" s="209">
        <v>63999</v>
      </c>
      <c r="I69" s="194">
        <f>(F69-H69)/H69</f>
        <v>0</v>
      </c>
    </row>
    <row r="70" spans="1:9" ht="16.5" x14ac:dyDescent="0.3">
      <c r="A70" s="37"/>
      <c r="B70" s="202" t="s">
        <v>59</v>
      </c>
      <c r="C70" s="189" t="s">
        <v>128</v>
      </c>
      <c r="D70" s="187" t="s">
        <v>124</v>
      </c>
      <c r="E70" s="210">
        <v>16838.560000000001</v>
      </c>
      <c r="F70" s="209">
        <v>37412.875</v>
      </c>
      <c r="G70" s="194">
        <f>(F70-E70)/E70</f>
        <v>1.2218571540559287</v>
      </c>
      <c r="H70" s="209">
        <v>36744.125</v>
      </c>
      <c r="I70" s="194">
        <f>(F70-H70)/H70</f>
        <v>1.8200188465502989E-2</v>
      </c>
    </row>
    <row r="71" spans="1:9" ht="16.5" x14ac:dyDescent="0.3">
      <c r="A71" s="37"/>
      <c r="B71" s="202" t="s">
        <v>64</v>
      </c>
      <c r="C71" s="189" t="s">
        <v>133</v>
      </c>
      <c r="D71" s="187" t="s">
        <v>127</v>
      </c>
      <c r="E71" s="210">
        <v>8269.15</v>
      </c>
      <c r="F71" s="209">
        <v>25137.599999999999</v>
      </c>
      <c r="G71" s="194">
        <f>(F71-E71)/E71</f>
        <v>2.0399255062491304</v>
      </c>
      <c r="H71" s="209">
        <v>23687.166666666668</v>
      </c>
      <c r="I71" s="194">
        <f>(F71-H71)/H71</f>
        <v>6.1232875748471277E-2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28416.525000000001</v>
      </c>
      <c r="F72" s="209">
        <v>136627.16666666666</v>
      </c>
      <c r="G72" s="194">
        <f>(F72-E72)/E72</f>
        <v>3.8080181044890837</v>
      </c>
      <c r="H72" s="209">
        <v>128661.85714285714</v>
      </c>
      <c r="I72" s="194">
        <f>(F72-H72)/H72</f>
        <v>6.1908864839137122E-2</v>
      </c>
    </row>
    <row r="73" spans="1:9" ht="16.5" customHeight="1" thickBot="1" x14ac:dyDescent="0.35">
      <c r="A73" s="37"/>
      <c r="B73" s="202" t="s">
        <v>60</v>
      </c>
      <c r="C73" s="189" t="s">
        <v>129</v>
      </c>
      <c r="D73" s="186" t="s">
        <v>215</v>
      </c>
      <c r="E73" s="213">
        <v>55331.233333333337</v>
      </c>
      <c r="F73" s="218">
        <v>212169.71428571429</v>
      </c>
      <c r="G73" s="200">
        <f>(F73-E73)/E73</f>
        <v>2.8345379544955192</v>
      </c>
      <c r="H73" s="218">
        <v>187009.71428571429</v>
      </c>
      <c r="I73" s="200">
        <f>(F73-H73)/H73</f>
        <v>0.13453846553425797</v>
      </c>
    </row>
    <row r="74" spans="1:9" ht="15.75" customHeight="1" thickBot="1" x14ac:dyDescent="0.25">
      <c r="A74" s="244" t="s">
        <v>214</v>
      </c>
      <c r="B74" s="245"/>
      <c r="C74" s="245"/>
      <c r="D74" s="246"/>
      <c r="E74" s="84">
        <f>SUM(E68:E73)</f>
        <v>133923.02388888889</v>
      </c>
      <c r="F74" s="84">
        <f>SUM(F68:F73)</f>
        <v>504167.60595238092</v>
      </c>
      <c r="G74" s="104">
        <f t="shared" ref="G74" si="10">(F74-E74)/E74</f>
        <v>2.7646073939509508</v>
      </c>
      <c r="H74" s="84">
        <f>SUM(H68:H73)</f>
        <v>468995.86309523811</v>
      </c>
      <c r="I74" s="105">
        <f>(F74-H74)/H74</f>
        <v>7.4993716629011192E-2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67</v>
      </c>
      <c r="C76" s="191" t="s">
        <v>139</v>
      </c>
      <c r="D76" s="193" t="s">
        <v>135</v>
      </c>
      <c r="E76" s="207">
        <v>5495.971428571429</v>
      </c>
      <c r="F76" s="207">
        <v>13602.666666666666</v>
      </c>
      <c r="G76" s="194">
        <f>(F76-E76)/E76</f>
        <v>1.475024996664223</v>
      </c>
      <c r="H76" s="207">
        <v>13602.666666666666</v>
      </c>
      <c r="I76" s="194">
        <f>(F76-H76)/H76</f>
        <v>0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4392.833333333333</v>
      </c>
      <c r="F77" s="210">
        <v>11883.75</v>
      </c>
      <c r="G77" s="194">
        <f>(F77-E77)/E77</f>
        <v>1.7052585650870737</v>
      </c>
      <c r="H77" s="210">
        <v>11883.75</v>
      </c>
      <c r="I77" s="194">
        <f>(F77-H77)/H77</f>
        <v>0</v>
      </c>
    </row>
    <row r="78" spans="1:9" ht="16.5" x14ac:dyDescent="0.3">
      <c r="A78" s="37"/>
      <c r="B78" s="202" t="s">
        <v>69</v>
      </c>
      <c r="C78" s="189" t="s">
        <v>140</v>
      </c>
      <c r="D78" s="187" t="s">
        <v>136</v>
      </c>
      <c r="E78" s="210">
        <v>2033.3333333333333</v>
      </c>
      <c r="F78" s="210">
        <v>11040</v>
      </c>
      <c r="G78" s="194">
        <f>(F78-E78)/E78</f>
        <v>4.4295081967213115</v>
      </c>
      <c r="H78" s="210">
        <v>10663.333333333334</v>
      </c>
      <c r="I78" s="194">
        <f>(F78-H78)/H78</f>
        <v>3.5323538605814261E-2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4012.4138888888892</v>
      </c>
      <c r="F79" s="210">
        <v>12885.375</v>
      </c>
      <c r="G79" s="194">
        <f>(F79-E79)/E79</f>
        <v>2.2113773296623189</v>
      </c>
      <c r="H79" s="210">
        <v>12242.25</v>
      </c>
      <c r="I79" s="194">
        <f>(F79-H79)/H79</f>
        <v>5.2533235312136252E-2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7852.9</v>
      </c>
      <c r="F80" s="213">
        <v>28045</v>
      </c>
      <c r="G80" s="194">
        <f>(F80-E80)/E80</f>
        <v>2.5712921341160588</v>
      </c>
      <c r="H80" s="213">
        <v>26368.75</v>
      </c>
      <c r="I80" s="194">
        <f>(F80-H80)/H80</f>
        <v>6.3569566247926049E-2</v>
      </c>
    </row>
    <row r="81" spans="1:11" ht="15.75" customHeight="1" thickBot="1" x14ac:dyDescent="0.25">
      <c r="A81" s="244" t="s">
        <v>193</v>
      </c>
      <c r="B81" s="245"/>
      <c r="C81" s="245"/>
      <c r="D81" s="246"/>
      <c r="E81" s="84">
        <f>SUM(E76:E80)</f>
        <v>23787.451984126987</v>
      </c>
      <c r="F81" s="84">
        <f>SUM(F76:F80)</f>
        <v>77456.791666666657</v>
      </c>
      <c r="G81" s="104">
        <f t="shared" ref="G81" si="11">(F81-E81)/E81</f>
        <v>2.2562038051974809</v>
      </c>
      <c r="H81" s="84">
        <f>SUM(H76:H80)</f>
        <v>74760.75</v>
      </c>
      <c r="I81" s="105">
        <f t="shared" ref="I81" si="12">(F81-H81)/H81</f>
        <v>3.6062260834283461E-2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78</v>
      </c>
      <c r="C83" s="189" t="s">
        <v>149</v>
      </c>
      <c r="D83" s="193" t="s">
        <v>147</v>
      </c>
      <c r="E83" s="210">
        <v>3523.4199999999996</v>
      </c>
      <c r="F83" s="207">
        <v>7097.8571428571431</v>
      </c>
      <c r="G83" s="195">
        <f>(F83-E83)/E83</f>
        <v>1.014479438402786</v>
      </c>
      <c r="H83" s="207">
        <v>7446.1111111111113</v>
      </c>
      <c r="I83" s="195">
        <f>(F83-H83)/H83</f>
        <v>-4.6769912919282453E-2</v>
      </c>
    </row>
    <row r="84" spans="1:11" ht="16.5" x14ac:dyDescent="0.3">
      <c r="A84" s="37"/>
      <c r="B84" s="202" t="s">
        <v>74</v>
      </c>
      <c r="C84" s="189" t="s">
        <v>144</v>
      </c>
      <c r="D84" s="185" t="s">
        <v>142</v>
      </c>
      <c r="E84" s="210">
        <v>3321.6666666666665</v>
      </c>
      <c r="F84" s="210">
        <v>8164.166666666667</v>
      </c>
      <c r="G84" s="194">
        <f>(F84-E84)/E84</f>
        <v>1.4578524836929252</v>
      </c>
      <c r="H84" s="210">
        <v>8164.166666666667</v>
      </c>
      <c r="I84" s="194">
        <f>(F84-H84)/H84</f>
        <v>0</v>
      </c>
    </row>
    <row r="85" spans="1:11" ht="16.5" x14ac:dyDescent="0.3">
      <c r="A85" s="37"/>
      <c r="B85" s="202" t="s">
        <v>79</v>
      </c>
      <c r="C85" s="189" t="s">
        <v>155</v>
      </c>
      <c r="D85" s="187" t="s">
        <v>156</v>
      </c>
      <c r="E85" s="210">
        <v>9999</v>
      </c>
      <c r="F85" s="210">
        <v>56000</v>
      </c>
      <c r="G85" s="194">
        <f>(F85-E85)/E85</f>
        <v>4.6005600560056008</v>
      </c>
      <c r="H85" s="210">
        <v>56000</v>
      </c>
      <c r="I85" s="194">
        <f>(F85-H85)/H85</f>
        <v>0</v>
      </c>
    </row>
    <row r="86" spans="1:11" ht="16.5" x14ac:dyDescent="0.3">
      <c r="A86" s="37"/>
      <c r="B86" s="202" t="s">
        <v>75</v>
      </c>
      <c r="C86" s="189" t="s">
        <v>148</v>
      </c>
      <c r="D86" s="187" t="s">
        <v>145</v>
      </c>
      <c r="E86" s="210">
        <v>1539.7866666666664</v>
      </c>
      <c r="F86" s="210">
        <v>4543.333333333333</v>
      </c>
      <c r="G86" s="194">
        <f>(F86-E86)/E86</f>
        <v>1.9506251948321849</v>
      </c>
      <c r="H86" s="210">
        <v>4295</v>
      </c>
      <c r="I86" s="194">
        <f>(F86-H86)/H86</f>
        <v>5.7819169577027478E-2</v>
      </c>
    </row>
    <row r="87" spans="1:11" ht="16.5" x14ac:dyDescent="0.3">
      <c r="A87" s="37"/>
      <c r="B87" s="202" t="s">
        <v>76</v>
      </c>
      <c r="C87" s="189" t="s">
        <v>143</v>
      </c>
      <c r="D87" s="198" t="s">
        <v>161</v>
      </c>
      <c r="E87" s="219">
        <v>2884</v>
      </c>
      <c r="F87" s="261">
        <v>11099.714285714286</v>
      </c>
      <c r="G87" s="194">
        <f>(F87-E87)/E87</f>
        <v>2.8487220130770758</v>
      </c>
      <c r="H87" s="261">
        <v>10255.375</v>
      </c>
      <c r="I87" s="194">
        <f>(F87-H87)/H87</f>
        <v>8.2331390681889854E-2</v>
      </c>
    </row>
    <row r="88" spans="1:11" ht="16.5" x14ac:dyDescent="0.3">
      <c r="A88" s="37"/>
      <c r="B88" s="202" t="s">
        <v>77</v>
      </c>
      <c r="C88" s="189" t="s">
        <v>146</v>
      </c>
      <c r="D88" s="198" t="s">
        <v>162</v>
      </c>
      <c r="E88" s="219">
        <v>2858.9111111111115</v>
      </c>
      <c r="F88" s="219">
        <v>8349.4444444444453</v>
      </c>
      <c r="G88" s="194">
        <f>(F88-E88)/E88</f>
        <v>1.9204980917365584</v>
      </c>
      <c r="H88" s="219">
        <v>7637.2222222222226</v>
      </c>
      <c r="I88" s="194">
        <f>(F88-H88)/H88</f>
        <v>9.3256710555030237E-2</v>
      </c>
    </row>
    <row r="89" spans="1:11" ht="16.5" customHeight="1" thickBot="1" x14ac:dyDescent="0.35">
      <c r="A89" s="35"/>
      <c r="B89" s="203" t="s">
        <v>80</v>
      </c>
      <c r="C89" s="190" t="s">
        <v>151</v>
      </c>
      <c r="D89" s="186" t="s">
        <v>150</v>
      </c>
      <c r="E89" s="213">
        <v>6476.0444444444447</v>
      </c>
      <c r="F89" s="213">
        <v>12623.75</v>
      </c>
      <c r="G89" s="196">
        <f>(F89-E89)/E89</f>
        <v>0.9492994694978415</v>
      </c>
      <c r="H89" s="213">
        <v>9455.5555555555547</v>
      </c>
      <c r="I89" s="196">
        <f>(F89-H89)/H89</f>
        <v>0.33506169212690962</v>
      </c>
    </row>
    <row r="90" spans="1:11" ht="15.75" customHeight="1" thickBot="1" x14ac:dyDescent="0.25">
      <c r="A90" s="244" t="s">
        <v>194</v>
      </c>
      <c r="B90" s="245"/>
      <c r="C90" s="245"/>
      <c r="D90" s="246"/>
      <c r="E90" s="84">
        <f>SUM(E83:E89)</f>
        <v>30602.828888888889</v>
      </c>
      <c r="F90" s="84">
        <f>SUM(F83:F89)</f>
        <v>107878.26587301589</v>
      </c>
      <c r="G90" s="113">
        <f t="shared" ref="G90:G91" si="13">(F90-E90)/E90</f>
        <v>2.5251076384047537</v>
      </c>
      <c r="H90" s="84">
        <f>SUM(H83:H89)</f>
        <v>103253.43055555556</v>
      </c>
      <c r="I90" s="105">
        <f t="shared" ref="I90:I91" si="14">(F90-H90)/H90</f>
        <v>4.4791105656987643E-2</v>
      </c>
    </row>
    <row r="91" spans="1:11" ht="15.75" customHeight="1" thickBot="1" x14ac:dyDescent="0.25">
      <c r="A91" s="244" t="s">
        <v>195</v>
      </c>
      <c r="B91" s="245"/>
      <c r="C91" s="245"/>
      <c r="D91" s="246"/>
      <c r="E91" s="100">
        <f>SUM(E90+E81+E74+E66+E55+E47+E39+E32)</f>
        <v>652902.34446190484</v>
      </c>
      <c r="F91" s="100">
        <f>SUM(F32,F39,F47,F55,F66,F74,F81,F90)</f>
        <v>2024700.0190476188</v>
      </c>
      <c r="G91" s="102">
        <f t="shared" si="13"/>
        <v>2.1010763496588347</v>
      </c>
      <c r="H91" s="100">
        <f>SUM(H32,H39,H47,H55,H66,H74,H81,H90)</f>
        <v>1928607.5472222222</v>
      </c>
      <c r="I91" s="114">
        <f t="shared" si="14"/>
        <v>4.9824793003531924E-2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23" zoomScaleNormal="100" workbookViewId="0">
      <selection activeCell="E35" sqref="E3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238" t="s">
        <v>3</v>
      </c>
      <c r="B13" s="238"/>
      <c r="C13" s="240" t="s">
        <v>0</v>
      </c>
      <c r="D13" s="234" t="s">
        <v>207</v>
      </c>
      <c r="E13" s="234" t="s">
        <v>208</v>
      </c>
      <c r="F13" s="234" t="s">
        <v>209</v>
      </c>
      <c r="G13" s="234" t="s">
        <v>210</v>
      </c>
      <c r="H13" s="234" t="s">
        <v>211</v>
      </c>
      <c r="I13" s="234" t="s">
        <v>212</v>
      </c>
    </row>
    <row r="14" spans="1:9" ht="24.75" customHeight="1" thickBot="1" x14ac:dyDescent="0.25">
      <c r="A14" s="239"/>
      <c r="B14" s="239"/>
      <c r="C14" s="241"/>
      <c r="D14" s="254"/>
      <c r="E14" s="254"/>
      <c r="F14" s="254"/>
      <c r="G14" s="235"/>
      <c r="H14" s="254"/>
      <c r="I14" s="254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30">
        <v>7000</v>
      </c>
      <c r="E16" s="206">
        <v>7000</v>
      </c>
      <c r="F16" s="269">
        <v>7000</v>
      </c>
      <c r="G16" s="172">
        <v>6500</v>
      </c>
      <c r="H16" s="275">
        <v>7000</v>
      </c>
      <c r="I16" s="172">
        <f>AVERAGE(D16:H16)</f>
        <v>6900</v>
      </c>
    </row>
    <row r="17" spans="1:9" ht="16.5" x14ac:dyDescent="0.3">
      <c r="A17" s="89"/>
      <c r="B17" s="138" t="s">
        <v>5</v>
      </c>
      <c r="C17" s="143" t="s">
        <v>164</v>
      </c>
      <c r="D17" s="201">
        <v>5000</v>
      </c>
      <c r="E17" s="209">
        <v>5000</v>
      </c>
      <c r="F17" s="270">
        <v>6000</v>
      </c>
      <c r="G17" s="131">
        <v>5000</v>
      </c>
      <c r="H17" s="276">
        <v>4166</v>
      </c>
      <c r="I17" s="131">
        <f t="shared" ref="I17:I40" si="0">AVERAGE(D17:H17)</f>
        <v>5033.2</v>
      </c>
    </row>
    <row r="18" spans="1:9" ht="16.5" x14ac:dyDescent="0.3">
      <c r="A18" s="89"/>
      <c r="B18" s="138" t="s">
        <v>6</v>
      </c>
      <c r="C18" s="143" t="s">
        <v>165</v>
      </c>
      <c r="D18" s="201">
        <v>4500</v>
      </c>
      <c r="E18" s="209">
        <v>7000</v>
      </c>
      <c r="F18" s="270">
        <v>5000</v>
      </c>
      <c r="G18" s="131">
        <v>5000</v>
      </c>
      <c r="H18" s="276">
        <v>5333</v>
      </c>
      <c r="I18" s="131">
        <f t="shared" si="0"/>
        <v>5366.6</v>
      </c>
    </row>
    <row r="19" spans="1:9" ht="16.5" x14ac:dyDescent="0.3">
      <c r="A19" s="89"/>
      <c r="B19" s="138" t="s">
        <v>7</v>
      </c>
      <c r="C19" s="143" t="s">
        <v>166</v>
      </c>
      <c r="D19" s="201">
        <v>1000</v>
      </c>
      <c r="E19" s="209">
        <v>3000</v>
      </c>
      <c r="F19" s="270">
        <v>3500</v>
      </c>
      <c r="G19" s="131">
        <v>1500</v>
      </c>
      <c r="H19" s="276">
        <v>1000</v>
      </c>
      <c r="I19" s="131">
        <f t="shared" si="0"/>
        <v>2000</v>
      </c>
    </row>
    <row r="20" spans="1:9" ht="16.5" x14ac:dyDescent="0.3">
      <c r="A20" s="89"/>
      <c r="B20" s="138" t="s">
        <v>8</v>
      </c>
      <c r="C20" s="143" t="s">
        <v>167</v>
      </c>
      <c r="D20" s="201">
        <v>12000</v>
      </c>
      <c r="E20" s="209">
        <v>15000</v>
      </c>
      <c r="F20" s="270">
        <v>12000</v>
      </c>
      <c r="G20" s="131">
        <v>10000</v>
      </c>
      <c r="H20" s="276">
        <v>11333</v>
      </c>
      <c r="I20" s="131">
        <f t="shared" si="0"/>
        <v>12066.6</v>
      </c>
    </row>
    <row r="21" spans="1:9" ht="16.5" x14ac:dyDescent="0.3">
      <c r="A21" s="89"/>
      <c r="B21" s="138" t="s">
        <v>9</v>
      </c>
      <c r="C21" s="143" t="s">
        <v>168</v>
      </c>
      <c r="D21" s="201">
        <v>4500</v>
      </c>
      <c r="E21" s="209">
        <v>5500</v>
      </c>
      <c r="F21" s="270">
        <v>6000</v>
      </c>
      <c r="G21" s="131">
        <v>5750</v>
      </c>
      <c r="H21" s="276">
        <v>5000</v>
      </c>
      <c r="I21" s="131">
        <f t="shared" si="0"/>
        <v>5350</v>
      </c>
    </row>
    <row r="22" spans="1:9" ht="16.5" x14ac:dyDescent="0.3">
      <c r="A22" s="89"/>
      <c r="B22" s="138" t="s">
        <v>10</v>
      </c>
      <c r="C22" s="143" t="s">
        <v>169</v>
      </c>
      <c r="D22" s="201">
        <v>4000</v>
      </c>
      <c r="E22" s="209">
        <v>2500</v>
      </c>
      <c r="F22" s="270">
        <v>4000</v>
      </c>
      <c r="G22" s="131">
        <v>3500</v>
      </c>
      <c r="H22" s="276">
        <v>4000</v>
      </c>
      <c r="I22" s="131">
        <f t="shared" si="0"/>
        <v>3600</v>
      </c>
    </row>
    <row r="23" spans="1:9" ht="16.5" x14ac:dyDescent="0.3">
      <c r="A23" s="89"/>
      <c r="B23" s="138" t="s">
        <v>11</v>
      </c>
      <c r="C23" s="143" t="s">
        <v>170</v>
      </c>
      <c r="D23" s="201">
        <v>750</v>
      </c>
      <c r="E23" s="209">
        <v>1000</v>
      </c>
      <c r="F23" s="270">
        <v>750</v>
      </c>
      <c r="G23" s="131">
        <v>1000</v>
      </c>
      <c r="H23" s="276">
        <v>1000</v>
      </c>
      <c r="I23" s="131">
        <f t="shared" si="0"/>
        <v>900</v>
      </c>
    </row>
    <row r="24" spans="1:9" ht="16.5" x14ac:dyDescent="0.3">
      <c r="A24" s="89"/>
      <c r="B24" s="138" t="s">
        <v>12</v>
      </c>
      <c r="C24" s="143" t="s">
        <v>171</v>
      </c>
      <c r="D24" s="201">
        <v>1000</v>
      </c>
      <c r="E24" s="209">
        <v>1000</v>
      </c>
      <c r="F24" s="285">
        <v>1750</v>
      </c>
      <c r="G24" s="286">
        <v>1000</v>
      </c>
      <c r="H24" s="276">
        <v>1000</v>
      </c>
      <c r="I24" s="131">
        <f t="shared" si="0"/>
        <v>1150</v>
      </c>
    </row>
    <row r="25" spans="1:9" ht="16.5" x14ac:dyDescent="0.3">
      <c r="A25" s="89"/>
      <c r="B25" s="138" t="s">
        <v>13</v>
      </c>
      <c r="C25" s="143" t="s">
        <v>172</v>
      </c>
      <c r="D25" s="201">
        <v>500</v>
      </c>
      <c r="E25" s="209">
        <v>1000</v>
      </c>
      <c r="F25" s="285">
        <v>1750</v>
      </c>
      <c r="G25" s="286">
        <v>1250</v>
      </c>
      <c r="H25" s="276">
        <v>1250</v>
      </c>
      <c r="I25" s="131">
        <f t="shared" si="0"/>
        <v>1150</v>
      </c>
    </row>
    <row r="26" spans="1:9" ht="16.5" x14ac:dyDescent="0.3">
      <c r="A26" s="89"/>
      <c r="B26" s="138" t="s">
        <v>14</v>
      </c>
      <c r="C26" s="143" t="s">
        <v>173</v>
      </c>
      <c r="D26" s="201">
        <v>1000</v>
      </c>
      <c r="E26" s="209">
        <v>1000</v>
      </c>
      <c r="F26" s="285">
        <v>1750</v>
      </c>
      <c r="G26" s="286">
        <v>1500</v>
      </c>
      <c r="H26" s="276">
        <v>2000</v>
      </c>
      <c r="I26" s="131">
        <f t="shared" si="0"/>
        <v>1450</v>
      </c>
    </row>
    <row r="27" spans="1:9" ht="16.5" x14ac:dyDescent="0.3">
      <c r="A27" s="89"/>
      <c r="B27" s="138" t="s">
        <v>15</v>
      </c>
      <c r="C27" s="143" t="s">
        <v>174</v>
      </c>
      <c r="D27" s="201">
        <v>2000</v>
      </c>
      <c r="E27" s="209">
        <v>3000</v>
      </c>
      <c r="F27" s="285">
        <v>3250</v>
      </c>
      <c r="G27" s="286">
        <v>3750</v>
      </c>
      <c r="H27" s="276">
        <v>3666</v>
      </c>
      <c r="I27" s="131">
        <f t="shared" si="0"/>
        <v>3133.2</v>
      </c>
    </row>
    <row r="28" spans="1:9" ht="16.5" x14ac:dyDescent="0.3">
      <c r="A28" s="89"/>
      <c r="B28" s="138" t="s">
        <v>16</v>
      </c>
      <c r="C28" s="143" t="s">
        <v>175</v>
      </c>
      <c r="D28" s="201">
        <v>1000</v>
      </c>
      <c r="E28" s="209">
        <v>750</v>
      </c>
      <c r="F28" s="270">
        <v>1750</v>
      </c>
      <c r="G28" s="131">
        <v>1500</v>
      </c>
      <c r="H28" s="276">
        <v>2000</v>
      </c>
      <c r="I28" s="131">
        <f t="shared" si="0"/>
        <v>1400</v>
      </c>
    </row>
    <row r="29" spans="1:9" ht="16.5" x14ac:dyDescent="0.3">
      <c r="A29" s="89"/>
      <c r="B29" s="140" t="s">
        <v>17</v>
      </c>
      <c r="C29" s="143" t="s">
        <v>176</v>
      </c>
      <c r="D29" s="201">
        <v>2000</v>
      </c>
      <c r="E29" s="209">
        <v>5000</v>
      </c>
      <c r="F29" s="270">
        <v>4000</v>
      </c>
      <c r="G29" s="131">
        <v>2750</v>
      </c>
      <c r="H29" s="276">
        <v>2166</v>
      </c>
      <c r="I29" s="131">
        <f t="shared" si="0"/>
        <v>3183.2</v>
      </c>
    </row>
    <row r="30" spans="1:9" ht="16.5" x14ac:dyDescent="0.3">
      <c r="A30" s="89"/>
      <c r="B30" s="138" t="s">
        <v>18</v>
      </c>
      <c r="C30" s="143" t="s">
        <v>177</v>
      </c>
      <c r="D30" s="201">
        <v>5000</v>
      </c>
      <c r="E30" s="209">
        <v>11000</v>
      </c>
      <c r="F30" s="270">
        <v>5500</v>
      </c>
      <c r="G30" s="131">
        <v>5000</v>
      </c>
      <c r="H30" s="276">
        <v>4000</v>
      </c>
      <c r="I30" s="131">
        <f t="shared" si="0"/>
        <v>6100</v>
      </c>
    </row>
    <row r="31" spans="1:9" ht="17.25" thickBot="1" x14ac:dyDescent="0.35">
      <c r="A31" s="90"/>
      <c r="B31" s="139" t="s">
        <v>19</v>
      </c>
      <c r="C31" s="144" t="s">
        <v>178</v>
      </c>
      <c r="D31" s="261">
        <v>4500</v>
      </c>
      <c r="E31" s="212">
        <v>5500</v>
      </c>
      <c r="F31" s="271">
        <v>5250</v>
      </c>
      <c r="G31" s="263">
        <v>5750</v>
      </c>
      <c r="H31" s="277">
        <v>5000</v>
      </c>
      <c r="I31" s="131">
        <f t="shared" si="0"/>
        <v>5200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65"/>
      <c r="E32" s="267"/>
      <c r="F32" s="272"/>
      <c r="G32" s="227"/>
      <c r="H32" s="278"/>
      <c r="I32" s="262"/>
    </row>
    <row r="33" spans="1:9" ht="16.5" x14ac:dyDescent="0.3">
      <c r="A33" s="88"/>
      <c r="B33" s="129" t="s">
        <v>26</v>
      </c>
      <c r="C33" s="135" t="s">
        <v>179</v>
      </c>
      <c r="D33" s="266">
        <v>10000</v>
      </c>
      <c r="E33" s="206">
        <v>11000</v>
      </c>
      <c r="F33" s="273">
        <v>10000</v>
      </c>
      <c r="G33" s="180">
        <v>15000</v>
      </c>
      <c r="H33" s="279">
        <v>11666</v>
      </c>
      <c r="I33" s="180">
        <f t="shared" si="0"/>
        <v>11533.2</v>
      </c>
    </row>
    <row r="34" spans="1:9" ht="16.5" x14ac:dyDescent="0.3">
      <c r="A34" s="89"/>
      <c r="B34" s="130" t="s">
        <v>27</v>
      </c>
      <c r="C34" s="15" t="s">
        <v>180</v>
      </c>
      <c r="D34" s="201">
        <v>10000</v>
      </c>
      <c r="E34" s="209">
        <v>11000</v>
      </c>
      <c r="F34" s="270">
        <v>8500</v>
      </c>
      <c r="G34" s="131">
        <v>15000</v>
      </c>
      <c r="H34" s="276">
        <v>12000</v>
      </c>
      <c r="I34" s="131">
        <f t="shared" si="0"/>
        <v>11300</v>
      </c>
    </row>
    <row r="35" spans="1:9" ht="16.5" x14ac:dyDescent="0.3">
      <c r="A35" s="89"/>
      <c r="B35" s="132" t="s">
        <v>28</v>
      </c>
      <c r="C35" s="15" t="s">
        <v>181</v>
      </c>
      <c r="D35" s="201">
        <v>7000</v>
      </c>
      <c r="E35" s="209">
        <v>3000</v>
      </c>
      <c r="F35" s="270">
        <v>7500</v>
      </c>
      <c r="G35" s="131">
        <v>9000</v>
      </c>
      <c r="H35" s="276">
        <v>8666</v>
      </c>
      <c r="I35" s="131">
        <f t="shared" si="0"/>
        <v>7033.2</v>
      </c>
    </row>
    <row r="36" spans="1:9" ht="16.5" x14ac:dyDescent="0.3">
      <c r="A36" s="89"/>
      <c r="B36" s="130" t="s">
        <v>29</v>
      </c>
      <c r="C36" s="189" t="s">
        <v>182</v>
      </c>
      <c r="D36" s="201">
        <v>5000</v>
      </c>
      <c r="E36" s="209">
        <v>6000</v>
      </c>
      <c r="F36" s="270">
        <v>9000</v>
      </c>
      <c r="G36" s="131">
        <v>8000</v>
      </c>
      <c r="H36" s="276">
        <v>8000</v>
      </c>
      <c r="I36" s="131">
        <f t="shared" si="0"/>
        <v>7200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61">
        <v>2500</v>
      </c>
      <c r="E37" s="212">
        <v>3000</v>
      </c>
      <c r="F37" s="271">
        <v>4750</v>
      </c>
      <c r="G37" s="263">
        <v>4500</v>
      </c>
      <c r="H37" s="277">
        <v>2833</v>
      </c>
      <c r="I37" s="263">
        <f t="shared" si="0"/>
        <v>3516.6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65"/>
      <c r="E38" s="268"/>
      <c r="F38" s="272"/>
      <c r="G38" s="283"/>
      <c r="H38" s="280"/>
      <c r="I38" s="262"/>
    </row>
    <row r="39" spans="1:9" ht="16.5" x14ac:dyDescent="0.3">
      <c r="A39" s="88"/>
      <c r="B39" s="171" t="s">
        <v>31</v>
      </c>
      <c r="C39" s="174" t="s">
        <v>213</v>
      </c>
      <c r="D39" s="217">
        <v>170000</v>
      </c>
      <c r="E39" s="206">
        <v>175000</v>
      </c>
      <c r="F39" s="273">
        <v>185000</v>
      </c>
      <c r="G39" s="284">
        <v>150000</v>
      </c>
      <c r="H39" s="281">
        <v>150000</v>
      </c>
      <c r="I39" s="180">
        <f t="shared" si="0"/>
        <v>166000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130000</v>
      </c>
      <c r="E40" s="212">
        <v>130000</v>
      </c>
      <c r="F40" s="274">
        <v>135000</v>
      </c>
      <c r="G40" s="182">
        <v>105000</v>
      </c>
      <c r="H40" s="282">
        <v>123333</v>
      </c>
      <c r="I40" s="183">
        <f t="shared" si="0"/>
        <v>124666.6</v>
      </c>
    </row>
    <row r="41" spans="1:9" ht="15.75" thickBot="1" x14ac:dyDescent="0.3">
      <c r="D41" s="264">
        <f t="shared" ref="D41:I41" si="1">SUM(D16:D40)</f>
        <v>390250</v>
      </c>
      <c r="E41" s="264">
        <f t="shared" si="1"/>
        <v>413250</v>
      </c>
      <c r="F41" s="264">
        <f t="shared" si="1"/>
        <v>429000</v>
      </c>
      <c r="G41" s="264">
        <f t="shared" si="1"/>
        <v>367250</v>
      </c>
      <c r="H41" s="264">
        <f t="shared" si="1"/>
        <v>376412</v>
      </c>
      <c r="I41" s="264">
        <f t="shared" si="1"/>
        <v>395232.4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28-06-2021</vt:lpstr>
      <vt:lpstr>By Order</vt:lpstr>
      <vt:lpstr>All Stores</vt:lpstr>
      <vt:lpstr>'28-06-2021'!Print_Titles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2021-06-24T08:52:09Z</cp:lastPrinted>
  <dcterms:created xsi:type="dcterms:W3CDTF">2010-10-20T06:23:14Z</dcterms:created>
  <dcterms:modified xsi:type="dcterms:W3CDTF">2021-07-02T07:37:48Z</dcterms:modified>
</cp:coreProperties>
</file>