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0" yWindow="-120" windowWidth="15480" windowHeight="11640" tabRatio="599" activeTab="5"/>
  </bookViews>
  <sheets>
    <sheet name="Supermarkets" sheetId="5" r:id="rId1"/>
    <sheet name="stores" sheetId="7" r:id="rId2"/>
    <sheet name="Comp" sheetId="8" r:id="rId3"/>
    <sheet name="26-07-2021" sheetId="9" r:id="rId4"/>
    <sheet name="By Order" sheetId="11" r:id="rId5"/>
    <sheet name="All Stores" sheetId="12" r:id="rId6"/>
  </sheets>
  <definedNames>
    <definedName name="_xlnm.Print_Titles" localSheetId="3">'26-07-2021'!$12:$14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8" i="11" l="1"/>
  <c r="G88" i="11"/>
  <c r="I83" i="11"/>
  <c r="G83" i="11"/>
  <c r="I87" i="11"/>
  <c r="G87" i="11"/>
  <c r="I85" i="11"/>
  <c r="G85" i="11"/>
  <c r="I84" i="11"/>
  <c r="G84" i="11"/>
  <c r="I86" i="11"/>
  <c r="G86" i="11"/>
  <c r="I89" i="11"/>
  <c r="G89" i="11"/>
  <c r="I79" i="11"/>
  <c r="G79" i="11"/>
  <c r="I80" i="11"/>
  <c r="G80" i="11"/>
  <c r="I77" i="11"/>
  <c r="G77" i="11"/>
  <c r="I76" i="11"/>
  <c r="G76" i="11"/>
  <c r="I78" i="11"/>
  <c r="G78" i="11"/>
  <c r="I72" i="11"/>
  <c r="G72" i="11"/>
  <c r="I73" i="11"/>
  <c r="G73" i="11"/>
  <c r="I68" i="11"/>
  <c r="G68" i="11"/>
  <c r="I69" i="11"/>
  <c r="G69" i="11"/>
  <c r="I71" i="11"/>
  <c r="G71" i="11"/>
  <c r="I70" i="11"/>
  <c r="G70" i="11"/>
  <c r="I61" i="11"/>
  <c r="G61" i="11"/>
  <c r="I60" i="11"/>
  <c r="G60" i="11"/>
  <c r="I62" i="11"/>
  <c r="G62" i="11"/>
  <c r="I63" i="11"/>
  <c r="G63" i="11"/>
  <c r="I64" i="11"/>
  <c r="G64" i="11"/>
  <c r="I58" i="11"/>
  <c r="G58" i="11"/>
  <c r="I59" i="11"/>
  <c r="G59" i="11"/>
  <c r="I65" i="11"/>
  <c r="G65" i="11"/>
  <c r="I57" i="11"/>
  <c r="G57" i="11"/>
  <c r="I49" i="11"/>
  <c r="G49" i="11"/>
  <c r="I53" i="11"/>
  <c r="G53" i="11"/>
  <c r="I50" i="11"/>
  <c r="G50" i="11"/>
  <c r="I52" i="11"/>
  <c r="G52" i="11"/>
  <c r="I54" i="11"/>
  <c r="G54" i="11"/>
  <c r="I51" i="11"/>
  <c r="G51" i="11"/>
  <c r="I41" i="11"/>
  <c r="G41" i="11"/>
  <c r="I42" i="11"/>
  <c r="G42" i="11"/>
  <c r="I43" i="11"/>
  <c r="G43" i="11"/>
  <c r="I44" i="11"/>
  <c r="G44" i="11"/>
  <c r="I45" i="11"/>
  <c r="G45" i="11"/>
  <c r="I46" i="11"/>
  <c r="G46" i="11"/>
  <c r="I38" i="11"/>
  <c r="G38" i="11"/>
  <c r="I36" i="11"/>
  <c r="G36" i="11"/>
  <c r="I37" i="11"/>
  <c r="G37" i="11"/>
  <c r="I35" i="11"/>
  <c r="G35" i="11"/>
  <c r="I34" i="11"/>
  <c r="G34" i="11"/>
  <c r="I22" i="11"/>
  <c r="G22" i="11"/>
  <c r="I20" i="11"/>
  <c r="G20" i="11"/>
  <c r="I23" i="11"/>
  <c r="G23" i="11"/>
  <c r="I25" i="11"/>
  <c r="G25" i="11"/>
  <c r="I26" i="11"/>
  <c r="G26" i="11"/>
  <c r="I30" i="11"/>
  <c r="G30" i="11"/>
  <c r="I28" i="11"/>
  <c r="G28" i="11"/>
  <c r="I27" i="11"/>
  <c r="G27" i="11"/>
  <c r="I29" i="11"/>
  <c r="G29" i="11"/>
  <c r="I19" i="11"/>
  <c r="G19" i="11"/>
  <c r="I24" i="11"/>
  <c r="G24" i="11"/>
  <c r="I21" i="11"/>
  <c r="G21" i="11"/>
  <c r="I31" i="11"/>
  <c r="G31" i="11"/>
  <c r="I16" i="11"/>
  <c r="G16" i="11"/>
  <c r="I18" i="11"/>
  <c r="G18" i="11"/>
  <c r="I17" i="11"/>
  <c r="G17" i="11"/>
  <c r="D40" i="8" l="1"/>
  <c r="I31" i="9" l="1"/>
  <c r="G31" i="9"/>
  <c r="I30" i="9"/>
  <c r="G30" i="9"/>
  <c r="I29" i="9"/>
  <c r="G29" i="9"/>
  <c r="I28" i="9"/>
  <c r="G28" i="9"/>
  <c r="I27" i="9"/>
  <c r="G27" i="9"/>
  <c r="I26" i="9"/>
  <c r="G26" i="9"/>
  <c r="I25" i="9"/>
  <c r="G25" i="9"/>
  <c r="I24" i="9"/>
  <c r="G24" i="9"/>
  <c r="I23" i="9"/>
  <c r="G23" i="9"/>
  <c r="I22" i="9"/>
  <c r="G22" i="9"/>
  <c r="I21" i="9"/>
  <c r="G21" i="9"/>
  <c r="I20" i="9"/>
  <c r="G20" i="9"/>
  <c r="I19" i="9"/>
  <c r="G19" i="9"/>
  <c r="I18" i="9"/>
  <c r="G18" i="9"/>
  <c r="I17" i="9"/>
  <c r="G17" i="9"/>
  <c r="H81" i="11" l="1"/>
  <c r="F81" i="11"/>
  <c r="H15" i="8" l="1"/>
  <c r="H16" i="8" l="1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H74" i="11" l="1"/>
  <c r="G33" i="9" l="1"/>
  <c r="G34" i="9"/>
  <c r="G35" i="9"/>
  <c r="G36" i="9"/>
  <c r="G37" i="9"/>
  <c r="G39" i="9"/>
  <c r="G40" i="9"/>
  <c r="I15" i="5"/>
  <c r="E32" i="11" l="1"/>
  <c r="F32" i="11"/>
  <c r="H32" i="11"/>
  <c r="E39" i="11"/>
  <c r="F39" i="11"/>
  <c r="H39" i="11"/>
  <c r="G39" i="11" l="1"/>
  <c r="G32" i="11"/>
  <c r="E40" i="8"/>
  <c r="G70" i="9" l="1"/>
  <c r="I70" i="9"/>
  <c r="G71" i="9"/>
  <c r="I71" i="9"/>
  <c r="G72" i="9"/>
  <c r="I72" i="9"/>
  <c r="G73" i="9"/>
  <c r="I73" i="9"/>
  <c r="G74" i="9"/>
  <c r="I74" i="9"/>
  <c r="G34" i="7" l="1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4" i="11" l="1"/>
  <c r="I74" i="11" l="1"/>
  <c r="G16" i="5" l="1"/>
  <c r="G18" i="5" l="1"/>
  <c r="G40" i="8" l="1"/>
  <c r="E47" i="11"/>
  <c r="E55" i="11"/>
  <c r="E66" i="11"/>
  <c r="E74" i="11"/>
  <c r="E81" i="11"/>
  <c r="E90" i="11" l="1"/>
  <c r="E91" i="11" l="1"/>
  <c r="G52" i="5" l="1"/>
  <c r="I50" i="5"/>
  <c r="I45" i="5" l="1"/>
  <c r="F66" i="11" l="1"/>
  <c r="G41" i="9" l="1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6" i="9"/>
  <c r="G77" i="9"/>
  <c r="G78" i="9"/>
  <c r="G79" i="9"/>
  <c r="G80" i="9"/>
  <c r="G81" i="9"/>
  <c r="G82" i="9"/>
  <c r="H90" i="11" l="1"/>
  <c r="F90" i="11"/>
  <c r="H66" i="11"/>
  <c r="I66" i="11" s="1"/>
  <c r="H55" i="11"/>
  <c r="F55" i="11"/>
  <c r="H47" i="11"/>
  <c r="F47" i="11"/>
  <c r="H91" i="11" l="1"/>
  <c r="I47" i="11"/>
  <c r="I90" i="11"/>
  <c r="G74" i="11"/>
  <c r="I55" i="11"/>
  <c r="G47" i="11"/>
  <c r="G81" i="11"/>
  <c r="G55" i="11"/>
  <c r="I39" i="11"/>
  <c r="G90" i="11"/>
  <c r="G66" i="11"/>
  <c r="F91" i="11"/>
  <c r="I32" i="11"/>
  <c r="I81" i="11"/>
  <c r="I91" i="11" l="1"/>
  <c r="G91" i="11"/>
  <c r="F15" i="8" l="1"/>
  <c r="I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7" i="5" l="1"/>
  <c r="G20" i="5"/>
  <c r="G21" i="5"/>
  <c r="G22" i="5"/>
  <c r="G23" i="5"/>
  <c r="G24" i="5"/>
  <c r="G25" i="5"/>
  <c r="G26" i="5"/>
  <c r="G27" i="5"/>
  <c r="G28" i="5"/>
  <c r="G29" i="5"/>
  <c r="G30" i="5"/>
  <c r="G32" i="5"/>
  <c r="G33" i="5"/>
  <c r="G34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G16" i="9" l="1"/>
  <c r="I16" i="9"/>
  <c r="G15" i="5"/>
</calcChain>
</file>

<file path=xl/sharedStrings.xml><?xml version="1.0" encoding="utf-8"?>
<sst xmlns="http://schemas.openxmlformats.org/spreadsheetml/2006/main" count="848" uniqueCount="227">
  <si>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</si>
  <si>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</si>
  <si>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</si>
  <si>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</si>
  <si>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</si>
  <si>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</si>
  <si>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</si>
  <si>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</si>
  <si>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</si>
  <si>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</si>
  <si>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</si>
  <si>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</si>
  <si>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</si>
  <si>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</si>
  <si>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</si>
  <si>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</si>
  <si>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</si>
  <si>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</si>
  <si>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</si>
  <si>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</si>
  <si>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</si>
  <si>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</si>
  <si>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</si>
  <si>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</si>
  <si>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</si>
  <si>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</si>
  <si>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</si>
  <si>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</si>
  <si>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</si>
  <si>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</si>
  <si>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</si>
  <si>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</si>
  <si>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</si>
  <si>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</si>
  <si>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</si>
  <si>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</si>
  <si>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</si>
  <si>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</si>
  <si>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</si>
  <si>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</si>
  <si>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</si>
  <si>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</si>
  <si>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</si>
  <si>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</si>
  <si>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</si>
  <si>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</si>
  <si>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</si>
  <si>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</si>
  <si>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</si>
  <si>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</si>
  <si>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</si>
  <si>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</si>
  <si>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</si>
  <si>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</si>
  <si>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</si>
  <si>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</si>
  <si>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</si>
  <si>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</si>
  <si>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</si>
  <si>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</si>
  <si>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</si>
  <si>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</si>
  <si>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</si>
  <si>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</si>
  <si>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</si>
  <si>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</si>
  <si>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</si>
  <si>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</si>
  <si>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</si>
  <si>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</si>
  <si>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</si>
  <si>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</si>
  <si>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</si>
  <si>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</si>
  <si>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</si>
  <si>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</si>
  <si>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</si>
  <si>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</si>
  <si>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</si>
  <si>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</si>
  <si>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</si>
  <si>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</si>
  <si>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</si>
  <si>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</si>
  <si>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</si>
  <si>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</si>
  <si>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</si>
  <si>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</si>
  <si>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</si>
  <si>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</si>
  <si>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</si>
  <si>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</si>
  <si>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</si>
  <si>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</si>
  <si>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</si>
  <si>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</si>
  <si>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</si>
  <si>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</si>
  <si>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</si>
  <si>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</si>
  <si>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</si>
  <si>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</si>
  <si>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</si>
  <si>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</si>
  <si>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</si>
  <si>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</si>
  <si>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</si>
  <si>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</si>
  <si>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</si>
  <si>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</si>
  <si>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</si>
  <si>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</si>
  <si>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</si>
  <si>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</si>
  <si>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</si>
  <si>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</si>
  <si>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</si>
  <si>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</si>
  <si>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</si>
  <si>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</si>
  <si>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</si>
  <si>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</si>
  <si>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</si>
  <si>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</si>
  <si>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</si>
  <si>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</si>
  <si>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</si>
  <si>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</si>
  <si>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</si>
  <si>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</si>
  <si>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</si>
  <si>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</si>
  <si>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</si>
  <si>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</si>
  <si>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</si>
  <si>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</si>
  <si>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</si>
  <si>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</si>
  <si>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</si>
  <si>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</si>
  <si>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</si>
  <si>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</si>
  <si>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</si>
  <si>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</si>
  <si>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</si>
  <si>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</si>
  <si>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</si>
  <si>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</si>
  <si>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</si>
  <si>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</si>
  <si>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</si>
  <si>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</si>
  <si>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</si>
  <si>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</si>
  <si>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</si>
  <si>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</si>
  <si>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</si>
  <si>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</si>
  <si>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</si>
  <si>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</si>
  <si>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</si>
  <si>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</si>
  <si>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</si>
  <si>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</si>
  <si>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</si>
  <si>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</si>
  <si>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</si>
  <si>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</si>
  <si>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</si>
  <si>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</si>
  <si>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</si>
  <si>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</si>
  <si>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</si>
  <si>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</si>
  <si>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</si>
  <si>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</si>
  <si>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</si>
  <si>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</si>
  <si>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</si>
  <si>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</si>
  <si>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</si>
  <si>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</si>
  <si>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</si>
  <si>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</si>
  <si>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</si>
  <si>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</si>
  <si>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</si>
  <si>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</si>
  <si>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</si>
  <si>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</si>
  <si>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</si>
  <si>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</si>
  <si>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</si>
  <si>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</si>
  <si>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</si>
  <si>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</si>
  <si>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</si>
  <si>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</si>
  <si>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</si>
  <si>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</si>
  <si>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</si>
  <si>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</si>
  <si>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</si>
  <si>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</si>
  <si>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</si>
  <si>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</si>
  <si>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</si>
  <si>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</si>
  <si>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</si>
  <si>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</si>
  <si>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</si>
  <si>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</si>
  <si>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</si>
  <si>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</si>
  <si>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مجمــوع المنتجات الدهنية والزيتية</t>
  </si>
  <si>
    <t>غالون 3,6 ليتر</t>
  </si>
  <si>
    <t>غالون 3,5 ليتر</t>
  </si>
  <si>
    <t>معدل الأسعار في حزيران 2020 (ل.ل.)</t>
  </si>
  <si>
    <t>معدل الأسعار في تموز 2020 (ل.ل.)</t>
  </si>
  <si>
    <t>معدل أسعار  السوبرماركات في 12-07-2021 (ل.ل.)</t>
  </si>
  <si>
    <t>معدل أسعار المحلات والملاحم في 12-07-2021 (ل.ل.)</t>
  </si>
  <si>
    <t>المعدل العام للأسعار في 12-07-2021  (ل.ل.)</t>
  </si>
  <si>
    <t>معدل أسعار  السوبرماركات في 26-07-2021 (ل.ل.)</t>
  </si>
  <si>
    <t xml:space="preserve"> التاريخ 26 تموز 2021</t>
  </si>
  <si>
    <t>معدل أسعار المحلات والملاحم في 26-07-2021 (ل.ل.)</t>
  </si>
  <si>
    <t xml:space="preserve"> التاريخ 26تموز 2021</t>
  </si>
  <si>
    <t>المعدل العام للأسعار في 26-07-2021  (ل.ل.)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</si>
</sst>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9" x14ac:knownFonts="1">
    <font>
      <sz val="11"/>
      <color theme="1"/>
      <name val="Arial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Arial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Arial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Arial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  <charset val="178"/>
      <scheme val="minor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6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4" fillId="2" borderId="4" xfId="0" applyNumberFormat="1" applyFont="1" applyFill="1" applyBorder="1" applyAlignment="1">
      <alignment horizontal="center" vertic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0" fontId="9" fillId="0" borderId="9" xfId="0" applyFont="1" applyBorder="1" applyAlignment="1">
      <alignment horizontal="right" vertical="center" indent="1"/>
    </xf>
    <xf numFmtId="1" fontId="0" fillId="0" borderId="0" xfId="0" applyNumberFormat="1"/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4" fillId="0" borderId="1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 indent="1"/>
    </xf>
    <xf numFmtId="0" fontId="17" fillId="0" borderId="17" xfId="0" applyFont="1" applyBorder="1" applyAlignment="1">
      <alignment horizontal="right" indent="1"/>
    </xf>
    <xf numFmtId="0" fontId="17" fillId="0" borderId="3" xfId="0" applyFont="1" applyBorder="1" applyAlignment="1">
      <alignment horizontal="right" indent="1"/>
    </xf>
    <xf numFmtId="0" fontId="17" fillId="0" borderId="2" xfId="0" applyFont="1" applyBorder="1" applyAlignment="1">
      <alignment horizontal="right" indent="1"/>
    </xf>
    <xf numFmtId="0" fontId="17" fillId="0" borderId="11" xfId="0" applyFont="1" applyBorder="1" applyAlignment="1">
      <alignment horizontal="right" indent="1"/>
    </xf>
    <xf numFmtId="0" fontId="10" fillId="0" borderId="16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right" indent="1"/>
    </xf>
    <xf numFmtId="0" fontId="4" fillId="0" borderId="15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right" indent="1"/>
    </xf>
    <xf numFmtId="0" fontId="17" fillId="0" borderId="24" xfId="0" applyFont="1" applyBorder="1" applyAlignment="1">
      <alignment horizontal="right" indent="1"/>
    </xf>
    <xf numFmtId="0" fontId="17" fillId="0" borderId="23" xfId="0" applyFont="1" applyBorder="1" applyAlignment="1">
      <alignment horizontal="right" indent="1"/>
    </xf>
    <xf numFmtId="0" fontId="17" fillId="0" borderId="22" xfId="0" applyFont="1" applyBorder="1" applyAlignment="1">
      <alignment horizontal="right" indent="1"/>
    </xf>
    <xf numFmtId="0" fontId="10" fillId="0" borderId="32" xfId="0" applyFont="1" applyBorder="1" applyAlignment="1">
      <alignment horizontal="center" vertical="center"/>
    </xf>
    <xf numFmtId="0" fontId="5" fillId="2" borderId="17" xfId="0" applyFont="1" applyFill="1" applyBorder="1" applyAlignment="1">
      <alignment horizontal="right" indent="1"/>
    </xf>
    <xf numFmtId="0" fontId="5" fillId="2" borderId="3" xfId="0" applyFont="1" applyFill="1" applyBorder="1" applyAlignment="1">
      <alignment horizontal="right" indent="1"/>
    </xf>
    <xf numFmtId="0" fontId="5" fillId="2" borderId="4" xfId="0" applyFont="1" applyFill="1" applyBorder="1" applyAlignment="1">
      <alignment horizontal="right" indent="1"/>
    </xf>
    <xf numFmtId="0" fontId="17" fillId="0" borderId="9" xfId="0" applyFont="1" applyBorder="1" applyAlignment="1">
      <alignment horizontal="right" indent="1"/>
    </xf>
    <xf numFmtId="0" fontId="0" fillId="0" borderId="0" xfId="0"/>
    <xf numFmtId="0" fontId="4" fillId="0" borderId="16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4" fillId="0" borderId="1" xfId="0" applyFont="1" applyBorder="1" applyAlignment="1">
      <alignment horizontal="right" vertical="center" indent="1"/>
    </xf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1" xfId="0" applyNumberFormat="1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right" vertical="center" indent="1"/>
    </xf>
    <xf numFmtId="1" fontId="4" fillId="0" borderId="16" xfId="0" applyNumberFormat="1" applyFont="1" applyBorder="1" applyAlignment="1">
      <alignment horizontal="center" vertical="center"/>
    </xf>
    <xf numFmtId="0" fontId="17" fillId="0" borderId="17" xfId="0" applyFont="1" applyBorder="1" applyAlignment="1">
      <alignment horizontal="right" indent="1"/>
    </xf>
    <xf numFmtId="1" fontId="1" fillId="2" borderId="17" xfId="0" applyNumberFormat="1" applyFont="1" applyFill="1" applyBorder="1" applyAlignment="1">
      <alignment horizontal="center" vertical="center"/>
    </xf>
    <xf numFmtId="0" fontId="17" fillId="0" borderId="4" xfId="0" applyFont="1" applyBorder="1" applyAlignment="1">
      <alignment horizontal="right" indent="1"/>
    </xf>
    <xf numFmtId="0" fontId="5" fillId="2" borderId="7" xfId="0" applyFont="1" applyFill="1" applyBorder="1" applyAlignment="1">
      <alignment horizontal="right" indent="1"/>
    </xf>
    <xf numFmtId="0" fontId="4" fillId="0" borderId="1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164" fontId="14" fillId="2" borderId="9" xfId="1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1" fontId="15" fillId="0" borderId="16" xfId="0" applyNumberFormat="1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4" fillId="2" borderId="16" xfId="0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9" fontId="1" fillId="2" borderId="4" xfId="1" applyFont="1" applyFill="1" applyBorder="1" applyAlignment="1">
      <alignment horizont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9" fillId="0" borderId="26" xfId="0" applyFont="1" applyBorder="1"/>
    <xf numFmtId="0" fontId="9" fillId="0" borderId="27" xfId="0" applyFont="1" applyBorder="1"/>
    <xf numFmtId="0" fontId="9" fillId="0" borderId="25" xfId="0" applyFont="1" applyBorder="1"/>
    <xf numFmtId="0" fontId="9" fillId="0" borderId="29" xfId="0" applyFont="1" applyBorder="1"/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1" fontId="14" fillId="0" borderId="28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17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10" fillId="0" borderId="11" xfId="0" applyFont="1" applyBorder="1" applyAlignment="1">
      <alignment horizontal="center" vertical="center" wrapText="1"/>
    </xf>
    <xf numFmtId="1" fontId="14" fillId="2" borderId="35" xfId="0" applyNumberFormat="1" applyFont="1" applyFill="1" applyBorder="1" applyAlignment="1">
      <alignment horizontal="center"/>
    </xf>
    <xf numFmtId="1" fontId="14" fillId="2" borderId="13" xfId="0" applyNumberFormat="1" applyFont="1" applyFill="1" applyBorder="1" applyAlignment="1">
      <alignment horizontal="center"/>
    </xf>
    <xf numFmtId="0" fontId="10" fillId="0" borderId="9" xfId="0" applyFont="1" applyBorder="1" applyAlignment="1">
      <alignment horizontal="center" vertical="center" wrapText="1"/>
    </xf>
    <xf numFmtId="1" fontId="4" fillId="2" borderId="4" xfId="0" applyNumberFormat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1" fontId="18" fillId="2" borderId="17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0" fillId="0" borderId="35" xfId="0" applyBorder="1"/>
    <xf numFmtId="0" fontId="4" fillId="0" borderId="15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topLeftCell="A7" zoomScaleNormal="100" workbookViewId="0">
      <selection activeCell="F40" sqref="F40:F81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1.375" customWidth="1"/>
    <col min="4" max="4" width="16.125" bestFit="1" customWidth="1"/>
    <col min="5" max="5" width="15.625" customWidth="1"/>
    <col min="6" max="6" width="14.625" customWidth="1"/>
    <col min="7" max="7" width="13.25" customWidth="1"/>
    <col min="8" max="8" width="14.375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  <c r="E7" s="3"/>
    </row>
    <row r="8" spans="1:9" ht="14.25" x14ac:dyDescent="0.2">
      <c r="A8" s="4" t="s">
        <v>2</v>
      </c>
      <c r="B8" s="4"/>
      <c r="C8" s="4"/>
      <c r="D8" s="4"/>
      <c r="E8" s="4"/>
    </row>
    <row r="9" spans="1:9" ht="19.5" x14ac:dyDescent="0.35">
      <c r="A9" s="237" t="s">
        <v>202</v>
      </c>
      <c r="B9" s="237"/>
      <c r="C9" s="237"/>
      <c r="D9" s="237"/>
      <c r="E9" s="237"/>
      <c r="F9" s="237"/>
      <c r="G9" s="237"/>
      <c r="H9" s="237"/>
      <c r="I9" s="237"/>
    </row>
    <row r="10" spans="1:9" ht="18" x14ac:dyDescent="0.2">
      <c r="A10" s="2" t="s">
        <v>223</v>
      </c>
      <c r="B10" s="2"/>
      <c r="C10" s="2"/>
      <c r="D10" s="2"/>
      <c r="E10" s="2"/>
    </row>
    <row r="11" spans="1:9" ht="18.75" thickBot="1" x14ac:dyDescent="0.25">
      <c r="A11" s="2"/>
      <c r="B11" s="2"/>
      <c r="C11" s="2"/>
      <c r="D11" s="2"/>
      <c r="E11" s="2"/>
    </row>
    <row r="12" spans="1:9" ht="24.75" customHeight="1" x14ac:dyDescent="0.2">
      <c r="A12" s="238" t="s">
        <v>3</v>
      </c>
      <c r="B12" s="244"/>
      <c r="C12" s="242" t="s">
        <v>0</v>
      </c>
      <c r="D12" s="240" t="s">
        <v>23</v>
      </c>
      <c r="E12" s="240" t="s">
        <v>218</v>
      </c>
      <c r="F12" s="240" t="s">
        <v>222</v>
      </c>
      <c r="G12" s="240" t="s">
        <v>197</v>
      </c>
      <c r="H12" s="240" t="s">
        <v>219</v>
      </c>
      <c r="I12" s="240" t="s">
        <v>187</v>
      </c>
    </row>
    <row r="13" spans="1:9" ht="38.25" customHeight="1" thickBot="1" x14ac:dyDescent="0.25">
      <c r="A13" s="239"/>
      <c r="B13" s="245"/>
      <c r="C13" s="243"/>
      <c r="D13" s="241"/>
      <c r="E13" s="241"/>
      <c r="F13" s="241"/>
      <c r="G13" s="241"/>
      <c r="H13" s="241"/>
      <c r="I13" s="241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 x14ac:dyDescent="0.3">
      <c r="A15" s="33"/>
      <c r="B15" s="92" t="s">
        <v>4</v>
      </c>
      <c r="C15" s="19" t="s">
        <v>84</v>
      </c>
      <c r="D15" s="20" t="s">
        <v>161</v>
      </c>
      <c r="E15" s="205">
        <v>2782.933325</v>
      </c>
      <c r="F15" s="214">
        <v>7308.8</v>
      </c>
      <c r="G15" s="45">
        <f t="shared" ref="G15:G30" si="0">(F15-E15)/E15</f>
        <v>1.6262936069443921</v>
      </c>
      <c r="H15" s="214">
        <v>6535</v>
      </c>
      <c r="I15" s="45">
        <f t="shared" ref="I15:I30" si="1">(F15-H15)/H15</f>
        <v>0.1184085692425402</v>
      </c>
    </row>
    <row r="16" spans="1:9" ht="16.5" x14ac:dyDescent="0.3">
      <c r="A16" s="37"/>
      <c r="B16" s="93" t="s">
        <v>5</v>
      </c>
      <c r="C16" s="15" t="s">
        <v>85</v>
      </c>
      <c r="D16" s="11" t="s">
        <v>161</v>
      </c>
      <c r="E16" s="208">
        <v>1547.8416500000001</v>
      </c>
      <c r="F16" s="208">
        <v>5333.1111111111113</v>
      </c>
      <c r="G16" s="48">
        <f t="shared" si="0"/>
        <v>2.4455146694825731</v>
      </c>
      <c r="H16" s="208">
        <v>5388.8888888888887</v>
      </c>
      <c r="I16" s="44">
        <f t="shared" si="1"/>
        <v>-1.0350515463917451E-2</v>
      </c>
    </row>
    <row r="17" spans="1:9" ht="16.5" x14ac:dyDescent="0.3">
      <c r="A17" s="37"/>
      <c r="B17" s="93" t="s">
        <v>6</v>
      </c>
      <c r="C17" s="15" t="s">
        <v>86</v>
      </c>
      <c r="D17" s="11" t="s">
        <v>161</v>
      </c>
      <c r="E17" s="208">
        <v>1647.8166583333332</v>
      </c>
      <c r="F17" s="208">
        <v>5548.8</v>
      </c>
      <c r="G17" s="48">
        <f t="shared" si="0"/>
        <v>2.3673649140143271</v>
      </c>
      <c r="H17" s="208">
        <v>5309.7777777777774</v>
      </c>
      <c r="I17" s="44">
        <f t="shared" si="1"/>
        <v>4.5015485059010742E-2</v>
      </c>
    </row>
    <row r="18" spans="1:9" ht="16.5" x14ac:dyDescent="0.3">
      <c r="A18" s="37"/>
      <c r="B18" s="93" t="s">
        <v>7</v>
      </c>
      <c r="C18" s="15" t="s">
        <v>87</v>
      </c>
      <c r="D18" s="11" t="s">
        <v>161</v>
      </c>
      <c r="E18" s="208">
        <v>838.32082500000001</v>
      </c>
      <c r="F18" s="208">
        <v>3894</v>
      </c>
      <c r="G18" s="48">
        <f t="shared" si="0"/>
        <v>3.6449997231072007</v>
      </c>
      <c r="H18" s="208">
        <v>1554</v>
      </c>
      <c r="I18" s="44">
        <f t="shared" si="1"/>
        <v>1.5057915057915059</v>
      </c>
    </row>
    <row r="19" spans="1:9" ht="16.5" x14ac:dyDescent="0.3">
      <c r="A19" s="37"/>
      <c r="B19" s="93" t="s">
        <v>8</v>
      </c>
      <c r="C19" s="15" t="s">
        <v>89</v>
      </c>
      <c r="D19" s="11" t="s">
        <v>161</v>
      </c>
      <c r="E19" s="208">
        <v>2922.4791583333335</v>
      </c>
      <c r="F19" s="208">
        <v>13356.857142857143</v>
      </c>
      <c r="G19" s="48">
        <f t="shared" si="0"/>
        <v>3.5703857646924853</v>
      </c>
      <c r="H19" s="208">
        <v>12291.333333333334</v>
      </c>
      <c r="I19" s="44">
        <f t="shared" si="1"/>
        <v>8.6689033697766107E-2</v>
      </c>
    </row>
    <row r="20" spans="1:9" ht="16.5" x14ac:dyDescent="0.3">
      <c r="A20" s="37"/>
      <c r="B20" s="93" t="s">
        <v>9</v>
      </c>
      <c r="C20" s="15" t="s">
        <v>88</v>
      </c>
      <c r="D20" s="11" t="s">
        <v>161</v>
      </c>
      <c r="E20" s="208">
        <v>1834.1666749999999</v>
      </c>
      <c r="F20" s="208">
        <v>8143.8</v>
      </c>
      <c r="G20" s="48">
        <f t="shared" si="0"/>
        <v>3.4400545004995258</v>
      </c>
      <c r="H20" s="208">
        <v>7381.8</v>
      </c>
      <c r="I20" s="44">
        <f t="shared" si="1"/>
        <v>0.10322685523855969</v>
      </c>
    </row>
    <row r="21" spans="1:9" ht="16.5" x14ac:dyDescent="0.3">
      <c r="A21" s="37"/>
      <c r="B21" s="93" t="s">
        <v>10</v>
      </c>
      <c r="C21" s="15" t="s">
        <v>90</v>
      </c>
      <c r="D21" s="11" t="s">
        <v>161</v>
      </c>
      <c r="E21" s="208">
        <v>1660.2861027777778</v>
      </c>
      <c r="F21" s="208">
        <v>5193.8</v>
      </c>
      <c r="G21" s="48">
        <f t="shared" si="0"/>
        <v>2.1282560224472156</v>
      </c>
      <c r="H21" s="208">
        <v>5128.8</v>
      </c>
      <c r="I21" s="44">
        <f t="shared" si="1"/>
        <v>1.2673529870535017E-2</v>
      </c>
    </row>
    <row r="22" spans="1:9" ht="16.5" x14ac:dyDescent="0.3">
      <c r="A22" s="37"/>
      <c r="B22" s="93" t="s">
        <v>11</v>
      </c>
      <c r="C22" s="15" t="s">
        <v>91</v>
      </c>
      <c r="D22" s="13" t="s">
        <v>81</v>
      </c>
      <c r="E22" s="208">
        <v>435.44342499999999</v>
      </c>
      <c r="F22" s="208">
        <v>1623.8</v>
      </c>
      <c r="G22" s="48">
        <f t="shared" si="0"/>
        <v>2.7290722669655652</v>
      </c>
      <c r="H22" s="208">
        <v>1088.6666666666667</v>
      </c>
      <c r="I22" s="44">
        <f t="shared" si="1"/>
        <v>0.49154929577464773</v>
      </c>
    </row>
    <row r="23" spans="1:9" ht="16.5" x14ac:dyDescent="0.3">
      <c r="A23" s="37"/>
      <c r="B23" s="93" t="s">
        <v>12</v>
      </c>
      <c r="C23" s="15" t="s">
        <v>92</v>
      </c>
      <c r="D23" s="13" t="s">
        <v>81</v>
      </c>
      <c r="E23" s="208">
        <v>497.447</v>
      </c>
      <c r="F23" s="208">
        <v>2594</v>
      </c>
      <c r="G23" s="48">
        <f t="shared" si="0"/>
        <v>4.2146258797419618</v>
      </c>
      <c r="H23" s="208">
        <v>1950</v>
      </c>
      <c r="I23" s="44">
        <f t="shared" si="1"/>
        <v>0.33025641025641028</v>
      </c>
    </row>
    <row r="24" spans="1:9" ht="16.5" x14ac:dyDescent="0.3">
      <c r="A24" s="37"/>
      <c r="B24" s="93" t="s">
        <v>13</v>
      </c>
      <c r="C24" s="15" t="s">
        <v>93</v>
      </c>
      <c r="D24" s="13" t="s">
        <v>81</v>
      </c>
      <c r="E24" s="208">
        <v>464.67675833333328</v>
      </c>
      <c r="F24" s="208">
        <v>2388.8888888888887</v>
      </c>
      <c r="G24" s="48">
        <f t="shared" si="0"/>
        <v>4.1409691706061889</v>
      </c>
      <c r="H24" s="208">
        <v>1623.75</v>
      </c>
      <c r="I24" s="44">
        <f t="shared" si="1"/>
        <v>0.47121717560516624</v>
      </c>
    </row>
    <row r="25" spans="1:9" ht="16.5" x14ac:dyDescent="0.3">
      <c r="A25" s="37"/>
      <c r="B25" s="93" t="s">
        <v>14</v>
      </c>
      <c r="C25" s="15" t="s">
        <v>94</v>
      </c>
      <c r="D25" s="13" t="s">
        <v>81</v>
      </c>
      <c r="E25" s="208">
        <v>492.90174999999999</v>
      </c>
      <c r="F25" s="208">
        <v>3274.8</v>
      </c>
      <c r="G25" s="48">
        <f t="shared" si="0"/>
        <v>5.6439204161884193</v>
      </c>
      <c r="H25" s="208">
        <v>1844.2222222222222</v>
      </c>
      <c r="I25" s="44">
        <f t="shared" si="1"/>
        <v>0.77570791661645999</v>
      </c>
    </row>
    <row r="26" spans="1:9" ht="16.5" x14ac:dyDescent="0.3">
      <c r="A26" s="37"/>
      <c r="B26" s="93" t="s">
        <v>15</v>
      </c>
      <c r="C26" s="15" t="s">
        <v>95</v>
      </c>
      <c r="D26" s="13" t="s">
        <v>82</v>
      </c>
      <c r="E26" s="208">
        <v>1505.941675</v>
      </c>
      <c r="F26" s="208">
        <v>7733.8</v>
      </c>
      <c r="G26" s="48">
        <f t="shared" si="0"/>
        <v>4.1355242559443743</v>
      </c>
      <c r="H26" s="208">
        <v>5749.7777777777774</v>
      </c>
      <c r="I26" s="44">
        <f t="shared" si="1"/>
        <v>0.34506067867357204</v>
      </c>
    </row>
    <row r="27" spans="1:9" ht="16.5" x14ac:dyDescent="0.3">
      <c r="A27" s="37"/>
      <c r="B27" s="93" t="s">
        <v>16</v>
      </c>
      <c r="C27" s="15" t="s">
        <v>96</v>
      </c>
      <c r="D27" s="13" t="s">
        <v>81</v>
      </c>
      <c r="E27" s="208">
        <v>489.28092500000002</v>
      </c>
      <c r="F27" s="208">
        <v>2526.4444444444443</v>
      </c>
      <c r="G27" s="48">
        <f t="shared" si="0"/>
        <v>4.1635866336797092</v>
      </c>
      <c r="H27" s="208">
        <v>1674.75</v>
      </c>
      <c r="I27" s="44">
        <f t="shared" si="1"/>
        <v>0.50855019820537051</v>
      </c>
    </row>
    <row r="28" spans="1:9" ht="16.5" x14ac:dyDescent="0.3">
      <c r="A28" s="37"/>
      <c r="B28" s="93" t="s">
        <v>17</v>
      </c>
      <c r="C28" s="15" t="s">
        <v>97</v>
      </c>
      <c r="D28" s="11" t="s">
        <v>161</v>
      </c>
      <c r="E28" s="208">
        <v>1372.5625</v>
      </c>
      <c r="F28" s="208">
        <v>3036.5</v>
      </c>
      <c r="G28" s="48">
        <f t="shared" si="0"/>
        <v>1.2122854150539593</v>
      </c>
      <c r="H28" s="208">
        <v>2460</v>
      </c>
      <c r="I28" s="44">
        <f t="shared" si="1"/>
        <v>0.23434959349593495</v>
      </c>
    </row>
    <row r="29" spans="1:9" ht="16.5" x14ac:dyDescent="0.3">
      <c r="A29" s="37"/>
      <c r="B29" s="93" t="s">
        <v>18</v>
      </c>
      <c r="C29" s="15" t="s">
        <v>98</v>
      </c>
      <c r="D29" s="13" t="s">
        <v>83</v>
      </c>
      <c r="E29" s="208">
        <v>2818.2541666666666</v>
      </c>
      <c r="F29" s="208">
        <v>6853.125</v>
      </c>
      <c r="G29" s="48">
        <f t="shared" si="0"/>
        <v>1.4316916057665725</v>
      </c>
      <c r="H29" s="208">
        <v>5920</v>
      </c>
      <c r="I29" s="44">
        <f t="shared" si="1"/>
        <v>0.15762246621621623</v>
      </c>
    </row>
    <row r="30" spans="1:9" ht="17.25" thickBot="1" x14ac:dyDescent="0.35">
      <c r="A30" s="38"/>
      <c r="B30" s="94" t="s">
        <v>19</v>
      </c>
      <c r="C30" s="16" t="s">
        <v>99</v>
      </c>
      <c r="D30" s="12" t="s">
        <v>161</v>
      </c>
      <c r="E30" s="211">
        <v>1740.65</v>
      </c>
      <c r="F30" s="211">
        <v>5778.8</v>
      </c>
      <c r="G30" s="51">
        <f t="shared" si="0"/>
        <v>2.3199092293108894</v>
      </c>
      <c r="H30" s="211">
        <v>4973.5</v>
      </c>
      <c r="I30" s="56">
        <f t="shared" si="1"/>
        <v>0.16191816628129088</v>
      </c>
    </row>
    <row r="31" spans="1:9" ht="17.25" customHeight="1" thickBot="1" x14ac:dyDescent="0.3">
      <c r="A31" s="33" t="s">
        <v>20</v>
      </c>
      <c r="B31" s="10" t="s">
        <v>21</v>
      </c>
      <c r="C31" s="5"/>
      <c r="D31" s="6"/>
      <c r="E31" s="178"/>
      <c r="F31" s="231"/>
      <c r="G31" s="52"/>
      <c r="H31" s="231"/>
      <c r="I31" s="53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214">
        <v>4476.4583333333339</v>
      </c>
      <c r="F32" s="214">
        <v>10333.333333333334</v>
      </c>
      <c r="G32" s="45">
        <f>(F32-E32)/E32</f>
        <v>1.3083725043049284</v>
      </c>
      <c r="H32" s="214">
        <v>14500</v>
      </c>
      <c r="I32" s="44">
        <f>(F32-H32)/H32</f>
        <v>-0.28735632183908044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208">
        <v>4131.8583333333336</v>
      </c>
      <c r="F33" s="208">
        <v>12706.333333333334</v>
      </c>
      <c r="G33" s="48">
        <f>(F33-E33)/E33</f>
        <v>2.075210306903875</v>
      </c>
      <c r="H33" s="208">
        <v>13789.714285714286</v>
      </c>
      <c r="I33" s="44">
        <f>(F33-H33)/H33</f>
        <v>-7.8564423448809317E-2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208">
        <v>4592.5625</v>
      </c>
      <c r="F34" s="208">
        <v>12216.666666666666</v>
      </c>
      <c r="G34" s="48">
        <f>(F34-E34)/E34</f>
        <v>1.6600980752394041</v>
      </c>
      <c r="H34" s="208">
        <v>10436.666666666666</v>
      </c>
      <c r="I34" s="44">
        <f>(F34-H34)/H34</f>
        <v>0.17055253912488025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208">
        <v>3494.1726190476193</v>
      </c>
      <c r="F35" s="208">
        <v>8666.3333333333339</v>
      </c>
      <c r="G35" s="48">
        <f>(F35-E35)/E35</f>
        <v>1.4802247279058161</v>
      </c>
      <c r="H35" s="208">
        <v>6187.166666666667</v>
      </c>
      <c r="I35" s="44">
        <f>(F35-H35)/H35</f>
        <v>0.40069498693532313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211">
        <v>4346.7777777777774</v>
      </c>
      <c r="F36" s="208">
        <v>9733.7999999999993</v>
      </c>
      <c r="G36" s="51">
        <f>(F36-E36)/E36</f>
        <v>1.239313923468214</v>
      </c>
      <c r="H36" s="208">
        <v>5719.3</v>
      </c>
      <c r="I36" s="56">
        <f>(F36-H36)/H36</f>
        <v>0.70192156382774096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178"/>
      <c r="F37" s="231"/>
      <c r="G37" s="52"/>
      <c r="H37" s="231"/>
      <c r="I37" s="53"/>
    </row>
    <row r="38" spans="1:9" ht="16.5" x14ac:dyDescent="0.3">
      <c r="A38" s="33"/>
      <c r="B38" s="34" t="s">
        <v>31</v>
      </c>
      <c r="C38" s="15" t="s">
        <v>105</v>
      </c>
      <c r="D38" s="20" t="s">
        <v>161</v>
      </c>
      <c r="E38" s="208">
        <v>77928.45</v>
      </c>
      <c r="F38" s="208">
        <v>236247</v>
      </c>
      <c r="G38" s="45">
        <f t="shared" ref="G38:G43" si="2">(F38-E38)/E38</f>
        <v>2.031588591842902</v>
      </c>
      <c r="H38" s="208">
        <v>214997</v>
      </c>
      <c r="I38" s="44">
        <f t="shared" ref="I38:I43" si="3">(F38-H38)/H38</f>
        <v>9.8838588445420164E-2</v>
      </c>
    </row>
    <row r="39" spans="1:9" ht="16.5" x14ac:dyDescent="0.3">
      <c r="A39" s="37"/>
      <c r="B39" s="34" t="s">
        <v>32</v>
      </c>
      <c r="C39" s="15" t="s">
        <v>106</v>
      </c>
      <c r="D39" s="11" t="s">
        <v>161</v>
      </c>
      <c r="E39" s="208">
        <v>48754.799107142855</v>
      </c>
      <c r="F39" s="208">
        <v>157999.6</v>
      </c>
      <c r="G39" s="48">
        <f t="shared" si="2"/>
        <v>2.2406984110996402</v>
      </c>
      <c r="H39" s="208">
        <v>129833</v>
      </c>
      <c r="I39" s="44">
        <f t="shared" si="3"/>
        <v>0.21694484453105148</v>
      </c>
    </row>
    <row r="40" spans="1:9" ht="16.5" x14ac:dyDescent="0.3">
      <c r="A40" s="37"/>
      <c r="B40" s="34" t="s">
        <v>33</v>
      </c>
      <c r="C40" s="15" t="s">
        <v>107</v>
      </c>
      <c r="D40" s="11" t="s">
        <v>161</v>
      </c>
      <c r="E40" s="216">
        <v>33516.1875</v>
      </c>
      <c r="F40" s="208">
        <v>131666</v>
      </c>
      <c r="G40" s="48">
        <f t="shared" si="2"/>
        <v>2.928430105601957</v>
      </c>
      <c r="H40" s="208">
        <v>112495</v>
      </c>
      <c r="I40" s="44">
        <f t="shared" si="3"/>
        <v>0.17041646295390905</v>
      </c>
    </row>
    <row r="41" spans="1:9" ht="16.5" x14ac:dyDescent="0.3">
      <c r="A41" s="37"/>
      <c r="B41" s="34" t="s">
        <v>34</v>
      </c>
      <c r="C41" s="15" t="s">
        <v>154</v>
      </c>
      <c r="D41" s="11" t="s">
        <v>161</v>
      </c>
      <c r="E41" s="209">
        <v>6900</v>
      </c>
      <c r="F41" s="208">
        <v>30052</v>
      </c>
      <c r="G41" s="48">
        <f t="shared" si="2"/>
        <v>3.3553623188405797</v>
      </c>
      <c r="H41" s="208">
        <v>26302</v>
      </c>
      <c r="I41" s="44">
        <f t="shared" si="3"/>
        <v>0.14257470914759335</v>
      </c>
    </row>
    <row r="42" spans="1:9" ht="16.5" x14ac:dyDescent="0.3">
      <c r="A42" s="37"/>
      <c r="B42" s="34" t="s">
        <v>35</v>
      </c>
      <c r="C42" s="15" t="s">
        <v>152</v>
      </c>
      <c r="D42" s="11" t="s">
        <v>161</v>
      </c>
      <c r="E42" s="209">
        <v>19000</v>
      </c>
      <c r="F42" s="208">
        <v>23250</v>
      </c>
      <c r="G42" s="48">
        <f t="shared" si="2"/>
        <v>0.22368421052631579</v>
      </c>
      <c r="H42" s="208">
        <v>22450</v>
      </c>
      <c r="I42" s="44">
        <f t="shared" si="3"/>
        <v>3.5634743875278395E-2</v>
      </c>
    </row>
    <row r="43" spans="1:9" ht="16.5" customHeight="1" thickBot="1" x14ac:dyDescent="0.35">
      <c r="A43" s="38"/>
      <c r="B43" s="34" t="s">
        <v>36</v>
      </c>
      <c r="C43" s="15" t="s">
        <v>153</v>
      </c>
      <c r="D43" s="11" t="s">
        <v>161</v>
      </c>
      <c r="E43" s="212">
        <v>22378.75</v>
      </c>
      <c r="F43" s="208">
        <v>55060</v>
      </c>
      <c r="G43" s="51">
        <f t="shared" si="2"/>
        <v>1.4603697704295369</v>
      </c>
      <c r="H43" s="208">
        <v>54290</v>
      </c>
      <c r="I43" s="59">
        <f t="shared" si="3"/>
        <v>1.4183090808620373E-2</v>
      </c>
    </row>
    <row r="44" spans="1:9" ht="17.25" customHeight="1" thickBot="1" x14ac:dyDescent="0.3">
      <c r="A44" s="37" t="s">
        <v>37</v>
      </c>
      <c r="B44" s="10" t="s">
        <v>52</v>
      </c>
      <c r="C44" s="5"/>
      <c r="D44" s="6"/>
      <c r="E44" s="178"/>
      <c r="F44" s="231"/>
      <c r="G44" s="6"/>
      <c r="H44" s="231"/>
      <c r="I44" s="53"/>
    </row>
    <row r="45" spans="1:9" ht="16.5" x14ac:dyDescent="0.3">
      <c r="A45" s="33"/>
      <c r="B45" s="34" t="s">
        <v>45</v>
      </c>
      <c r="C45" s="15" t="s">
        <v>109</v>
      </c>
      <c r="D45" s="20" t="s">
        <v>108</v>
      </c>
      <c r="E45" s="206">
        <v>15217.95</v>
      </c>
      <c r="F45" s="208">
        <v>48610.375</v>
      </c>
      <c r="G45" s="45">
        <f t="shared" ref="G45:G50" si="4">(F45-E45)/E45</f>
        <v>2.1942787957642129</v>
      </c>
      <c r="H45" s="208">
        <v>41846.625</v>
      </c>
      <c r="I45" s="44">
        <f t="shared" ref="I45:I50" si="5">(F45-H45)/H45</f>
        <v>0.16163191177305219</v>
      </c>
    </row>
    <row r="46" spans="1:9" ht="16.5" x14ac:dyDescent="0.3">
      <c r="A46" s="37"/>
      <c r="B46" s="34" t="s">
        <v>46</v>
      </c>
      <c r="C46" s="15" t="s">
        <v>111</v>
      </c>
      <c r="D46" s="13" t="s">
        <v>110</v>
      </c>
      <c r="E46" s="209">
        <v>8903.1597222222226</v>
      </c>
      <c r="F46" s="208">
        <v>36894.75</v>
      </c>
      <c r="G46" s="48">
        <f t="shared" si="4"/>
        <v>3.1440063023817229</v>
      </c>
      <c r="H46" s="208">
        <v>26425.8</v>
      </c>
      <c r="I46" s="85">
        <f t="shared" si="5"/>
        <v>0.39616397611425203</v>
      </c>
    </row>
    <row r="47" spans="1:9" ht="16.5" x14ac:dyDescent="0.3">
      <c r="A47" s="37"/>
      <c r="B47" s="34" t="s">
        <v>47</v>
      </c>
      <c r="C47" s="15" t="s">
        <v>113</v>
      </c>
      <c r="D47" s="11" t="s">
        <v>114</v>
      </c>
      <c r="E47" s="209">
        <v>28949.811011904763</v>
      </c>
      <c r="F47" s="208">
        <v>107783.11111111111</v>
      </c>
      <c r="G47" s="48">
        <f t="shared" si="4"/>
        <v>2.7231024087441695</v>
      </c>
      <c r="H47" s="208">
        <v>87884.222222222219</v>
      </c>
      <c r="I47" s="85">
        <f t="shared" si="5"/>
        <v>0.22642163047848307</v>
      </c>
    </row>
    <row r="48" spans="1:9" ht="16.5" x14ac:dyDescent="0.3">
      <c r="A48" s="37"/>
      <c r="B48" s="34" t="s">
        <v>48</v>
      </c>
      <c r="C48" s="147" t="s">
        <v>157</v>
      </c>
      <c r="D48" s="11" t="s">
        <v>114</v>
      </c>
      <c r="E48" s="209">
        <v>58112.339166666665</v>
      </c>
      <c r="F48" s="208">
        <v>161661.83333333334</v>
      </c>
      <c r="G48" s="48">
        <f t="shared" si="4"/>
        <v>1.7818848053885057</v>
      </c>
      <c r="H48" s="208">
        <v>140078.5</v>
      </c>
      <c r="I48" s="85">
        <f t="shared" si="5"/>
        <v>0.15408027165720181</v>
      </c>
    </row>
    <row r="49" spans="1:9" ht="16.5" x14ac:dyDescent="0.3">
      <c r="A49" s="37"/>
      <c r="B49" s="34" t="s">
        <v>49</v>
      </c>
      <c r="C49" s="15" t="s">
        <v>158</v>
      </c>
      <c r="D49" s="13" t="s">
        <v>199</v>
      </c>
      <c r="E49" s="209">
        <v>4185.9500000000007</v>
      </c>
      <c r="F49" s="208">
        <v>14850</v>
      </c>
      <c r="G49" s="48">
        <f t="shared" si="4"/>
        <v>2.5475817914690806</v>
      </c>
      <c r="H49" s="208">
        <v>11520</v>
      </c>
      <c r="I49" s="44">
        <f t="shared" si="5"/>
        <v>0.2890625</v>
      </c>
    </row>
    <row r="50" spans="1:9" ht="16.5" customHeight="1" thickBot="1" x14ac:dyDescent="0.35">
      <c r="A50" s="38"/>
      <c r="B50" s="34" t="s">
        <v>50</v>
      </c>
      <c r="C50" s="15" t="s">
        <v>159</v>
      </c>
      <c r="D50" s="12" t="s">
        <v>112</v>
      </c>
      <c r="E50" s="212">
        <v>54508.440476190473</v>
      </c>
      <c r="F50" s="208">
        <v>56332.666666666664</v>
      </c>
      <c r="G50" s="56">
        <f t="shared" si="4"/>
        <v>3.346685714248275E-2</v>
      </c>
      <c r="H50" s="208">
        <v>54748.25</v>
      </c>
      <c r="I50" s="59">
        <f t="shared" si="5"/>
        <v>2.8940042223571789E-2</v>
      </c>
    </row>
    <row r="51" spans="1:9" ht="17.25" customHeight="1" thickBot="1" x14ac:dyDescent="0.3">
      <c r="A51" s="37" t="s">
        <v>44</v>
      </c>
      <c r="B51" s="10" t="s">
        <v>57</v>
      </c>
      <c r="C51" s="5"/>
      <c r="D51" s="6"/>
      <c r="E51" s="178"/>
      <c r="F51" s="231"/>
      <c r="G51" s="52"/>
      <c r="H51" s="231"/>
      <c r="I51" s="53"/>
    </row>
    <row r="52" spans="1:9" ht="16.5" x14ac:dyDescent="0.3">
      <c r="A52" s="33"/>
      <c r="B52" s="40" t="s">
        <v>38</v>
      </c>
      <c r="C52" s="19" t="s">
        <v>115</v>
      </c>
      <c r="D52" s="20" t="s">
        <v>114</v>
      </c>
      <c r="E52" s="206">
        <v>7261.25</v>
      </c>
      <c r="F52" s="205">
        <v>20099.5</v>
      </c>
      <c r="G52" s="207">
        <f t="shared" ref="G52:G60" si="6">(F52-E52)/E52</f>
        <v>1.7680495782406611</v>
      </c>
      <c r="H52" s="205">
        <v>21979.333333333332</v>
      </c>
      <c r="I52" s="118">
        <f t="shared" ref="I52:I60" si="7">(F52-H52)/H52</f>
        <v>-8.5527313536958915E-2</v>
      </c>
    </row>
    <row r="53" spans="1:9" ht="16.5" x14ac:dyDescent="0.3">
      <c r="A53" s="37"/>
      <c r="B53" s="34" t="s">
        <v>39</v>
      </c>
      <c r="C53" s="15" t="s">
        <v>116</v>
      </c>
      <c r="D53" s="11" t="s">
        <v>114</v>
      </c>
      <c r="E53" s="209">
        <v>16780.946428571428</v>
      </c>
      <c r="F53" s="208">
        <v>39713.75</v>
      </c>
      <c r="G53" s="210">
        <f t="shared" si="6"/>
        <v>1.3665977463811532</v>
      </c>
      <c r="H53" s="208">
        <v>28671.666666666668</v>
      </c>
      <c r="I53" s="85">
        <f t="shared" si="7"/>
        <v>0.38512178108469447</v>
      </c>
    </row>
    <row r="54" spans="1:9" ht="16.5" x14ac:dyDescent="0.3">
      <c r="A54" s="37"/>
      <c r="B54" s="34" t="s">
        <v>40</v>
      </c>
      <c r="C54" s="15" t="s">
        <v>117</v>
      </c>
      <c r="D54" s="11" t="s">
        <v>114</v>
      </c>
      <c r="E54" s="209">
        <v>7830.583333333333</v>
      </c>
      <c r="F54" s="208">
        <v>26293.333333333332</v>
      </c>
      <c r="G54" s="210">
        <f t="shared" si="6"/>
        <v>2.3577745378696777</v>
      </c>
      <c r="H54" s="208">
        <v>27702</v>
      </c>
      <c r="I54" s="85">
        <f t="shared" si="7"/>
        <v>-5.0850720766250378E-2</v>
      </c>
    </row>
    <row r="55" spans="1:9" ht="16.5" x14ac:dyDescent="0.3">
      <c r="A55" s="37"/>
      <c r="B55" s="34" t="s">
        <v>41</v>
      </c>
      <c r="C55" s="15" t="s">
        <v>118</v>
      </c>
      <c r="D55" s="11" t="s">
        <v>114</v>
      </c>
      <c r="E55" s="209">
        <v>6810.7333333333327</v>
      </c>
      <c r="F55" s="208">
        <v>28203.599999999999</v>
      </c>
      <c r="G55" s="210">
        <f t="shared" si="6"/>
        <v>3.1410518691085638</v>
      </c>
      <c r="H55" s="208">
        <v>30468.25</v>
      </c>
      <c r="I55" s="85">
        <f t="shared" si="7"/>
        <v>-7.4328194103698161E-2</v>
      </c>
    </row>
    <row r="56" spans="1:9" ht="16.5" x14ac:dyDescent="0.3">
      <c r="A56" s="37"/>
      <c r="B56" s="96" t="s">
        <v>42</v>
      </c>
      <c r="C56" s="97" t="s">
        <v>198</v>
      </c>
      <c r="D56" s="98" t="s">
        <v>114</v>
      </c>
      <c r="E56" s="209">
        <v>4929.7321428571431</v>
      </c>
      <c r="F56" s="208">
        <v>18221.666666666668</v>
      </c>
      <c r="G56" s="215">
        <f t="shared" si="6"/>
        <v>2.6962792579042376</v>
      </c>
      <c r="H56" s="208">
        <v>14755</v>
      </c>
      <c r="I56" s="86">
        <f t="shared" si="7"/>
        <v>0.23494860499265793</v>
      </c>
    </row>
    <row r="57" spans="1:9" ht="17.25" thickBot="1" x14ac:dyDescent="0.35">
      <c r="A57" s="38"/>
      <c r="B57" s="36" t="s">
        <v>43</v>
      </c>
      <c r="C57" s="16" t="s">
        <v>119</v>
      </c>
      <c r="D57" s="12" t="s">
        <v>114</v>
      </c>
      <c r="E57" s="212">
        <v>14346</v>
      </c>
      <c r="F57" s="211">
        <v>4977.6000000000004</v>
      </c>
      <c r="G57" s="213">
        <f t="shared" si="6"/>
        <v>-0.65303220409870344</v>
      </c>
      <c r="H57" s="211">
        <v>4637.6000000000004</v>
      </c>
      <c r="I57" s="119">
        <f t="shared" si="7"/>
        <v>7.3313782991202336E-2</v>
      </c>
    </row>
    <row r="58" spans="1:9" ht="16.5" x14ac:dyDescent="0.3">
      <c r="A58" s="37"/>
      <c r="B58" s="39" t="s">
        <v>54</v>
      </c>
      <c r="C58" s="14" t="s">
        <v>121</v>
      </c>
      <c r="D58" s="11" t="s">
        <v>120</v>
      </c>
      <c r="E58" s="206">
        <v>12189.040178571428</v>
      </c>
      <c r="F58" s="214">
        <v>32925</v>
      </c>
      <c r="G58" s="44">
        <f t="shared" si="6"/>
        <v>1.7011971014651996</v>
      </c>
      <c r="H58" s="214">
        <v>31576.428571428572</v>
      </c>
      <c r="I58" s="44">
        <f t="shared" si="7"/>
        <v>4.270816838962152E-2</v>
      </c>
    </row>
    <row r="59" spans="1:9" ht="16.5" x14ac:dyDescent="0.3">
      <c r="A59" s="37"/>
      <c r="B59" s="34" t="s">
        <v>55</v>
      </c>
      <c r="C59" s="15" t="s">
        <v>122</v>
      </c>
      <c r="D59" s="13" t="s">
        <v>120</v>
      </c>
      <c r="E59" s="209">
        <v>16534.598214285717</v>
      </c>
      <c r="F59" s="208">
        <v>40292.571428571428</v>
      </c>
      <c r="G59" s="48">
        <f t="shared" si="6"/>
        <v>1.4368642591967595</v>
      </c>
      <c r="H59" s="208">
        <v>41508</v>
      </c>
      <c r="I59" s="44">
        <f t="shared" si="7"/>
        <v>-2.9281790773551423E-2</v>
      </c>
    </row>
    <row r="60" spans="1:9" ht="16.5" customHeight="1" thickBot="1" x14ac:dyDescent="0.35">
      <c r="A60" s="38"/>
      <c r="B60" s="34" t="s">
        <v>56</v>
      </c>
      <c r="C60" s="15" t="s">
        <v>123</v>
      </c>
      <c r="D60" s="12" t="s">
        <v>120</v>
      </c>
      <c r="E60" s="212">
        <v>59260.416666666672</v>
      </c>
      <c r="F60" s="208">
        <v>218000</v>
      </c>
      <c r="G60" s="51">
        <f t="shared" si="6"/>
        <v>2.6786781508173663</v>
      </c>
      <c r="H60" s="208">
        <v>218000</v>
      </c>
      <c r="I60" s="51">
        <f t="shared" si="7"/>
        <v>0</v>
      </c>
    </row>
    <row r="61" spans="1:9" ht="17.25" customHeight="1" thickBot="1" x14ac:dyDescent="0.3">
      <c r="A61" s="37" t="s">
        <v>53</v>
      </c>
      <c r="B61" s="10" t="s">
        <v>58</v>
      </c>
      <c r="C61" s="5"/>
      <c r="D61" s="6"/>
      <c r="E61" s="178"/>
      <c r="F61" s="231"/>
      <c r="G61" s="52"/>
      <c r="H61" s="231"/>
      <c r="I61" s="53"/>
    </row>
    <row r="62" spans="1:9" ht="16.5" x14ac:dyDescent="0.3">
      <c r="A62" s="33"/>
      <c r="B62" s="34" t="s">
        <v>59</v>
      </c>
      <c r="C62" s="15" t="s">
        <v>128</v>
      </c>
      <c r="D62" s="20" t="s">
        <v>124</v>
      </c>
      <c r="E62" s="206">
        <v>25099.344246031746</v>
      </c>
      <c r="F62" s="208">
        <v>54982.555555555555</v>
      </c>
      <c r="G62" s="45">
        <f t="shared" ref="G62:G67" si="8">(F62-E62)/E62</f>
        <v>1.1905972927658619</v>
      </c>
      <c r="H62" s="208">
        <v>46141</v>
      </c>
      <c r="I62" s="44">
        <f t="shared" ref="I62:I67" si="9">(F62-H62)/H62</f>
        <v>0.19162037137373605</v>
      </c>
    </row>
    <row r="63" spans="1:9" ht="16.5" x14ac:dyDescent="0.3">
      <c r="A63" s="37"/>
      <c r="B63" s="34" t="s">
        <v>60</v>
      </c>
      <c r="C63" s="15" t="s">
        <v>129</v>
      </c>
      <c r="D63" s="13" t="s">
        <v>215</v>
      </c>
      <c r="E63" s="209">
        <v>83420.238095238092</v>
      </c>
      <c r="F63" s="208">
        <v>298557.16666666669</v>
      </c>
      <c r="G63" s="48">
        <f t="shared" si="8"/>
        <v>2.5789536626089937</v>
      </c>
      <c r="H63" s="208">
        <v>238205.5</v>
      </c>
      <c r="I63" s="44">
        <f t="shared" si="9"/>
        <v>0.25335966913722263</v>
      </c>
    </row>
    <row r="64" spans="1:9" ht="16.5" x14ac:dyDescent="0.3">
      <c r="A64" s="37"/>
      <c r="B64" s="34" t="s">
        <v>61</v>
      </c>
      <c r="C64" s="15" t="s">
        <v>130</v>
      </c>
      <c r="D64" s="13" t="s">
        <v>216</v>
      </c>
      <c r="E64" s="209">
        <v>37214.5</v>
      </c>
      <c r="F64" s="208">
        <v>155100.5</v>
      </c>
      <c r="G64" s="48">
        <f t="shared" si="8"/>
        <v>3.1677437557941124</v>
      </c>
      <c r="H64" s="208">
        <v>135793.83333333334</v>
      </c>
      <c r="I64" s="85">
        <f t="shared" si="9"/>
        <v>0.14217631384832147</v>
      </c>
    </row>
    <row r="65" spans="1:9" ht="16.5" x14ac:dyDescent="0.3">
      <c r="A65" s="37"/>
      <c r="B65" s="34" t="s">
        <v>62</v>
      </c>
      <c r="C65" s="15" t="s">
        <v>131</v>
      </c>
      <c r="D65" s="13" t="s">
        <v>125</v>
      </c>
      <c r="E65" s="209">
        <v>18211.785714285714</v>
      </c>
      <c r="F65" s="208">
        <v>63999</v>
      </c>
      <c r="G65" s="48">
        <f t="shared" si="8"/>
        <v>2.5141529229502093</v>
      </c>
      <c r="H65" s="208">
        <v>63999</v>
      </c>
      <c r="I65" s="85">
        <f t="shared" si="9"/>
        <v>0</v>
      </c>
    </row>
    <row r="66" spans="1:9" ht="16.5" x14ac:dyDescent="0.3">
      <c r="A66" s="37"/>
      <c r="B66" s="34" t="s">
        <v>63</v>
      </c>
      <c r="C66" s="15" t="s">
        <v>132</v>
      </c>
      <c r="D66" s="13" t="s">
        <v>126</v>
      </c>
      <c r="E66" s="209">
        <v>11167.416666666666</v>
      </c>
      <c r="F66" s="208">
        <v>51172</v>
      </c>
      <c r="G66" s="48">
        <f t="shared" si="8"/>
        <v>3.5822594004880273</v>
      </c>
      <c r="H66" s="208">
        <v>33786</v>
      </c>
      <c r="I66" s="85">
        <f t="shared" si="9"/>
        <v>0.51459184277511394</v>
      </c>
    </row>
    <row r="67" spans="1:9" ht="16.5" customHeight="1" thickBot="1" x14ac:dyDescent="0.35">
      <c r="A67" s="38"/>
      <c r="B67" s="34" t="s">
        <v>64</v>
      </c>
      <c r="C67" s="15" t="s">
        <v>133</v>
      </c>
      <c r="D67" s="12" t="s">
        <v>127</v>
      </c>
      <c r="E67" s="212">
        <v>10321.9375</v>
      </c>
      <c r="F67" s="208">
        <v>37285</v>
      </c>
      <c r="G67" s="51">
        <f t="shared" si="8"/>
        <v>2.6122094325798813</v>
      </c>
      <c r="H67" s="208">
        <v>25137.599999999999</v>
      </c>
      <c r="I67" s="86">
        <f t="shared" si="9"/>
        <v>0.48323626758322202</v>
      </c>
    </row>
    <row r="68" spans="1:9" ht="17.25" customHeight="1" thickBot="1" x14ac:dyDescent="0.3">
      <c r="A68" s="37" t="s">
        <v>65</v>
      </c>
      <c r="B68" s="10" t="s">
        <v>66</v>
      </c>
      <c r="C68" s="5"/>
      <c r="D68" s="6"/>
      <c r="E68" s="178"/>
      <c r="F68" s="231"/>
      <c r="G68" s="60"/>
      <c r="H68" s="231"/>
      <c r="I68" s="53"/>
    </row>
    <row r="69" spans="1:9" ht="16.5" x14ac:dyDescent="0.3">
      <c r="A69" s="33"/>
      <c r="B69" s="34" t="s">
        <v>68</v>
      </c>
      <c r="C69" s="18" t="s">
        <v>138</v>
      </c>
      <c r="D69" s="20" t="s">
        <v>134</v>
      </c>
      <c r="E69" s="206">
        <v>11457.25</v>
      </c>
      <c r="F69" s="214">
        <v>37061.800000000003</v>
      </c>
      <c r="G69" s="45">
        <f>(F69-E69)/E69</f>
        <v>2.2347901983460257</v>
      </c>
      <c r="H69" s="214">
        <v>31849.285714285714</v>
      </c>
      <c r="I69" s="44">
        <f>(F69-H69)/H69</f>
        <v>0.16366188970373871</v>
      </c>
    </row>
    <row r="70" spans="1:9" ht="16.5" x14ac:dyDescent="0.3">
      <c r="A70" s="37"/>
      <c r="B70" s="34" t="s">
        <v>67</v>
      </c>
      <c r="C70" s="15" t="s">
        <v>139</v>
      </c>
      <c r="D70" s="13" t="s">
        <v>135</v>
      </c>
      <c r="E70" s="209">
        <v>7780.5357142857138</v>
      </c>
      <c r="F70" s="208">
        <v>20402.5</v>
      </c>
      <c r="G70" s="48">
        <f>(F70-E70)/E70</f>
        <v>1.6222487434302635</v>
      </c>
      <c r="H70" s="208">
        <v>20810</v>
      </c>
      <c r="I70" s="44">
        <f>(F70-H70)/H70</f>
        <v>-1.9581931763575203E-2</v>
      </c>
    </row>
    <row r="71" spans="1:9" ht="16.5" x14ac:dyDescent="0.3">
      <c r="A71" s="37"/>
      <c r="B71" s="34" t="s">
        <v>69</v>
      </c>
      <c r="C71" s="15" t="s">
        <v>140</v>
      </c>
      <c r="D71" s="13" t="s">
        <v>136</v>
      </c>
      <c r="E71" s="209">
        <v>2355.25</v>
      </c>
      <c r="F71" s="208">
        <v>14215.5</v>
      </c>
      <c r="G71" s="48">
        <f>(F71-E71)/E71</f>
        <v>5.0356650037151045</v>
      </c>
      <c r="H71" s="208">
        <v>13934.666666666666</v>
      </c>
      <c r="I71" s="44">
        <f>(F71-H71)/H71</f>
        <v>2.0153573820687061E-2</v>
      </c>
    </row>
    <row r="72" spans="1:9" ht="16.5" x14ac:dyDescent="0.3">
      <c r="A72" s="37"/>
      <c r="B72" s="34" t="s">
        <v>70</v>
      </c>
      <c r="C72" s="15" t="s">
        <v>141</v>
      </c>
      <c r="D72" s="13" t="s">
        <v>137</v>
      </c>
      <c r="E72" s="209">
        <v>7203.75</v>
      </c>
      <c r="F72" s="208">
        <v>22230.6</v>
      </c>
      <c r="G72" s="48">
        <f>(F72-E72)/E72</f>
        <v>2.0859760541384693</v>
      </c>
      <c r="H72" s="208">
        <v>14890</v>
      </c>
      <c r="I72" s="44">
        <f>(F72-H72)/H72</f>
        <v>0.49298858294157144</v>
      </c>
    </row>
    <row r="73" spans="1:9" ht="16.5" customHeight="1" thickBot="1" x14ac:dyDescent="0.35">
      <c r="A73" s="38"/>
      <c r="B73" s="34" t="s">
        <v>71</v>
      </c>
      <c r="C73" s="15" t="s">
        <v>160</v>
      </c>
      <c r="D73" s="12" t="s">
        <v>134</v>
      </c>
      <c r="E73" s="212">
        <v>4936.5625</v>
      </c>
      <c r="F73" s="217">
        <v>18081.714285714286</v>
      </c>
      <c r="G73" s="48">
        <f>(F73-E73)/E73</f>
        <v>2.6628148201738124</v>
      </c>
      <c r="H73" s="217">
        <v>14714.75</v>
      </c>
      <c r="I73" s="59">
        <f>(F73-H73)/H73</f>
        <v>0.22881559562440995</v>
      </c>
    </row>
    <row r="74" spans="1:9" ht="17.25" customHeight="1" thickBot="1" x14ac:dyDescent="0.3">
      <c r="A74" s="37" t="s">
        <v>72</v>
      </c>
      <c r="B74" s="10" t="s">
        <v>73</v>
      </c>
      <c r="C74" s="5"/>
      <c r="D74" s="6"/>
      <c r="E74" s="178"/>
      <c r="F74" s="183"/>
      <c r="G74" s="52"/>
      <c r="H74" s="183"/>
      <c r="I74" s="53"/>
    </row>
    <row r="75" spans="1:9" ht="16.5" x14ac:dyDescent="0.3">
      <c r="A75" s="33"/>
      <c r="B75" s="34" t="s">
        <v>74</v>
      </c>
      <c r="C75" s="15" t="s">
        <v>144</v>
      </c>
      <c r="D75" s="20" t="s">
        <v>142</v>
      </c>
      <c r="E75" s="206">
        <v>3924.166666666667</v>
      </c>
      <c r="F75" s="205">
        <v>15653.25</v>
      </c>
      <c r="G75" s="44">
        <f t="shared" ref="G75:G81" si="10">(F75-E75)/E75</f>
        <v>2.9889360798471007</v>
      </c>
      <c r="H75" s="205">
        <v>8164.166666666667</v>
      </c>
      <c r="I75" s="45">
        <f t="shared" ref="I75:I81" si="11">(F75-H75)/H75</f>
        <v>0.91731142186383585</v>
      </c>
    </row>
    <row r="76" spans="1:9" ht="16.5" x14ac:dyDescent="0.3">
      <c r="A76" s="37"/>
      <c r="B76" s="34" t="s">
        <v>76</v>
      </c>
      <c r="C76" s="15" t="s">
        <v>143</v>
      </c>
      <c r="D76" s="11" t="s">
        <v>161</v>
      </c>
      <c r="E76" s="209">
        <v>2765.104166666667</v>
      </c>
      <c r="F76" s="208">
        <v>16103.285714285714</v>
      </c>
      <c r="G76" s="48">
        <f t="shared" si="10"/>
        <v>4.8237537335521878</v>
      </c>
      <c r="H76" s="208">
        <v>13339.125</v>
      </c>
      <c r="I76" s="44">
        <f t="shared" si="11"/>
        <v>0.2072220414971532</v>
      </c>
    </row>
    <row r="77" spans="1:9" ht="16.5" x14ac:dyDescent="0.3">
      <c r="A77" s="37"/>
      <c r="B77" s="34" t="s">
        <v>75</v>
      </c>
      <c r="C77" s="15" t="s">
        <v>148</v>
      </c>
      <c r="D77" s="13" t="s">
        <v>145</v>
      </c>
      <c r="E77" s="209">
        <v>1998.75</v>
      </c>
      <c r="F77" s="208">
        <v>5684</v>
      </c>
      <c r="G77" s="48">
        <f t="shared" si="10"/>
        <v>1.8437773608505317</v>
      </c>
      <c r="H77" s="208">
        <v>5395</v>
      </c>
      <c r="I77" s="44">
        <f t="shared" si="11"/>
        <v>5.3568118628359591E-2</v>
      </c>
    </row>
    <row r="78" spans="1:9" ht="16.5" x14ac:dyDescent="0.3">
      <c r="A78" s="37"/>
      <c r="B78" s="34" t="s">
        <v>77</v>
      </c>
      <c r="C78" s="15" t="s">
        <v>146</v>
      </c>
      <c r="D78" s="13" t="s">
        <v>162</v>
      </c>
      <c r="E78" s="209">
        <v>5241.0555555555557</v>
      </c>
      <c r="F78" s="208">
        <v>10411.666666666666</v>
      </c>
      <c r="G78" s="48">
        <f t="shared" si="10"/>
        <v>0.98655911129013441</v>
      </c>
      <c r="H78" s="208">
        <v>9130.5555555555547</v>
      </c>
      <c r="I78" s="44">
        <f t="shared" si="11"/>
        <v>0.14031031335564348</v>
      </c>
    </row>
    <row r="79" spans="1:9" ht="16.5" x14ac:dyDescent="0.3">
      <c r="A79" s="37"/>
      <c r="B79" s="34" t="s">
        <v>78</v>
      </c>
      <c r="C79" s="15" t="s">
        <v>149</v>
      </c>
      <c r="D79" s="25" t="s">
        <v>147</v>
      </c>
      <c r="E79" s="218">
        <v>7291.5138888888887</v>
      </c>
      <c r="F79" s="208">
        <v>10625.714285714286</v>
      </c>
      <c r="G79" s="48">
        <f t="shared" si="10"/>
        <v>0.45727134963099919</v>
      </c>
      <c r="H79" s="208">
        <v>8419.2857142857138</v>
      </c>
      <c r="I79" s="44">
        <f t="shared" si="11"/>
        <v>0.26206838041910596</v>
      </c>
    </row>
    <row r="80" spans="1:9" ht="16.5" x14ac:dyDescent="0.3">
      <c r="A80" s="37"/>
      <c r="B80" s="34" t="s">
        <v>79</v>
      </c>
      <c r="C80" s="15" t="s">
        <v>155</v>
      </c>
      <c r="D80" s="25" t="s">
        <v>156</v>
      </c>
      <c r="E80" s="218">
        <v>9999</v>
      </c>
      <c r="F80" s="208">
        <v>56000</v>
      </c>
      <c r="G80" s="48">
        <f t="shared" si="10"/>
        <v>4.6005600560056008</v>
      </c>
      <c r="H80" s="208">
        <v>56000</v>
      </c>
      <c r="I80" s="44">
        <f t="shared" si="11"/>
        <v>0</v>
      </c>
    </row>
    <row r="81" spans="1:9" ht="16.5" customHeight="1" thickBot="1" x14ac:dyDescent="0.35">
      <c r="A81" s="35"/>
      <c r="B81" s="36" t="s">
        <v>80</v>
      </c>
      <c r="C81" s="16" t="s">
        <v>151</v>
      </c>
      <c r="D81" s="12" t="s">
        <v>150</v>
      </c>
      <c r="E81" s="212">
        <v>9727.9166666666661</v>
      </c>
      <c r="F81" s="211">
        <v>25712.857142857141</v>
      </c>
      <c r="G81" s="51">
        <f t="shared" si="10"/>
        <v>1.6432028587337622</v>
      </c>
      <c r="H81" s="211">
        <v>18998.571428571428</v>
      </c>
      <c r="I81" s="56">
        <f t="shared" si="11"/>
        <v>0.35341003082938566</v>
      </c>
    </row>
    <row r="82" spans="1:9" x14ac:dyDescent="0.25">
      <c r="F82" s="91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zoomScaleNormal="100" workbookViewId="0">
      <selection activeCell="F36" sqref="F36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0.875" bestFit="1" customWidth="1"/>
    <col min="4" max="4" width="15.625" customWidth="1"/>
    <col min="5" max="5" width="13.25" customWidth="1"/>
    <col min="6" max="6" width="15.25" customWidth="1"/>
    <col min="7" max="7" width="11.625" customWidth="1"/>
    <col min="8" max="8" width="15.25" customWidth="1"/>
    <col min="9" max="9" width="13.62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237" t="s">
        <v>203</v>
      </c>
      <c r="B9" s="237"/>
      <c r="C9" s="237"/>
      <c r="D9" s="237"/>
      <c r="E9" s="237"/>
      <c r="F9" s="237"/>
      <c r="G9" s="237"/>
      <c r="H9" s="237"/>
      <c r="I9" s="237"/>
    </row>
    <row r="10" spans="1:9" ht="18" x14ac:dyDescent="0.2">
      <c r="A10" s="2" t="s">
        <v>225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30.75" customHeight="1" x14ac:dyDescent="0.2">
      <c r="A12" s="238" t="s">
        <v>3</v>
      </c>
      <c r="B12" s="244"/>
      <c r="C12" s="246" t="s">
        <v>0</v>
      </c>
      <c r="D12" s="240" t="s">
        <v>23</v>
      </c>
      <c r="E12" s="240" t="s">
        <v>218</v>
      </c>
      <c r="F12" s="248" t="s">
        <v>224</v>
      </c>
      <c r="G12" s="240" t="s">
        <v>197</v>
      </c>
      <c r="H12" s="248" t="s">
        <v>220</v>
      </c>
      <c r="I12" s="240" t="s">
        <v>187</v>
      </c>
    </row>
    <row r="13" spans="1:9" ht="30.75" customHeight="1" thickBot="1" x14ac:dyDescent="0.25">
      <c r="A13" s="239"/>
      <c r="B13" s="245"/>
      <c r="C13" s="247"/>
      <c r="D13" s="241"/>
      <c r="E13" s="241"/>
      <c r="F13" s="249"/>
      <c r="G13" s="241"/>
      <c r="H13" s="249"/>
      <c r="I13" s="241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09"/>
    </row>
    <row r="15" spans="1:9" ht="16.5" x14ac:dyDescent="0.3">
      <c r="A15" s="33"/>
      <c r="B15" s="40" t="s">
        <v>4</v>
      </c>
      <c r="C15" s="19" t="s">
        <v>84</v>
      </c>
      <c r="D15" s="11" t="s">
        <v>161</v>
      </c>
      <c r="E15" s="42">
        <v>2782.933325</v>
      </c>
      <c r="F15" s="179">
        <v>5166.6000000000004</v>
      </c>
      <c r="G15" s="44">
        <f>(F15-E15)/E15</f>
        <v>0.8565302853599629</v>
      </c>
      <c r="H15" s="179">
        <v>5666.6</v>
      </c>
      <c r="I15" s="120">
        <f>(F15-H15)/H15</f>
        <v>-8.8236332192143427E-2</v>
      </c>
    </row>
    <row r="16" spans="1:9" ht="16.5" x14ac:dyDescent="0.3">
      <c r="A16" s="37"/>
      <c r="B16" s="34" t="s">
        <v>5</v>
      </c>
      <c r="C16" s="15" t="s">
        <v>85</v>
      </c>
      <c r="D16" s="11" t="s">
        <v>161</v>
      </c>
      <c r="E16" s="46">
        <v>1547.8416500000001</v>
      </c>
      <c r="F16" s="179">
        <v>5316.6</v>
      </c>
      <c r="G16" s="48">
        <f t="shared" ref="G16:G39" si="0">(F16-E16)/E16</f>
        <v>2.4348474858523157</v>
      </c>
      <c r="H16" s="179">
        <v>4750</v>
      </c>
      <c r="I16" s="48">
        <f>(F16-H16)/H16</f>
        <v>0.11928421052631587</v>
      </c>
    </row>
    <row r="17" spans="1:9" ht="16.5" x14ac:dyDescent="0.3">
      <c r="A17" s="37"/>
      <c r="B17" s="34" t="s">
        <v>6</v>
      </c>
      <c r="C17" s="15" t="s">
        <v>86</v>
      </c>
      <c r="D17" s="11" t="s">
        <v>161</v>
      </c>
      <c r="E17" s="46">
        <v>1647.8166583333332</v>
      </c>
      <c r="F17" s="179">
        <v>5516.6</v>
      </c>
      <c r="G17" s="48">
        <f t="shared" si="0"/>
        <v>2.3478239051058676</v>
      </c>
      <c r="H17" s="179">
        <v>5766.6</v>
      </c>
      <c r="I17" s="48">
        <f t="shared" ref="I17:I29" si="1">(F17-H17)/H17</f>
        <v>-4.3353102348004019E-2</v>
      </c>
    </row>
    <row r="18" spans="1:9" ht="16.5" x14ac:dyDescent="0.3">
      <c r="A18" s="37"/>
      <c r="B18" s="34" t="s">
        <v>7</v>
      </c>
      <c r="C18" s="15" t="s">
        <v>87</v>
      </c>
      <c r="D18" s="11" t="s">
        <v>161</v>
      </c>
      <c r="E18" s="46">
        <v>838.32082500000001</v>
      </c>
      <c r="F18" s="179">
        <v>3350</v>
      </c>
      <c r="G18" s="48">
        <f t="shared" si="0"/>
        <v>2.9960834803310537</v>
      </c>
      <c r="H18" s="179">
        <v>2716.6</v>
      </c>
      <c r="I18" s="48">
        <f t="shared" si="1"/>
        <v>0.23315909592873449</v>
      </c>
    </row>
    <row r="19" spans="1:9" ht="16.5" x14ac:dyDescent="0.3">
      <c r="A19" s="37"/>
      <c r="B19" s="34" t="s">
        <v>8</v>
      </c>
      <c r="C19" s="15" t="s">
        <v>89</v>
      </c>
      <c r="D19" s="11" t="s">
        <v>161</v>
      </c>
      <c r="E19" s="46">
        <v>2922.4791583333335</v>
      </c>
      <c r="F19" s="179">
        <v>12533.2</v>
      </c>
      <c r="G19" s="48">
        <f t="shared" si="0"/>
        <v>3.2885506862425613</v>
      </c>
      <c r="H19" s="179">
        <v>11166.6</v>
      </c>
      <c r="I19" s="48">
        <f t="shared" si="1"/>
        <v>0.1223828201959415</v>
      </c>
    </row>
    <row r="20" spans="1:9" ht="16.5" x14ac:dyDescent="0.3">
      <c r="A20" s="37"/>
      <c r="B20" s="34" t="s">
        <v>9</v>
      </c>
      <c r="C20" s="15" t="s">
        <v>88</v>
      </c>
      <c r="D20" s="11" t="s">
        <v>161</v>
      </c>
      <c r="E20" s="46">
        <v>1834.1666749999999</v>
      </c>
      <c r="F20" s="179">
        <v>7000</v>
      </c>
      <c r="G20" s="48">
        <f t="shared" si="0"/>
        <v>2.8164470521742522</v>
      </c>
      <c r="H20" s="179">
        <v>5650</v>
      </c>
      <c r="I20" s="48">
        <f t="shared" si="1"/>
        <v>0.23893805309734514</v>
      </c>
    </row>
    <row r="21" spans="1:9" ht="16.5" x14ac:dyDescent="0.3">
      <c r="A21" s="37"/>
      <c r="B21" s="34" t="s">
        <v>10</v>
      </c>
      <c r="C21" s="15" t="s">
        <v>90</v>
      </c>
      <c r="D21" s="11" t="s">
        <v>161</v>
      </c>
      <c r="E21" s="46">
        <v>1660.2861027777778</v>
      </c>
      <c r="F21" s="179">
        <v>4300</v>
      </c>
      <c r="G21" s="48">
        <f t="shared" si="0"/>
        <v>1.5899150711469494</v>
      </c>
      <c r="H21" s="179">
        <v>3666.6</v>
      </c>
      <c r="I21" s="48">
        <f t="shared" si="1"/>
        <v>0.17274859542900783</v>
      </c>
    </row>
    <row r="22" spans="1:9" ht="16.5" x14ac:dyDescent="0.3">
      <c r="A22" s="37"/>
      <c r="B22" s="34" t="s">
        <v>11</v>
      </c>
      <c r="C22" s="15" t="s">
        <v>91</v>
      </c>
      <c r="D22" s="13" t="s">
        <v>81</v>
      </c>
      <c r="E22" s="46">
        <v>435.44342499999999</v>
      </c>
      <c r="F22" s="179">
        <v>1675</v>
      </c>
      <c r="G22" s="48">
        <f t="shared" si="0"/>
        <v>2.8466535578071941</v>
      </c>
      <c r="H22" s="179">
        <v>1150</v>
      </c>
      <c r="I22" s="48">
        <f t="shared" si="1"/>
        <v>0.45652173913043476</v>
      </c>
    </row>
    <row r="23" spans="1:9" ht="16.5" x14ac:dyDescent="0.3">
      <c r="A23" s="37"/>
      <c r="B23" s="34" t="s">
        <v>12</v>
      </c>
      <c r="C23" s="15" t="s">
        <v>92</v>
      </c>
      <c r="D23" s="13" t="s">
        <v>81</v>
      </c>
      <c r="E23" s="46">
        <v>497.447</v>
      </c>
      <c r="F23" s="179">
        <v>1883.2</v>
      </c>
      <c r="G23" s="48">
        <f t="shared" si="0"/>
        <v>2.7857299370586217</v>
      </c>
      <c r="H23" s="179">
        <v>1200</v>
      </c>
      <c r="I23" s="48">
        <f t="shared" si="1"/>
        <v>0.56933333333333336</v>
      </c>
    </row>
    <row r="24" spans="1:9" ht="16.5" x14ac:dyDescent="0.3">
      <c r="A24" s="37"/>
      <c r="B24" s="34" t="s">
        <v>13</v>
      </c>
      <c r="C24" s="15" t="s">
        <v>93</v>
      </c>
      <c r="D24" s="13" t="s">
        <v>81</v>
      </c>
      <c r="E24" s="46">
        <v>464.67675833333328</v>
      </c>
      <c r="F24" s="179">
        <v>1800</v>
      </c>
      <c r="G24" s="48">
        <f t="shared" si="0"/>
        <v>2.8736604913404773</v>
      </c>
      <c r="H24" s="179">
        <v>1250</v>
      </c>
      <c r="I24" s="48">
        <f t="shared" si="1"/>
        <v>0.44</v>
      </c>
    </row>
    <row r="25" spans="1:9" ht="16.5" x14ac:dyDescent="0.3">
      <c r="A25" s="37"/>
      <c r="B25" s="34" t="s">
        <v>14</v>
      </c>
      <c r="C25" s="15" t="s">
        <v>94</v>
      </c>
      <c r="D25" s="13" t="s">
        <v>81</v>
      </c>
      <c r="E25" s="46">
        <v>492.90174999999999</v>
      </c>
      <c r="F25" s="179">
        <v>2250</v>
      </c>
      <c r="G25" s="48">
        <f t="shared" si="0"/>
        <v>3.5648042434420248</v>
      </c>
      <c r="H25" s="179">
        <v>1650</v>
      </c>
      <c r="I25" s="48">
        <f t="shared" si="1"/>
        <v>0.36363636363636365</v>
      </c>
    </row>
    <row r="26" spans="1:9" ht="16.5" x14ac:dyDescent="0.3">
      <c r="A26" s="37"/>
      <c r="B26" s="34" t="s">
        <v>15</v>
      </c>
      <c r="C26" s="15" t="s">
        <v>95</v>
      </c>
      <c r="D26" s="13" t="s">
        <v>82</v>
      </c>
      <c r="E26" s="46">
        <v>1505.941675</v>
      </c>
      <c r="F26" s="179">
        <v>7116.6</v>
      </c>
      <c r="G26" s="48">
        <f t="shared" si="0"/>
        <v>3.7256810261260616</v>
      </c>
      <c r="H26" s="179">
        <v>4733.2</v>
      </c>
      <c r="I26" s="48">
        <f t="shared" si="1"/>
        <v>0.50354939575762714</v>
      </c>
    </row>
    <row r="27" spans="1:9" ht="16.5" x14ac:dyDescent="0.3">
      <c r="A27" s="37"/>
      <c r="B27" s="34" t="s">
        <v>16</v>
      </c>
      <c r="C27" s="15" t="s">
        <v>96</v>
      </c>
      <c r="D27" s="13" t="s">
        <v>81</v>
      </c>
      <c r="E27" s="46">
        <v>489.28092500000002</v>
      </c>
      <c r="F27" s="179">
        <v>1700</v>
      </c>
      <c r="G27" s="48">
        <f t="shared" si="0"/>
        <v>2.4744865641349088</v>
      </c>
      <c r="H27" s="179">
        <v>1316.6</v>
      </c>
      <c r="I27" s="48">
        <f t="shared" si="1"/>
        <v>0.29120461795533958</v>
      </c>
    </row>
    <row r="28" spans="1:9" ht="16.5" x14ac:dyDescent="0.3">
      <c r="A28" s="37"/>
      <c r="B28" s="34" t="s">
        <v>17</v>
      </c>
      <c r="C28" s="15" t="s">
        <v>97</v>
      </c>
      <c r="D28" s="11" t="s">
        <v>161</v>
      </c>
      <c r="E28" s="46">
        <v>1372.5625</v>
      </c>
      <c r="F28" s="179">
        <v>4300</v>
      </c>
      <c r="G28" s="48">
        <f t="shared" si="0"/>
        <v>2.1328263740266835</v>
      </c>
      <c r="H28" s="179">
        <v>3883.2</v>
      </c>
      <c r="I28" s="48">
        <f t="shared" si="1"/>
        <v>0.10733415739596215</v>
      </c>
    </row>
    <row r="29" spans="1:9" ht="16.5" x14ac:dyDescent="0.3">
      <c r="A29" s="37"/>
      <c r="B29" s="34" t="s">
        <v>18</v>
      </c>
      <c r="C29" s="15" t="s">
        <v>98</v>
      </c>
      <c r="D29" s="13" t="s">
        <v>83</v>
      </c>
      <c r="E29" s="46">
        <v>2818.2541666666666</v>
      </c>
      <c r="F29" s="179">
        <v>4846.6000000000004</v>
      </c>
      <c r="G29" s="48">
        <f t="shared" si="0"/>
        <v>0.71971714167015355</v>
      </c>
      <c r="H29" s="179">
        <v>4716.6000000000004</v>
      </c>
      <c r="I29" s="48">
        <f t="shared" si="1"/>
        <v>2.7562227027943857E-2</v>
      </c>
    </row>
    <row r="30" spans="1:9" ht="17.25" thickBot="1" x14ac:dyDescent="0.35">
      <c r="A30" s="38"/>
      <c r="B30" s="36" t="s">
        <v>19</v>
      </c>
      <c r="C30" s="16" t="s">
        <v>99</v>
      </c>
      <c r="D30" s="12" t="s">
        <v>161</v>
      </c>
      <c r="E30" s="49">
        <v>1740.65</v>
      </c>
      <c r="F30" s="182">
        <v>5916.6</v>
      </c>
      <c r="G30" s="51">
        <f t="shared" si="0"/>
        <v>2.3990750581679259</v>
      </c>
      <c r="H30" s="182">
        <v>5483.2</v>
      </c>
      <c r="I30" s="51">
        <f>(F30-H30)/H30</f>
        <v>7.9041435658010029E-2</v>
      </c>
    </row>
    <row r="31" spans="1:9" ht="17.25" customHeight="1" thickBot="1" x14ac:dyDescent="0.3">
      <c r="A31" s="37" t="s">
        <v>20</v>
      </c>
      <c r="B31" s="10" t="s">
        <v>21</v>
      </c>
      <c r="C31" s="5"/>
      <c r="D31" s="6"/>
      <c r="E31" s="41"/>
      <c r="F31" s="178"/>
      <c r="G31" s="41"/>
      <c r="H31" s="178"/>
      <c r="I31" s="121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4476.4583333333339</v>
      </c>
      <c r="F32" s="179">
        <v>15733.2</v>
      </c>
      <c r="G32" s="44">
        <f t="shared" si="0"/>
        <v>2.5146535114255126</v>
      </c>
      <c r="H32" s="179">
        <v>14100</v>
      </c>
      <c r="I32" s="45">
        <f>(F32-H32)/H32</f>
        <v>0.11582978723404261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4131.8583333333336</v>
      </c>
      <c r="F33" s="179">
        <v>14833.2</v>
      </c>
      <c r="G33" s="48">
        <f t="shared" si="0"/>
        <v>2.58995851342112</v>
      </c>
      <c r="H33" s="179">
        <v>13733.2</v>
      </c>
      <c r="I33" s="48">
        <f>(F33-H33)/H33</f>
        <v>8.0097865027815796E-2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4592.5625</v>
      </c>
      <c r="F34" s="179">
        <v>13400</v>
      </c>
      <c r="G34" s="48">
        <f>(F34-E34)/E34</f>
        <v>1.9177610538778731</v>
      </c>
      <c r="H34" s="179">
        <v>8633.2000000000007</v>
      </c>
      <c r="I34" s="48">
        <f>(F34-H34)/H34</f>
        <v>0.55214752351387653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3494.1726190476193</v>
      </c>
      <c r="F35" s="179">
        <v>9400</v>
      </c>
      <c r="G35" s="48">
        <f t="shared" si="0"/>
        <v>1.6901933661657758</v>
      </c>
      <c r="H35" s="179">
        <v>8800</v>
      </c>
      <c r="I35" s="48">
        <f>(F35-H35)/H35</f>
        <v>6.8181818181818177E-2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4346.7777777777774</v>
      </c>
      <c r="F36" s="179">
        <v>7466.6</v>
      </c>
      <c r="G36" s="55">
        <f t="shared" si="0"/>
        <v>0.7177321643107285</v>
      </c>
      <c r="H36" s="179">
        <v>3916.6</v>
      </c>
      <c r="I36" s="48">
        <f>(F36-H36)/H36</f>
        <v>0.90639840678139216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6"/>
      <c r="F37" s="177"/>
      <c r="G37" s="6"/>
      <c r="H37" s="177"/>
      <c r="I37" s="53"/>
    </row>
    <row r="38" spans="1:9" ht="16.5" x14ac:dyDescent="0.3">
      <c r="A38" s="33"/>
      <c r="B38" s="40" t="s">
        <v>31</v>
      </c>
      <c r="C38" s="19" t="s">
        <v>105</v>
      </c>
      <c r="D38" s="20" t="s">
        <v>161</v>
      </c>
      <c r="E38" s="46">
        <v>77928.45</v>
      </c>
      <c r="F38" s="180">
        <v>300000</v>
      </c>
      <c r="G38" s="45">
        <f t="shared" si="0"/>
        <v>2.8496851919934247</v>
      </c>
      <c r="H38" s="180">
        <v>194000</v>
      </c>
      <c r="I38" s="45">
        <f>(F38-H38)/H38</f>
        <v>0.54639175257731953</v>
      </c>
    </row>
    <row r="39" spans="1:9" ht="17.25" thickBot="1" x14ac:dyDescent="0.35">
      <c r="A39" s="38"/>
      <c r="B39" s="36" t="s">
        <v>32</v>
      </c>
      <c r="C39" s="16" t="s">
        <v>106</v>
      </c>
      <c r="D39" s="24" t="s">
        <v>161</v>
      </c>
      <c r="E39" s="83">
        <v>48754.799107142855</v>
      </c>
      <c r="F39" s="181">
        <v>171666.6</v>
      </c>
      <c r="G39" s="51">
        <f t="shared" si="0"/>
        <v>2.5210195333334862</v>
      </c>
      <c r="H39" s="181">
        <v>136666.6</v>
      </c>
      <c r="I39" s="51">
        <f>(F39-H39)/H39</f>
        <v>0.25609768590131021</v>
      </c>
    </row>
    <row r="40" spans="1:9" x14ac:dyDescent="0.25">
      <c r="F40" s="91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zoomScaleNormal="100" workbookViewId="0">
      <selection activeCell="A10" sqref="A10"/>
    </sheetView>
  </sheetViews>
  <sheetFormatPr defaultRowHeight="15" x14ac:dyDescent="0.25"/>
  <cols>
    <col min="1" max="1" width="15.625" style="9" customWidth="1"/>
    <col min="2" max="2" width="5.125" style="9" bestFit="1" customWidth="1"/>
    <col min="3" max="3" width="36.625" customWidth="1"/>
    <col min="4" max="4" width="14.625" customWidth="1"/>
    <col min="5" max="5" width="15.125" customWidth="1"/>
    <col min="6" max="6" width="10" customWidth="1"/>
    <col min="7" max="7" width="11.75" customWidth="1"/>
    <col min="8" max="8" width="12.375" customWidth="1"/>
    <col min="9" max="9" width="10.875" customWidth="1"/>
    <col min="10" max="13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237" t="s">
        <v>204</v>
      </c>
      <c r="B9" s="237"/>
      <c r="C9" s="237"/>
      <c r="D9" s="237"/>
      <c r="E9" s="237"/>
      <c r="F9" s="237"/>
      <c r="G9" s="237"/>
      <c r="H9" s="237"/>
      <c r="I9" s="237"/>
    </row>
    <row r="10" spans="1:9" ht="18" x14ac:dyDescent="0.2">
      <c r="A10" s="2" t="s">
        <v>223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24.75" customHeight="1" x14ac:dyDescent="0.2">
      <c r="A12" s="238" t="s">
        <v>3</v>
      </c>
      <c r="B12" s="244"/>
      <c r="C12" s="246" t="s">
        <v>0</v>
      </c>
      <c r="D12" s="240" t="s">
        <v>222</v>
      </c>
      <c r="E12" s="248" t="s">
        <v>224</v>
      </c>
      <c r="F12" s="255" t="s">
        <v>186</v>
      </c>
      <c r="G12" s="240" t="s">
        <v>218</v>
      </c>
      <c r="H12" s="257" t="s">
        <v>226</v>
      </c>
      <c r="I12" s="253" t="s">
        <v>196</v>
      </c>
    </row>
    <row r="13" spans="1:9" ht="39.75" customHeight="1" thickBot="1" x14ac:dyDescent="0.25">
      <c r="A13" s="239"/>
      <c r="B13" s="245"/>
      <c r="C13" s="247"/>
      <c r="D13" s="241"/>
      <c r="E13" s="249"/>
      <c r="F13" s="256"/>
      <c r="G13" s="241"/>
      <c r="H13" s="258"/>
      <c r="I13" s="254"/>
    </row>
    <row r="14" spans="1:9" ht="17.25" customHeight="1" thickBot="1" x14ac:dyDescent="0.3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 x14ac:dyDescent="0.3">
      <c r="A15" s="33"/>
      <c r="B15" s="40" t="s">
        <v>4</v>
      </c>
      <c r="C15" s="19" t="s">
        <v>163</v>
      </c>
      <c r="D15" s="164">
        <v>7308.8</v>
      </c>
      <c r="E15" s="164">
        <v>5166.6000000000004</v>
      </c>
      <c r="F15" s="67">
        <f t="shared" ref="F15:F30" si="0">D15-E15</f>
        <v>2142.1999999999998</v>
      </c>
      <c r="G15" s="42">
        <v>2782.933325</v>
      </c>
      <c r="H15" s="66">
        <f>AVERAGE(D15:E15)</f>
        <v>6237.7000000000007</v>
      </c>
      <c r="I15" s="69">
        <f>(H15-G15)/G15</f>
        <v>1.2414119461521778</v>
      </c>
    </row>
    <row r="16" spans="1:9" ht="16.5" customHeight="1" x14ac:dyDescent="0.3">
      <c r="A16" s="37"/>
      <c r="B16" s="34" t="s">
        <v>5</v>
      </c>
      <c r="C16" s="15" t="s">
        <v>164</v>
      </c>
      <c r="D16" s="164">
        <v>5333.1111111111113</v>
      </c>
      <c r="E16" s="164">
        <v>5316.6</v>
      </c>
      <c r="F16" s="71">
        <f t="shared" si="0"/>
        <v>16.511111111110949</v>
      </c>
      <c r="G16" s="46">
        <v>1547.8416500000001</v>
      </c>
      <c r="H16" s="68">
        <f t="shared" ref="H16:H30" si="1">AVERAGE(D16:E16)</f>
        <v>5324.8555555555558</v>
      </c>
      <c r="I16" s="72">
        <f t="shared" ref="I16:I39" si="2">(H16-G16)/G16</f>
        <v>2.4401810776674444</v>
      </c>
    </row>
    <row r="17" spans="1:9" ht="16.5" x14ac:dyDescent="0.3">
      <c r="A17" s="37"/>
      <c r="B17" s="34" t="s">
        <v>6</v>
      </c>
      <c r="C17" s="15" t="s">
        <v>165</v>
      </c>
      <c r="D17" s="164">
        <v>5548.8</v>
      </c>
      <c r="E17" s="164">
        <v>5516.6</v>
      </c>
      <c r="F17" s="71">
        <f t="shared" si="0"/>
        <v>32.199999999999818</v>
      </c>
      <c r="G17" s="46">
        <v>1647.8166583333332</v>
      </c>
      <c r="H17" s="68">
        <f t="shared" si="1"/>
        <v>5532.7000000000007</v>
      </c>
      <c r="I17" s="72">
        <f t="shared" si="2"/>
        <v>2.3575944095600976</v>
      </c>
    </row>
    <row r="18" spans="1:9" ht="16.5" x14ac:dyDescent="0.3">
      <c r="A18" s="37"/>
      <c r="B18" s="34" t="s">
        <v>7</v>
      </c>
      <c r="C18" s="15" t="s">
        <v>166</v>
      </c>
      <c r="D18" s="164">
        <v>3894</v>
      </c>
      <c r="E18" s="164">
        <v>3350</v>
      </c>
      <c r="F18" s="71">
        <f t="shared" si="0"/>
        <v>544</v>
      </c>
      <c r="G18" s="46">
        <v>838.32082500000001</v>
      </c>
      <c r="H18" s="68">
        <f t="shared" si="1"/>
        <v>3622</v>
      </c>
      <c r="I18" s="72">
        <f t="shared" si="2"/>
        <v>3.3205416017191274</v>
      </c>
    </row>
    <row r="19" spans="1:9" ht="16.5" x14ac:dyDescent="0.3">
      <c r="A19" s="37"/>
      <c r="B19" s="34" t="s">
        <v>8</v>
      </c>
      <c r="C19" s="15" t="s">
        <v>167</v>
      </c>
      <c r="D19" s="164">
        <v>13356.857142857143</v>
      </c>
      <c r="E19" s="164">
        <v>12533.2</v>
      </c>
      <c r="F19" s="71">
        <f t="shared" si="0"/>
        <v>823.65714285714239</v>
      </c>
      <c r="G19" s="46">
        <v>2922.4791583333335</v>
      </c>
      <c r="H19" s="68">
        <f t="shared" si="1"/>
        <v>12945.028571428571</v>
      </c>
      <c r="I19" s="72">
        <f t="shared" si="2"/>
        <v>3.4294682254675228</v>
      </c>
    </row>
    <row r="20" spans="1:9" ht="16.5" x14ac:dyDescent="0.3">
      <c r="A20" s="37"/>
      <c r="B20" s="34" t="s">
        <v>9</v>
      </c>
      <c r="C20" s="15" t="s">
        <v>168</v>
      </c>
      <c r="D20" s="164">
        <v>8143.8</v>
      </c>
      <c r="E20" s="164">
        <v>7000</v>
      </c>
      <c r="F20" s="71">
        <f t="shared" si="0"/>
        <v>1143.8000000000002</v>
      </c>
      <c r="G20" s="46">
        <v>1834.1666749999999</v>
      </c>
      <c r="H20" s="68">
        <f t="shared" si="1"/>
        <v>7571.9</v>
      </c>
      <c r="I20" s="72">
        <f t="shared" si="2"/>
        <v>3.1282507763368885</v>
      </c>
    </row>
    <row r="21" spans="1:9" ht="16.5" x14ac:dyDescent="0.3">
      <c r="A21" s="37"/>
      <c r="B21" s="34" t="s">
        <v>10</v>
      </c>
      <c r="C21" s="15" t="s">
        <v>169</v>
      </c>
      <c r="D21" s="164">
        <v>5193.8</v>
      </c>
      <c r="E21" s="164">
        <v>4300</v>
      </c>
      <c r="F21" s="71">
        <f t="shared" si="0"/>
        <v>893.80000000000018</v>
      </c>
      <c r="G21" s="46">
        <v>1660.2861027777778</v>
      </c>
      <c r="H21" s="68">
        <f t="shared" si="1"/>
        <v>4746.8999999999996</v>
      </c>
      <c r="I21" s="72">
        <f t="shared" si="2"/>
        <v>1.8590855467970822</v>
      </c>
    </row>
    <row r="22" spans="1:9" ht="16.5" x14ac:dyDescent="0.3">
      <c r="A22" s="37"/>
      <c r="B22" s="34" t="s">
        <v>11</v>
      </c>
      <c r="C22" s="15" t="s">
        <v>170</v>
      </c>
      <c r="D22" s="164">
        <v>1623.8</v>
      </c>
      <c r="E22" s="164">
        <v>1675</v>
      </c>
      <c r="F22" s="71">
        <f t="shared" si="0"/>
        <v>-51.200000000000045</v>
      </c>
      <c r="G22" s="46">
        <v>435.44342499999999</v>
      </c>
      <c r="H22" s="68">
        <f t="shared" si="1"/>
        <v>1649.4</v>
      </c>
      <c r="I22" s="72">
        <f t="shared" si="2"/>
        <v>2.7878629123863798</v>
      </c>
    </row>
    <row r="23" spans="1:9" ht="16.5" x14ac:dyDescent="0.3">
      <c r="A23" s="37"/>
      <c r="B23" s="34" t="s">
        <v>12</v>
      </c>
      <c r="C23" s="15" t="s">
        <v>171</v>
      </c>
      <c r="D23" s="164">
        <v>2594</v>
      </c>
      <c r="E23" s="164">
        <v>1883.2</v>
      </c>
      <c r="F23" s="71">
        <f t="shared" si="0"/>
        <v>710.8</v>
      </c>
      <c r="G23" s="46">
        <v>497.447</v>
      </c>
      <c r="H23" s="68">
        <f t="shared" si="1"/>
        <v>2238.6</v>
      </c>
      <c r="I23" s="72">
        <f t="shared" si="2"/>
        <v>3.5001779084002913</v>
      </c>
    </row>
    <row r="24" spans="1:9" ht="16.5" x14ac:dyDescent="0.3">
      <c r="A24" s="37"/>
      <c r="B24" s="34" t="s">
        <v>13</v>
      </c>
      <c r="C24" s="15" t="s">
        <v>172</v>
      </c>
      <c r="D24" s="164">
        <v>2388.8888888888887</v>
      </c>
      <c r="E24" s="164">
        <v>1800</v>
      </c>
      <c r="F24" s="71">
        <f t="shared" si="0"/>
        <v>588.88888888888869</v>
      </c>
      <c r="G24" s="46">
        <v>464.67675833333328</v>
      </c>
      <c r="H24" s="68">
        <f t="shared" si="1"/>
        <v>2094.4444444444443</v>
      </c>
      <c r="I24" s="72">
        <f t="shared" si="2"/>
        <v>3.5073148309733329</v>
      </c>
    </row>
    <row r="25" spans="1:9" ht="16.5" x14ac:dyDescent="0.3">
      <c r="A25" s="37"/>
      <c r="B25" s="34" t="s">
        <v>14</v>
      </c>
      <c r="C25" s="15" t="s">
        <v>173</v>
      </c>
      <c r="D25" s="164">
        <v>3274.8</v>
      </c>
      <c r="E25" s="164">
        <v>2250</v>
      </c>
      <c r="F25" s="71">
        <f t="shared" si="0"/>
        <v>1024.8000000000002</v>
      </c>
      <c r="G25" s="46">
        <v>492.90174999999999</v>
      </c>
      <c r="H25" s="68">
        <f t="shared" si="1"/>
        <v>2762.4</v>
      </c>
      <c r="I25" s="72">
        <f t="shared" si="2"/>
        <v>4.6043623298152223</v>
      </c>
    </row>
    <row r="26" spans="1:9" ht="16.5" x14ac:dyDescent="0.3">
      <c r="A26" s="37"/>
      <c r="B26" s="34" t="s">
        <v>15</v>
      </c>
      <c r="C26" s="15" t="s">
        <v>174</v>
      </c>
      <c r="D26" s="164">
        <v>7733.8</v>
      </c>
      <c r="E26" s="164">
        <v>7116.6</v>
      </c>
      <c r="F26" s="71">
        <f t="shared" si="0"/>
        <v>617.19999999999982</v>
      </c>
      <c r="G26" s="46">
        <v>1505.941675</v>
      </c>
      <c r="H26" s="68">
        <f t="shared" si="1"/>
        <v>7425.2000000000007</v>
      </c>
      <c r="I26" s="72">
        <f t="shared" si="2"/>
        <v>3.9306026410352186</v>
      </c>
    </row>
    <row r="27" spans="1:9" ht="16.5" x14ac:dyDescent="0.3">
      <c r="A27" s="37"/>
      <c r="B27" s="34" t="s">
        <v>16</v>
      </c>
      <c r="C27" s="15" t="s">
        <v>175</v>
      </c>
      <c r="D27" s="164">
        <v>2526.4444444444443</v>
      </c>
      <c r="E27" s="164">
        <v>1700</v>
      </c>
      <c r="F27" s="71">
        <f t="shared" si="0"/>
        <v>826.44444444444434</v>
      </c>
      <c r="G27" s="46">
        <v>489.28092500000002</v>
      </c>
      <c r="H27" s="68">
        <f t="shared" si="1"/>
        <v>2113.2222222222222</v>
      </c>
      <c r="I27" s="72">
        <f t="shared" si="2"/>
        <v>3.3190365989073087</v>
      </c>
    </row>
    <row r="28" spans="1:9" ht="16.5" x14ac:dyDescent="0.3">
      <c r="A28" s="37"/>
      <c r="B28" s="34" t="s">
        <v>17</v>
      </c>
      <c r="C28" s="15" t="s">
        <v>176</v>
      </c>
      <c r="D28" s="164">
        <v>3036.5</v>
      </c>
      <c r="E28" s="164">
        <v>4300</v>
      </c>
      <c r="F28" s="71">
        <f t="shared" si="0"/>
        <v>-1263.5</v>
      </c>
      <c r="G28" s="46">
        <v>1372.5625</v>
      </c>
      <c r="H28" s="68">
        <f t="shared" si="1"/>
        <v>3668.25</v>
      </c>
      <c r="I28" s="72">
        <f t="shared" si="2"/>
        <v>1.6725558945403214</v>
      </c>
    </row>
    <row r="29" spans="1:9" ht="16.5" x14ac:dyDescent="0.3">
      <c r="A29" s="37"/>
      <c r="B29" s="34" t="s">
        <v>18</v>
      </c>
      <c r="C29" s="15" t="s">
        <v>177</v>
      </c>
      <c r="D29" s="164">
        <v>6853.125</v>
      </c>
      <c r="E29" s="164">
        <v>4846.6000000000004</v>
      </c>
      <c r="F29" s="71">
        <f t="shared" si="0"/>
        <v>2006.5249999999996</v>
      </c>
      <c r="G29" s="46">
        <v>2818.2541666666666</v>
      </c>
      <c r="H29" s="68">
        <f t="shared" si="1"/>
        <v>5849.8625000000002</v>
      </c>
      <c r="I29" s="72">
        <f t="shared" si="2"/>
        <v>1.0757043737183629</v>
      </c>
    </row>
    <row r="30" spans="1:9" ht="17.25" thickBot="1" x14ac:dyDescent="0.35">
      <c r="A30" s="38"/>
      <c r="B30" s="36" t="s">
        <v>19</v>
      </c>
      <c r="C30" s="16" t="s">
        <v>178</v>
      </c>
      <c r="D30" s="233">
        <v>5778.8</v>
      </c>
      <c r="E30" s="167">
        <v>5916.6</v>
      </c>
      <c r="F30" s="74">
        <f t="shared" si="0"/>
        <v>-137.80000000000018</v>
      </c>
      <c r="G30" s="49">
        <v>1740.65</v>
      </c>
      <c r="H30" s="101">
        <f t="shared" si="1"/>
        <v>5847.7000000000007</v>
      </c>
      <c r="I30" s="75">
        <f t="shared" si="2"/>
        <v>2.3594921437394083</v>
      </c>
    </row>
    <row r="31" spans="1:9" ht="17.25" customHeight="1" thickBot="1" x14ac:dyDescent="0.35">
      <c r="A31" s="37" t="s">
        <v>20</v>
      </c>
      <c r="B31" s="10" t="s">
        <v>21</v>
      </c>
      <c r="C31" s="17"/>
      <c r="D31" s="76"/>
      <c r="E31" s="152"/>
      <c r="F31" s="76"/>
      <c r="G31" s="76"/>
      <c r="H31" s="76"/>
      <c r="I31" s="77"/>
    </row>
    <row r="32" spans="1:9" ht="16.5" x14ac:dyDescent="0.3">
      <c r="A32" s="33"/>
      <c r="B32" s="39" t="s">
        <v>26</v>
      </c>
      <c r="C32" s="18" t="s">
        <v>179</v>
      </c>
      <c r="D32" s="43">
        <v>10333.333333333334</v>
      </c>
      <c r="E32" s="164">
        <v>15733.2</v>
      </c>
      <c r="F32" s="67">
        <f>D32-E32</f>
        <v>-5399.8666666666668</v>
      </c>
      <c r="G32" s="54">
        <v>4476.4583333333339</v>
      </c>
      <c r="H32" s="68">
        <f>AVERAGE(D32:E32)</f>
        <v>13033.266666666666</v>
      </c>
      <c r="I32" s="78">
        <f t="shared" si="2"/>
        <v>1.9115130078652205</v>
      </c>
    </row>
    <row r="33" spans="1:9" ht="16.5" x14ac:dyDescent="0.3">
      <c r="A33" s="37"/>
      <c r="B33" s="34" t="s">
        <v>27</v>
      </c>
      <c r="C33" s="15" t="s">
        <v>180</v>
      </c>
      <c r="D33" s="47">
        <v>12706.333333333334</v>
      </c>
      <c r="E33" s="164">
        <v>14833.2</v>
      </c>
      <c r="F33" s="79">
        <f>D33-E33</f>
        <v>-2126.8666666666668</v>
      </c>
      <c r="G33" s="46">
        <v>4131.8583333333336</v>
      </c>
      <c r="H33" s="68">
        <f>AVERAGE(D33:E33)</f>
        <v>13769.766666666666</v>
      </c>
      <c r="I33" s="72">
        <f t="shared" si="2"/>
        <v>2.3325844101624971</v>
      </c>
    </row>
    <row r="34" spans="1:9" ht="16.5" x14ac:dyDescent="0.3">
      <c r="A34" s="37"/>
      <c r="B34" s="39" t="s">
        <v>28</v>
      </c>
      <c r="C34" s="15" t="s">
        <v>181</v>
      </c>
      <c r="D34" s="47">
        <v>12216.666666666666</v>
      </c>
      <c r="E34" s="164">
        <v>13400</v>
      </c>
      <c r="F34" s="71">
        <f>D34-E34</f>
        <v>-1183.3333333333339</v>
      </c>
      <c r="G34" s="46">
        <v>4592.5625</v>
      </c>
      <c r="H34" s="68">
        <f>AVERAGE(D34:E34)</f>
        <v>12808.333333333332</v>
      </c>
      <c r="I34" s="72">
        <f t="shared" si="2"/>
        <v>1.7889295645586385</v>
      </c>
    </row>
    <row r="35" spans="1:9" ht="16.5" x14ac:dyDescent="0.3">
      <c r="A35" s="37"/>
      <c r="B35" s="34" t="s">
        <v>29</v>
      </c>
      <c r="C35" s="15" t="s">
        <v>182</v>
      </c>
      <c r="D35" s="47">
        <v>8666.3333333333339</v>
      </c>
      <c r="E35" s="164">
        <v>9400</v>
      </c>
      <c r="F35" s="79">
        <f>D35-E35</f>
        <v>-733.66666666666606</v>
      </c>
      <c r="G35" s="46">
        <v>3494.1726190476193</v>
      </c>
      <c r="H35" s="68">
        <f>AVERAGE(D35:E35)</f>
        <v>9033.1666666666679</v>
      </c>
      <c r="I35" s="72">
        <f t="shared" si="2"/>
        <v>1.5852090470357962</v>
      </c>
    </row>
    <row r="36" spans="1:9" ht="17.25" thickBot="1" x14ac:dyDescent="0.35">
      <c r="A36" s="38"/>
      <c r="B36" s="39" t="s">
        <v>30</v>
      </c>
      <c r="C36" s="15" t="s">
        <v>183</v>
      </c>
      <c r="D36" s="50">
        <v>9733.7999999999993</v>
      </c>
      <c r="E36" s="164">
        <v>7466.6</v>
      </c>
      <c r="F36" s="71">
        <f>D36-E36</f>
        <v>2267.1999999999989</v>
      </c>
      <c r="G36" s="49">
        <v>4346.7777777777774</v>
      </c>
      <c r="H36" s="68">
        <f>AVERAGE(D36:E36)</f>
        <v>8600.2000000000007</v>
      </c>
      <c r="I36" s="80">
        <f t="shared" si="2"/>
        <v>0.97852304388947153</v>
      </c>
    </row>
    <row r="37" spans="1:9" ht="17.25" customHeight="1" thickBot="1" x14ac:dyDescent="0.35">
      <c r="A37" s="37" t="s">
        <v>25</v>
      </c>
      <c r="B37" s="10" t="s">
        <v>51</v>
      </c>
      <c r="C37" s="17"/>
      <c r="D37" s="41"/>
      <c r="E37" s="146"/>
      <c r="F37" s="41"/>
      <c r="G37" s="41"/>
      <c r="H37" s="76"/>
      <c r="I37" s="77"/>
    </row>
    <row r="38" spans="1:9" ht="16.5" x14ac:dyDescent="0.3">
      <c r="A38" s="33"/>
      <c r="B38" s="40" t="s">
        <v>31</v>
      </c>
      <c r="C38" s="19" t="s">
        <v>184</v>
      </c>
      <c r="D38" s="43">
        <v>236247</v>
      </c>
      <c r="E38" s="165">
        <v>300000</v>
      </c>
      <c r="F38" s="67">
        <f>D38-E38</f>
        <v>-63753</v>
      </c>
      <c r="G38" s="46">
        <v>77928.45</v>
      </c>
      <c r="H38" s="67">
        <f>AVERAGE(D38:E38)</f>
        <v>268123.5</v>
      </c>
      <c r="I38" s="78">
        <f t="shared" si="2"/>
        <v>2.4406368919181634</v>
      </c>
    </row>
    <row r="39" spans="1:9" ht="17.25" thickBot="1" x14ac:dyDescent="0.35">
      <c r="A39" s="38"/>
      <c r="B39" s="36" t="s">
        <v>32</v>
      </c>
      <c r="C39" s="16" t="s">
        <v>185</v>
      </c>
      <c r="D39" s="57">
        <v>157999.6</v>
      </c>
      <c r="E39" s="166">
        <v>171666.6</v>
      </c>
      <c r="F39" s="74">
        <f>D39-E39</f>
        <v>-13667</v>
      </c>
      <c r="G39" s="46">
        <v>48754.799107142855</v>
      </c>
      <c r="H39" s="81">
        <f>AVERAGE(D39:E39)</f>
        <v>164833.1</v>
      </c>
      <c r="I39" s="75">
        <f t="shared" si="2"/>
        <v>2.3808589722165632</v>
      </c>
    </row>
    <row r="40" spans="1:9" ht="15.75" customHeight="1" thickBot="1" x14ac:dyDescent="0.25">
      <c r="A40" s="250"/>
      <c r="B40" s="251"/>
      <c r="C40" s="252"/>
      <c r="D40" s="84">
        <f>SUM(D15:D39)</f>
        <v>532492.39325396821</v>
      </c>
      <c r="E40" s="84">
        <f>SUM(E15:E39)</f>
        <v>607170.6</v>
      </c>
      <c r="F40" s="84">
        <f>SUM(F15:F39)</f>
        <v>-74678.206746031748</v>
      </c>
      <c r="G40" s="84">
        <f>SUM(G15:G39)</f>
        <v>170776.08126507938</v>
      </c>
      <c r="H40" s="84">
        <f>AVERAGE(D40:E40)</f>
        <v>569831.4966269841</v>
      </c>
      <c r="I40" s="75">
        <f>(H40-G40)/G40</f>
        <v>2.3367172522391422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I83"/>
  <sheetViews>
    <sheetView rightToLeft="1" zoomScaleNormal="100" workbookViewId="0">
      <selection activeCell="B76" sqref="B76:I82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2.25" customWidth="1"/>
    <col min="4" max="4" width="16.125" bestFit="1" customWidth="1"/>
    <col min="5" max="5" width="12.875" style="28" customWidth="1"/>
    <col min="6" max="6" width="15.25" style="28" customWidth="1"/>
    <col min="7" max="7" width="12.125" customWidth="1"/>
    <col min="8" max="8" width="15" style="28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237" t="s">
        <v>201</v>
      </c>
      <c r="B9" s="237"/>
      <c r="C9" s="237"/>
      <c r="D9" s="237"/>
      <c r="E9" s="237"/>
      <c r="F9" s="237"/>
      <c r="G9" s="237"/>
      <c r="H9" s="237"/>
      <c r="I9" s="237"/>
    </row>
    <row r="10" spans="1:9" ht="18" x14ac:dyDescent="0.2">
      <c r="A10" s="2" t="s">
        <v>223</v>
      </c>
      <c r="B10" s="2"/>
      <c r="C10" s="2"/>
    </row>
    <row r="11" spans="1:9" ht="18" x14ac:dyDescent="0.2">
      <c r="A11" s="2"/>
      <c r="B11" s="2"/>
      <c r="C11" s="2"/>
    </row>
    <row r="12" spans="1:9" ht="15.75" thickBot="1" x14ac:dyDescent="0.3"/>
    <row r="13" spans="1:9" ht="24.75" customHeight="1" x14ac:dyDescent="0.2">
      <c r="A13" s="238" t="s">
        <v>3</v>
      </c>
      <c r="B13" s="244"/>
      <c r="C13" s="246" t="s">
        <v>0</v>
      </c>
      <c r="D13" s="240" t="s">
        <v>23</v>
      </c>
      <c r="E13" s="240" t="s">
        <v>217</v>
      </c>
      <c r="F13" s="257" t="s">
        <v>226</v>
      </c>
      <c r="G13" s="240" t="s">
        <v>197</v>
      </c>
      <c r="H13" s="257" t="s">
        <v>221</v>
      </c>
      <c r="I13" s="240" t="s">
        <v>187</v>
      </c>
    </row>
    <row r="14" spans="1:9" ht="33.75" customHeight="1" thickBot="1" x14ac:dyDescent="0.25">
      <c r="A14" s="239"/>
      <c r="B14" s="245"/>
      <c r="C14" s="247"/>
      <c r="D14" s="260"/>
      <c r="E14" s="241"/>
      <c r="F14" s="258"/>
      <c r="G14" s="259"/>
      <c r="H14" s="258"/>
      <c r="I14" s="259"/>
    </row>
    <row r="15" spans="1:9" ht="17.25" customHeight="1" thickBot="1" x14ac:dyDescent="0.3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 x14ac:dyDescent="0.3">
      <c r="A16" s="33"/>
      <c r="B16" s="40" t="s">
        <v>4</v>
      </c>
      <c r="C16" s="14" t="s">
        <v>84</v>
      </c>
      <c r="D16" s="11" t="s">
        <v>161</v>
      </c>
      <c r="E16" s="153">
        <v>2782.933325</v>
      </c>
      <c r="F16" s="42">
        <v>6237.7000000000007</v>
      </c>
      <c r="G16" s="21">
        <f t="shared" ref="G16:G31" si="0">(F16-E16)/E16</f>
        <v>1.2414119461521778</v>
      </c>
      <c r="H16" s="205">
        <v>6100.8</v>
      </c>
      <c r="I16" s="21">
        <f t="shared" ref="I16:I31" si="1">(F16-H16)/H16</f>
        <v>2.2439680041961799E-2</v>
      </c>
    </row>
    <row r="17" spans="1:9" ht="16.5" x14ac:dyDescent="0.3">
      <c r="A17" s="37"/>
      <c r="B17" s="34" t="s">
        <v>5</v>
      </c>
      <c r="C17" s="15" t="s">
        <v>85</v>
      </c>
      <c r="D17" s="11" t="s">
        <v>161</v>
      </c>
      <c r="E17" s="155">
        <v>1547.8416500000001</v>
      </c>
      <c r="F17" s="46">
        <v>5324.8555555555558</v>
      </c>
      <c r="G17" s="21">
        <f t="shared" si="0"/>
        <v>2.4401810776674444</v>
      </c>
      <c r="H17" s="208">
        <v>5069.4444444444443</v>
      </c>
      <c r="I17" s="21">
        <f t="shared" si="1"/>
        <v>5.0382465753424734E-2</v>
      </c>
    </row>
    <row r="18" spans="1:9" ht="16.5" x14ac:dyDescent="0.3">
      <c r="A18" s="37"/>
      <c r="B18" s="34" t="s">
        <v>6</v>
      </c>
      <c r="C18" s="15" t="s">
        <v>86</v>
      </c>
      <c r="D18" s="11" t="s">
        <v>161</v>
      </c>
      <c r="E18" s="155">
        <v>1647.8166583333332</v>
      </c>
      <c r="F18" s="46">
        <v>5532.7000000000007</v>
      </c>
      <c r="G18" s="21">
        <f t="shared" si="0"/>
        <v>2.3575944095600976</v>
      </c>
      <c r="H18" s="208">
        <v>5538.1888888888889</v>
      </c>
      <c r="I18" s="21">
        <f t="shared" si="1"/>
        <v>-9.9109817288831428E-4</v>
      </c>
    </row>
    <row r="19" spans="1:9" ht="16.5" x14ac:dyDescent="0.3">
      <c r="A19" s="37"/>
      <c r="B19" s="34" t="s">
        <v>7</v>
      </c>
      <c r="C19" s="15" t="s">
        <v>87</v>
      </c>
      <c r="D19" s="11" t="s">
        <v>161</v>
      </c>
      <c r="E19" s="155">
        <v>838.32082500000001</v>
      </c>
      <c r="F19" s="46">
        <v>3622</v>
      </c>
      <c r="G19" s="21">
        <f t="shared" si="0"/>
        <v>3.3205416017191274</v>
      </c>
      <c r="H19" s="208">
        <v>2135.3000000000002</v>
      </c>
      <c r="I19" s="21">
        <f t="shared" si="1"/>
        <v>0.69624877066454349</v>
      </c>
    </row>
    <row r="20" spans="1:9" ht="16.5" x14ac:dyDescent="0.3">
      <c r="A20" s="37"/>
      <c r="B20" s="34" t="s">
        <v>8</v>
      </c>
      <c r="C20" s="15" t="s">
        <v>89</v>
      </c>
      <c r="D20" s="11" t="s">
        <v>161</v>
      </c>
      <c r="E20" s="155">
        <v>2922.4791583333335</v>
      </c>
      <c r="F20" s="46">
        <v>12945.028571428571</v>
      </c>
      <c r="G20" s="21">
        <f t="shared" si="0"/>
        <v>3.4294682254675228</v>
      </c>
      <c r="H20" s="208">
        <v>11728.966666666667</v>
      </c>
      <c r="I20" s="21">
        <f t="shared" si="1"/>
        <v>0.10368022514872613</v>
      </c>
    </row>
    <row r="21" spans="1:9" ht="16.5" x14ac:dyDescent="0.3">
      <c r="A21" s="37"/>
      <c r="B21" s="34" t="s">
        <v>9</v>
      </c>
      <c r="C21" s="15" t="s">
        <v>88</v>
      </c>
      <c r="D21" s="11" t="s">
        <v>161</v>
      </c>
      <c r="E21" s="155">
        <v>1834.1666749999999</v>
      </c>
      <c r="F21" s="46">
        <v>7571.9</v>
      </c>
      <c r="G21" s="21">
        <f t="shared" si="0"/>
        <v>3.1282507763368885</v>
      </c>
      <c r="H21" s="208">
        <v>6515.9</v>
      </c>
      <c r="I21" s="21">
        <f t="shared" si="1"/>
        <v>0.16206510228824875</v>
      </c>
    </row>
    <row r="22" spans="1:9" ht="16.5" x14ac:dyDescent="0.3">
      <c r="A22" s="37"/>
      <c r="B22" s="34" t="s">
        <v>10</v>
      </c>
      <c r="C22" s="15" t="s">
        <v>90</v>
      </c>
      <c r="D22" s="11" t="s">
        <v>161</v>
      </c>
      <c r="E22" s="155">
        <v>1660.2861027777778</v>
      </c>
      <c r="F22" s="46">
        <v>4746.8999999999996</v>
      </c>
      <c r="G22" s="21">
        <f t="shared" si="0"/>
        <v>1.8590855467970822</v>
      </c>
      <c r="H22" s="208">
        <v>4397.7</v>
      </c>
      <c r="I22" s="21">
        <f t="shared" si="1"/>
        <v>7.9405143597789718E-2</v>
      </c>
    </row>
    <row r="23" spans="1:9" ht="16.5" x14ac:dyDescent="0.3">
      <c r="A23" s="37"/>
      <c r="B23" s="34" t="s">
        <v>11</v>
      </c>
      <c r="C23" s="15" t="s">
        <v>91</v>
      </c>
      <c r="D23" s="13" t="s">
        <v>81</v>
      </c>
      <c r="E23" s="155">
        <v>435.44342499999999</v>
      </c>
      <c r="F23" s="46">
        <v>1649.4</v>
      </c>
      <c r="G23" s="21">
        <f t="shared" si="0"/>
        <v>2.7878629123863798</v>
      </c>
      <c r="H23" s="208">
        <v>1119.3333333333335</v>
      </c>
      <c r="I23" s="21">
        <f t="shared" si="1"/>
        <v>0.47355568790946978</v>
      </c>
    </row>
    <row r="24" spans="1:9" ht="16.5" x14ac:dyDescent="0.3">
      <c r="A24" s="37"/>
      <c r="B24" s="34" t="s">
        <v>12</v>
      </c>
      <c r="C24" s="15" t="s">
        <v>92</v>
      </c>
      <c r="D24" s="13" t="s">
        <v>81</v>
      </c>
      <c r="E24" s="155">
        <v>497.447</v>
      </c>
      <c r="F24" s="46">
        <v>2238.6</v>
      </c>
      <c r="G24" s="21">
        <f t="shared" si="0"/>
        <v>3.5001779084002913</v>
      </c>
      <c r="H24" s="208">
        <v>1575</v>
      </c>
      <c r="I24" s="21">
        <f t="shared" si="1"/>
        <v>0.42133333333333328</v>
      </c>
    </row>
    <row r="25" spans="1:9" ht="16.5" x14ac:dyDescent="0.3">
      <c r="A25" s="37"/>
      <c r="B25" s="34" t="s">
        <v>13</v>
      </c>
      <c r="C25" s="147" t="s">
        <v>93</v>
      </c>
      <c r="D25" s="13" t="s">
        <v>81</v>
      </c>
      <c r="E25" s="155">
        <v>464.67675833333328</v>
      </c>
      <c r="F25" s="46">
        <v>2094.4444444444443</v>
      </c>
      <c r="G25" s="21">
        <f t="shared" si="0"/>
        <v>3.5073148309733329</v>
      </c>
      <c r="H25" s="208">
        <v>1436.875</v>
      </c>
      <c r="I25" s="21">
        <f t="shared" si="1"/>
        <v>0.45763858682518965</v>
      </c>
    </row>
    <row r="26" spans="1:9" ht="16.5" x14ac:dyDescent="0.3">
      <c r="A26" s="37"/>
      <c r="B26" s="34" t="s">
        <v>14</v>
      </c>
      <c r="C26" s="15" t="s">
        <v>94</v>
      </c>
      <c r="D26" s="13" t="s">
        <v>81</v>
      </c>
      <c r="E26" s="155">
        <v>492.90174999999999</v>
      </c>
      <c r="F26" s="46">
        <v>2762.4</v>
      </c>
      <c r="G26" s="21">
        <f t="shared" si="0"/>
        <v>4.6043623298152223</v>
      </c>
      <c r="H26" s="208">
        <v>1747.1111111111111</v>
      </c>
      <c r="I26" s="21">
        <f t="shared" si="1"/>
        <v>0.58112439582803366</v>
      </c>
    </row>
    <row r="27" spans="1:9" ht="16.5" x14ac:dyDescent="0.3">
      <c r="A27" s="37"/>
      <c r="B27" s="34" t="s">
        <v>15</v>
      </c>
      <c r="C27" s="15" t="s">
        <v>95</v>
      </c>
      <c r="D27" s="13" t="s">
        <v>82</v>
      </c>
      <c r="E27" s="155">
        <v>1505.941675</v>
      </c>
      <c r="F27" s="46">
        <v>7425.2000000000007</v>
      </c>
      <c r="G27" s="21">
        <f t="shared" si="0"/>
        <v>3.9306026410352186</v>
      </c>
      <c r="H27" s="208">
        <v>5241.4888888888891</v>
      </c>
      <c r="I27" s="21">
        <f t="shared" si="1"/>
        <v>0.41662038352122183</v>
      </c>
    </row>
    <row r="28" spans="1:9" ht="16.5" x14ac:dyDescent="0.3">
      <c r="A28" s="37"/>
      <c r="B28" s="34" t="s">
        <v>16</v>
      </c>
      <c r="C28" s="15" t="s">
        <v>96</v>
      </c>
      <c r="D28" s="13" t="s">
        <v>81</v>
      </c>
      <c r="E28" s="155">
        <v>489.28092500000002</v>
      </c>
      <c r="F28" s="46">
        <v>2113.2222222222222</v>
      </c>
      <c r="G28" s="21">
        <f t="shared" si="0"/>
        <v>3.3190365989073087</v>
      </c>
      <c r="H28" s="208">
        <v>1495.675</v>
      </c>
      <c r="I28" s="21">
        <f t="shared" si="1"/>
        <v>0.41288864373759154</v>
      </c>
    </row>
    <row r="29" spans="1:9" ht="16.5" x14ac:dyDescent="0.3">
      <c r="A29" s="37"/>
      <c r="B29" s="34" t="s">
        <v>17</v>
      </c>
      <c r="C29" s="15" t="s">
        <v>97</v>
      </c>
      <c r="D29" s="13" t="s">
        <v>161</v>
      </c>
      <c r="E29" s="155">
        <v>1372.5625</v>
      </c>
      <c r="F29" s="46">
        <v>3668.25</v>
      </c>
      <c r="G29" s="21">
        <f t="shared" si="0"/>
        <v>1.6725558945403214</v>
      </c>
      <c r="H29" s="208">
        <v>3171.6</v>
      </c>
      <c r="I29" s="21">
        <f t="shared" si="1"/>
        <v>0.15659288687097997</v>
      </c>
    </row>
    <row r="30" spans="1:9" ht="16.5" x14ac:dyDescent="0.3">
      <c r="A30" s="37"/>
      <c r="B30" s="34" t="s">
        <v>18</v>
      </c>
      <c r="C30" s="15" t="s">
        <v>98</v>
      </c>
      <c r="D30" s="13" t="s">
        <v>83</v>
      </c>
      <c r="E30" s="155">
        <v>2818.2541666666666</v>
      </c>
      <c r="F30" s="46">
        <v>5849.8625000000002</v>
      </c>
      <c r="G30" s="21">
        <f t="shared" si="0"/>
        <v>1.0757043737183629</v>
      </c>
      <c r="H30" s="208">
        <v>5318.3</v>
      </c>
      <c r="I30" s="21">
        <f t="shared" si="1"/>
        <v>9.9949701972434801E-2</v>
      </c>
    </row>
    <row r="31" spans="1:9" ht="17.25" thickBot="1" x14ac:dyDescent="0.35">
      <c r="A31" s="38"/>
      <c r="B31" s="36" t="s">
        <v>19</v>
      </c>
      <c r="C31" s="16" t="s">
        <v>99</v>
      </c>
      <c r="D31" s="12" t="s">
        <v>161</v>
      </c>
      <c r="E31" s="157">
        <v>1740.65</v>
      </c>
      <c r="F31" s="49">
        <v>5847.7000000000007</v>
      </c>
      <c r="G31" s="23">
        <f t="shared" si="0"/>
        <v>2.3594921437394083</v>
      </c>
      <c r="H31" s="211">
        <v>5228.3500000000004</v>
      </c>
      <c r="I31" s="23">
        <f t="shared" si="1"/>
        <v>0.11845993477865872</v>
      </c>
    </row>
    <row r="32" spans="1:9" ht="17.25" customHeight="1" thickBot="1" x14ac:dyDescent="0.3">
      <c r="A32" s="37" t="s">
        <v>20</v>
      </c>
      <c r="B32" s="27" t="s">
        <v>21</v>
      </c>
      <c r="C32" s="5"/>
      <c r="D32" s="6"/>
      <c r="E32" s="174"/>
      <c r="F32" s="41"/>
      <c r="G32" s="41"/>
      <c r="H32" s="178"/>
      <c r="I32" s="8"/>
    </row>
    <row r="33" spans="1:9" ht="16.5" x14ac:dyDescent="0.3">
      <c r="A33" s="33"/>
      <c r="B33" s="39" t="s">
        <v>26</v>
      </c>
      <c r="C33" s="18" t="s">
        <v>100</v>
      </c>
      <c r="D33" s="20" t="s">
        <v>161</v>
      </c>
      <c r="E33" s="160">
        <v>4476.4583333333339</v>
      </c>
      <c r="F33" s="54">
        <v>13033.266666666666</v>
      </c>
      <c r="G33" s="21">
        <f>(F33-E33)/E33</f>
        <v>1.9115130078652205</v>
      </c>
      <c r="H33" s="214">
        <v>14300</v>
      </c>
      <c r="I33" s="21">
        <f>(F33-H33)/H33</f>
        <v>-8.85827505827506E-2</v>
      </c>
    </row>
    <row r="34" spans="1:9" ht="16.5" x14ac:dyDescent="0.3">
      <c r="A34" s="37"/>
      <c r="B34" s="34" t="s">
        <v>27</v>
      </c>
      <c r="C34" s="15" t="s">
        <v>101</v>
      </c>
      <c r="D34" s="11" t="s">
        <v>161</v>
      </c>
      <c r="E34" s="155">
        <v>4131.8583333333336</v>
      </c>
      <c r="F34" s="46">
        <v>13769.766666666666</v>
      </c>
      <c r="G34" s="21">
        <f>(F34-E34)/E34</f>
        <v>2.3325844101624971</v>
      </c>
      <c r="H34" s="208">
        <v>13761.457142857143</v>
      </c>
      <c r="I34" s="21">
        <f>(F34-H34)/H34</f>
        <v>6.0382586838458342E-4</v>
      </c>
    </row>
    <row r="35" spans="1:9" ht="16.5" x14ac:dyDescent="0.3">
      <c r="A35" s="37"/>
      <c r="B35" s="39" t="s">
        <v>28</v>
      </c>
      <c r="C35" s="15" t="s">
        <v>102</v>
      </c>
      <c r="D35" s="11" t="s">
        <v>161</v>
      </c>
      <c r="E35" s="155">
        <v>4592.5625</v>
      </c>
      <c r="F35" s="46">
        <v>12808.333333333332</v>
      </c>
      <c r="G35" s="21">
        <f>(F35-E35)/E35</f>
        <v>1.7889295645586385</v>
      </c>
      <c r="H35" s="208">
        <v>9534.9333333333343</v>
      </c>
      <c r="I35" s="21">
        <f>(F35-H35)/H35</f>
        <v>0.34330601857030962</v>
      </c>
    </row>
    <row r="36" spans="1:9" ht="16.5" x14ac:dyDescent="0.3">
      <c r="A36" s="37"/>
      <c r="B36" s="34" t="s">
        <v>29</v>
      </c>
      <c r="C36" s="15" t="s">
        <v>103</v>
      </c>
      <c r="D36" s="11" t="s">
        <v>161</v>
      </c>
      <c r="E36" s="155">
        <v>3494.1726190476193</v>
      </c>
      <c r="F36" s="46">
        <v>9033.1666666666679</v>
      </c>
      <c r="G36" s="21">
        <f>(F36-E36)/E36</f>
        <v>1.5852090470357962</v>
      </c>
      <c r="H36" s="208">
        <v>7493.5833333333339</v>
      </c>
      <c r="I36" s="21">
        <f>(F36-H36)/H36</f>
        <v>0.20545355470791685</v>
      </c>
    </row>
    <row r="37" spans="1:9" ht="17.25" thickBot="1" x14ac:dyDescent="0.35">
      <c r="A37" s="38"/>
      <c r="B37" s="39" t="s">
        <v>30</v>
      </c>
      <c r="C37" s="15" t="s">
        <v>104</v>
      </c>
      <c r="D37" s="24" t="s">
        <v>161</v>
      </c>
      <c r="E37" s="157">
        <v>4346.7777777777774</v>
      </c>
      <c r="F37" s="49">
        <v>8600.2000000000007</v>
      </c>
      <c r="G37" s="23">
        <f>(F37-E37)/E37</f>
        <v>0.97852304388947153</v>
      </c>
      <c r="H37" s="211">
        <v>4817.95</v>
      </c>
      <c r="I37" s="23">
        <f>(F37-H37)/H37</f>
        <v>0.78503305347710151</v>
      </c>
    </row>
    <row r="38" spans="1:9" ht="17.25" customHeight="1" thickBot="1" x14ac:dyDescent="0.3">
      <c r="A38" s="37" t="s">
        <v>25</v>
      </c>
      <c r="B38" s="27" t="s">
        <v>51</v>
      </c>
      <c r="C38" s="5"/>
      <c r="D38" s="6"/>
      <c r="E38" s="174"/>
      <c r="F38" s="41"/>
      <c r="G38" s="41"/>
      <c r="H38" s="178"/>
      <c r="I38" s="125"/>
    </row>
    <row r="39" spans="1:9" ht="16.5" x14ac:dyDescent="0.3">
      <c r="A39" s="33"/>
      <c r="B39" s="40" t="s">
        <v>31</v>
      </c>
      <c r="C39" s="15" t="s">
        <v>105</v>
      </c>
      <c r="D39" s="20" t="s">
        <v>161</v>
      </c>
      <c r="E39" s="154">
        <v>77928.45</v>
      </c>
      <c r="F39" s="46">
        <v>268123.5</v>
      </c>
      <c r="G39" s="21">
        <f t="shared" ref="G39:G44" si="2">(F39-E39)/E39</f>
        <v>2.4406368919181634</v>
      </c>
      <c r="H39" s="208">
        <v>204498.5</v>
      </c>
      <c r="I39" s="21">
        <f t="shared" ref="I39:I44" si="3">(F39-H39)/H39</f>
        <v>0.31112697648149007</v>
      </c>
    </row>
    <row r="40" spans="1:9" ht="16.5" x14ac:dyDescent="0.3">
      <c r="A40" s="37"/>
      <c r="B40" s="34" t="s">
        <v>32</v>
      </c>
      <c r="C40" s="15" t="s">
        <v>106</v>
      </c>
      <c r="D40" s="11" t="s">
        <v>161</v>
      </c>
      <c r="E40" s="156">
        <v>48754.799107142855</v>
      </c>
      <c r="F40" s="46">
        <v>164833.1</v>
      </c>
      <c r="G40" s="21">
        <f t="shared" si="2"/>
        <v>2.3808589722165632</v>
      </c>
      <c r="H40" s="208">
        <v>133249.79999999999</v>
      </c>
      <c r="I40" s="21">
        <f t="shared" si="3"/>
        <v>0.23702324506303213</v>
      </c>
    </row>
    <row r="41" spans="1:9" ht="16.5" x14ac:dyDescent="0.3">
      <c r="A41" s="37"/>
      <c r="B41" s="39" t="s">
        <v>33</v>
      </c>
      <c r="C41" s="15" t="s">
        <v>107</v>
      </c>
      <c r="D41" s="11" t="s">
        <v>161</v>
      </c>
      <c r="E41" s="156">
        <v>33516.1875</v>
      </c>
      <c r="F41" s="57">
        <v>131666</v>
      </c>
      <c r="G41" s="21">
        <f t="shared" si="2"/>
        <v>2.928430105601957</v>
      </c>
      <c r="H41" s="216">
        <v>112495</v>
      </c>
      <c r="I41" s="21">
        <f t="shared" si="3"/>
        <v>0.17041646295390905</v>
      </c>
    </row>
    <row r="42" spans="1:9" ht="16.5" x14ac:dyDescent="0.3">
      <c r="A42" s="37"/>
      <c r="B42" s="34" t="s">
        <v>34</v>
      </c>
      <c r="C42" s="15" t="s">
        <v>154</v>
      </c>
      <c r="D42" s="11" t="s">
        <v>161</v>
      </c>
      <c r="E42" s="156">
        <v>6900</v>
      </c>
      <c r="F42" s="47">
        <v>30052</v>
      </c>
      <c r="G42" s="21">
        <f t="shared" si="2"/>
        <v>3.3553623188405797</v>
      </c>
      <c r="H42" s="209">
        <v>26302</v>
      </c>
      <c r="I42" s="21">
        <f t="shared" si="3"/>
        <v>0.14257470914759335</v>
      </c>
    </row>
    <row r="43" spans="1:9" ht="16.5" x14ac:dyDescent="0.3">
      <c r="A43" s="37"/>
      <c r="B43" s="34" t="s">
        <v>35</v>
      </c>
      <c r="C43" s="15" t="s">
        <v>152</v>
      </c>
      <c r="D43" s="11" t="s">
        <v>161</v>
      </c>
      <c r="E43" s="156">
        <v>19000</v>
      </c>
      <c r="F43" s="47">
        <v>23250</v>
      </c>
      <c r="G43" s="21">
        <f t="shared" si="2"/>
        <v>0.22368421052631579</v>
      </c>
      <c r="H43" s="209">
        <v>22450</v>
      </c>
      <c r="I43" s="21">
        <f t="shared" si="3"/>
        <v>3.5634743875278395E-2</v>
      </c>
    </row>
    <row r="44" spans="1:9" ht="16.5" customHeight="1" thickBot="1" x14ac:dyDescent="0.35">
      <c r="A44" s="38"/>
      <c r="B44" s="34" t="s">
        <v>36</v>
      </c>
      <c r="C44" s="15" t="s">
        <v>153</v>
      </c>
      <c r="D44" s="11" t="s">
        <v>161</v>
      </c>
      <c r="E44" s="158">
        <v>22378.75</v>
      </c>
      <c r="F44" s="50">
        <v>55060</v>
      </c>
      <c r="G44" s="31">
        <f t="shared" si="2"/>
        <v>1.4603697704295369</v>
      </c>
      <c r="H44" s="212">
        <v>54290</v>
      </c>
      <c r="I44" s="31">
        <f t="shared" si="3"/>
        <v>1.4183090808620373E-2</v>
      </c>
    </row>
    <row r="45" spans="1:9" ht="17.25" customHeight="1" thickBot="1" x14ac:dyDescent="0.3">
      <c r="A45" s="37" t="s">
        <v>37</v>
      </c>
      <c r="B45" s="27" t="s">
        <v>52</v>
      </c>
      <c r="C45" s="5"/>
      <c r="D45" s="6"/>
      <c r="E45" s="174"/>
      <c r="F45" s="123"/>
      <c r="G45" s="41"/>
      <c r="H45" s="169"/>
      <c r="I45" s="8"/>
    </row>
    <row r="46" spans="1:9" ht="16.5" x14ac:dyDescent="0.3">
      <c r="A46" s="33"/>
      <c r="B46" s="34" t="s">
        <v>45</v>
      </c>
      <c r="C46" s="15" t="s">
        <v>109</v>
      </c>
      <c r="D46" s="20" t="s">
        <v>108</v>
      </c>
      <c r="E46" s="154">
        <v>15217.95</v>
      </c>
      <c r="F46" s="43">
        <v>48610.375</v>
      </c>
      <c r="G46" s="21">
        <f t="shared" ref="G46:G51" si="4">(F46-E46)/E46</f>
        <v>2.1942787957642129</v>
      </c>
      <c r="H46" s="206">
        <v>41846.625</v>
      </c>
      <c r="I46" s="21">
        <f t="shared" ref="I46:I51" si="5">(F46-H46)/H46</f>
        <v>0.16163191177305219</v>
      </c>
    </row>
    <row r="47" spans="1:9" ht="16.5" x14ac:dyDescent="0.3">
      <c r="A47" s="37"/>
      <c r="B47" s="34" t="s">
        <v>46</v>
      </c>
      <c r="C47" s="15" t="s">
        <v>111</v>
      </c>
      <c r="D47" s="13" t="s">
        <v>110</v>
      </c>
      <c r="E47" s="156">
        <v>8903.1597222222226</v>
      </c>
      <c r="F47" s="47">
        <v>36894.75</v>
      </c>
      <c r="G47" s="21">
        <f t="shared" si="4"/>
        <v>3.1440063023817229</v>
      </c>
      <c r="H47" s="209">
        <v>26425.8</v>
      </c>
      <c r="I47" s="21">
        <f t="shared" si="5"/>
        <v>0.39616397611425203</v>
      </c>
    </row>
    <row r="48" spans="1:9" ht="16.5" x14ac:dyDescent="0.3">
      <c r="A48" s="37"/>
      <c r="B48" s="34" t="s">
        <v>47</v>
      </c>
      <c r="C48" s="15" t="s">
        <v>113</v>
      </c>
      <c r="D48" s="11" t="s">
        <v>114</v>
      </c>
      <c r="E48" s="156">
        <v>28949.811011904763</v>
      </c>
      <c r="F48" s="47">
        <v>107783.11111111111</v>
      </c>
      <c r="G48" s="21">
        <f t="shared" si="4"/>
        <v>2.7231024087441695</v>
      </c>
      <c r="H48" s="209">
        <v>87884.222222222219</v>
      </c>
      <c r="I48" s="21">
        <f t="shared" si="5"/>
        <v>0.22642163047848307</v>
      </c>
    </row>
    <row r="49" spans="1:9" ht="16.5" x14ac:dyDescent="0.3">
      <c r="A49" s="37"/>
      <c r="B49" s="34" t="s">
        <v>48</v>
      </c>
      <c r="C49" s="15" t="s">
        <v>157</v>
      </c>
      <c r="D49" s="11" t="s">
        <v>114</v>
      </c>
      <c r="E49" s="156">
        <v>58112.339166666665</v>
      </c>
      <c r="F49" s="47">
        <v>161661.83333333334</v>
      </c>
      <c r="G49" s="21">
        <f t="shared" si="4"/>
        <v>1.7818848053885057</v>
      </c>
      <c r="H49" s="209">
        <v>140078.5</v>
      </c>
      <c r="I49" s="21">
        <f t="shared" si="5"/>
        <v>0.15408027165720181</v>
      </c>
    </row>
    <row r="50" spans="1:9" ht="16.5" x14ac:dyDescent="0.3">
      <c r="A50" s="37"/>
      <c r="B50" s="34" t="s">
        <v>49</v>
      </c>
      <c r="C50" s="15" t="s">
        <v>158</v>
      </c>
      <c r="D50" s="13" t="s">
        <v>199</v>
      </c>
      <c r="E50" s="156">
        <v>4185.9500000000007</v>
      </c>
      <c r="F50" s="47">
        <v>14850</v>
      </c>
      <c r="G50" s="21">
        <f t="shared" si="4"/>
        <v>2.5475817914690806</v>
      </c>
      <c r="H50" s="209">
        <v>11520</v>
      </c>
      <c r="I50" s="21">
        <f t="shared" si="5"/>
        <v>0.2890625</v>
      </c>
    </row>
    <row r="51" spans="1:9" ht="16.5" customHeight="1" thickBot="1" x14ac:dyDescent="0.35">
      <c r="A51" s="38"/>
      <c r="B51" s="34" t="s">
        <v>50</v>
      </c>
      <c r="C51" s="147" t="s">
        <v>159</v>
      </c>
      <c r="D51" s="12" t="s">
        <v>112</v>
      </c>
      <c r="E51" s="158">
        <v>54508.440476190473</v>
      </c>
      <c r="F51" s="50">
        <v>56332.666666666664</v>
      </c>
      <c r="G51" s="31">
        <f t="shared" si="4"/>
        <v>3.346685714248275E-2</v>
      </c>
      <c r="H51" s="212">
        <v>54748.25</v>
      </c>
      <c r="I51" s="31">
        <f t="shared" si="5"/>
        <v>2.8940042223571789E-2</v>
      </c>
    </row>
    <row r="52" spans="1:9" ht="17.25" customHeight="1" thickBot="1" x14ac:dyDescent="0.3">
      <c r="A52" s="37" t="s">
        <v>44</v>
      </c>
      <c r="B52" s="27" t="s">
        <v>57</v>
      </c>
      <c r="C52" s="5"/>
      <c r="D52" s="6"/>
      <c r="E52" s="174"/>
      <c r="F52" s="41"/>
      <c r="G52" s="41"/>
      <c r="H52" s="178"/>
      <c r="I52" s="8"/>
    </row>
    <row r="53" spans="1:9" ht="16.5" x14ac:dyDescent="0.3">
      <c r="A53" s="33"/>
      <c r="B53" s="92" t="s">
        <v>38</v>
      </c>
      <c r="C53" s="19" t="s">
        <v>115</v>
      </c>
      <c r="D53" s="20" t="s">
        <v>114</v>
      </c>
      <c r="E53" s="154">
        <v>7261.25</v>
      </c>
      <c r="F53" s="66">
        <v>20099.5</v>
      </c>
      <c r="G53" s="22">
        <f t="shared" ref="G53:G61" si="6">(F53-E53)/E53</f>
        <v>1.7680495782406611</v>
      </c>
      <c r="H53" s="163">
        <v>21979.333333333332</v>
      </c>
      <c r="I53" s="22">
        <f t="shared" ref="I53:I61" si="7">(F53-H53)/H53</f>
        <v>-8.5527313536958915E-2</v>
      </c>
    </row>
    <row r="54" spans="1:9" ht="16.5" x14ac:dyDescent="0.3">
      <c r="A54" s="37"/>
      <c r="B54" s="93" t="s">
        <v>39</v>
      </c>
      <c r="C54" s="15" t="s">
        <v>116</v>
      </c>
      <c r="D54" s="11" t="s">
        <v>114</v>
      </c>
      <c r="E54" s="156">
        <v>16780.946428571428</v>
      </c>
      <c r="F54" s="70">
        <v>39713.75</v>
      </c>
      <c r="G54" s="21">
        <f t="shared" si="6"/>
        <v>1.3665977463811532</v>
      </c>
      <c r="H54" s="220">
        <v>28671.666666666668</v>
      </c>
      <c r="I54" s="21">
        <f t="shared" si="7"/>
        <v>0.38512178108469447</v>
      </c>
    </row>
    <row r="55" spans="1:9" ht="16.5" x14ac:dyDescent="0.3">
      <c r="A55" s="37"/>
      <c r="B55" s="93" t="s">
        <v>40</v>
      </c>
      <c r="C55" s="15" t="s">
        <v>117</v>
      </c>
      <c r="D55" s="11" t="s">
        <v>114</v>
      </c>
      <c r="E55" s="156">
        <v>7830.583333333333</v>
      </c>
      <c r="F55" s="70">
        <v>26293.333333333332</v>
      </c>
      <c r="G55" s="21">
        <f t="shared" si="6"/>
        <v>2.3577745378696777</v>
      </c>
      <c r="H55" s="220">
        <v>27702</v>
      </c>
      <c r="I55" s="21">
        <f t="shared" si="7"/>
        <v>-5.0850720766250378E-2</v>
      </c>
    </row>
    <row r="56" spans="1:9" ht="16.5" x14ac:dyDescent="0.3">
      <c r="A56" s="37"/>
      <c r="B56" s="93" t="s">
        <v>41</v>
      </c>
      <c r="C56" s="15" t="s">
        <v>118</v>
      </c>
      <c r="D56" s="11" t="s">
        <v>114</v>
      </c>
      <c r="E56" s="156">
        <v>6810.7333333333327</v>
      </c>
      <c r="F56" s="70">
        <v>28203.599999999999</v>
      </c>
      <c r="G56" s="21">
        <f t="shared" si="6"/>
        <v>3.1410518691085638</v>
      </c>
      <c r="H56" s="220">
        <v>30468.25</v>
      </c>
      <c r="I56" s="21">
        <f t="shared" si="7"/>
        <v>-7.4328194103698161E-2</v>
      </c>
    </row>
    <row r="57" spans="1:9" ht="16.5" x14ac:dyDescent="0.3">
      <c r="A57" s="37"/>
      <c r="B57" s="93" t="s">
        <v>42</v>
      </c>
      <c r="C57" s="15" t="s">
        <v>198</v>
      </c>
      <c r="D57" s="11" t="s">
        <v>114</v>
      </c>
      <c r="E57" s="156">
        <v>4929.7321428571431</v>
      </c>
      <c r="F57" s="99">
        <v>18221.666666666668</v>
      </c>
      <c r="G57" s="21">
        <f t="shared" si="6"/>
        <v>2.6962792579042376</v>
      </c>
      <c r="H57" s="225">
        <v>14755</v>
      </c>
      <c r="I57" s="21">
        <f t="shared" si="7"/>
        <v>0.23494860499265793</v>
      </c>
    </row>
    <row r="58" spans="1:9" ht="16.5" customHeight="1" thickBot="1" x14ac:dyDescent="0.35">
      <c r="A58" s="38"/>
      <c r="B58" s="94" t="s">
        <v>43</v>
      </c>
      <c r="C58" s="16" t="s">
        <v>119</v>
      </c>
      <c r="D58" s="12" t="s">
        <v>114</v>
      </c>
      <c r="E58" s="158">
        <v>14346</v>
      </c>
      <c r="F58" s="50">
        <v>4977.6000000000004</v>
      </c>
      <c r="G58" s="29">
        <f t="shared" si="6"/>
        <v>-0.65303220409870344</v>
      </c>
      <c r="H58" s="212">
        <v>4637.6000000000004</v>
      </c>
      <c r="I58" s="29">
        <f t="shared" si="7"/>
        <v>7.3313782991202336E-2</v>
      </c>
    </row>
    <row r="59" spans="1:9" ht="16.5" x14ac:dyDescent="0.3">
      <c r="A59" s="37"/>
      <c r="B59" s="95" t="s">
        <v>54</v>
      </c>
      <c r="C59" s="14" t="s">
        <v>121</v>
      </c>
      <c r="D59" s="11" t="s">
        <v>120</v>
      </c>
      <c r="E59" s="156">
        <v>12189.040178571428</v>
      </c>
      <c r="F59" s="68">
        <v>32925</v>
      </c>
      <c r="G59" s="21">
        <f t="shared" si="6"/>
        <v>1.7011971014651996</v>
      </c>
      <c r="H59" s="219">
        <v>31576.428571428572</v>
      </c>
      <c r="I59" s="21">
        <f t="shared" si="7"/>
        <v>4.270816838962152E-2</v>
      </c>
    </row>
    <row r="60" spans="1:9" ht="16.5" x14ac:dyDescent="0.3">
      <c r="A60" s="37"/>
      <c r="B60" s="93" t="s">
        <v>55</v>
      </c>
      <c r="C60" s="15" t="s">
        <v>122</v>
      </c>
      <c r="D60" s="13" t="s">
        <v>120</v>
      </c>
      <c r="E60" s="161">
        <v>16534.598214285717</v>
      </c>
      <c r="F60" s="70">
        <v>40292.571428571428</v>
      </c>
      <c r="G60" s="21">
        <f t="shared" si="6"/>
        <v>1.4368642591967595</v>
      </c>
      <c r="H60" s="220">
        <v>41508</v>
      </c>
      <c r="I60" s="21">
        <f t="shared" si="7"/>
        <v>-2.9281790773551423E-2</v>
      </c>
    </row>
    <row r="61" spans="1:9" ht="16.5" customHeight="1" thickBot="1" x14ac:dyDescent="0.35">
      <c r="A61" s="38"/>
      <c r="B61" s="94" t="s">
        <v>56</v>
      </c>
      <c r="C61" s="16" t="s">
        <v>123</v>
      </c>
      <c r="D61" s="12" t="s">
        <v>120</v>
      </c>
      <c r="E61" s="158">
        <v>59260.416666666672</v>
      </c>
      <c r="F61" s="73">
        <v>218000</v>
      </c>
      <c r="G61" s="29">
        <f t="shared" si="6"/>
        <v>2.6786781508173663</v>
      </c>
      <c r="H61" s="221">
        <v>218000</v>
      </c>
      <c r="I61" s="29">
        <f t="shared" si="7"/>
        <v>0</v>
      </c>
    </row>
    <row r="62" spans="1:9" ht="17.25" customHeight="1" thickBot="1" x14ac:dyDescent="0.3">
      <c r="A62" s="37" t="s">
        <v>53</v>
      </c>
      <c r="B62" s="27" t="s">
        <v>58</v>
      </c>
      <c r="C62" s="5"/>
      <c r="D62" s="6"/>
      <c r="E62" s="174"/>
      <c r="F62" s="52"/>
      <c r="G62" s="41"/>
      <c r="H62" s="159"/>
      <c r="I62" s="8"/>
    </row>
    <row r="63" spans="1:9" ht="16.5" x14ac:dyDescent="0.3">
      <c r="A63" s="33"/>
      <c r="B63" s="34" t="s">
        <v>59</v>
      </c>
      <c r="C63" s="15" t="s">
        <v>128</v>
      </c>
      <c r="D63" s="20" t="s">
        <v>124</v>
      </c>
      <c r="E63" s="154">
        <v>25099.344246031746</v>
      </c>
      <c r="F63" s="54">
        <v>54982.555555555555</v>
      </c>
      <c r="G63" s="21">
        <f t="shared" ref="G63:G68" si="8">(F63-E63)/E63</f>
        <v>1.1905972927658619</v>
      </c>
      <c r="H63" s="214">
        <v>46141</v>
      </c>
      <c r="I63" s="21">
        <f t="shared" ref="I63:I74" si="9">(F63-H63)/H63</f>
        <v>0.19162037137373605</v>
      </c>
    </row>
    <row r="64" spans="1:9" ht="16.5" x14ac:dyDescent="0.3">
      <c r="A64" s="37"/>
      <c r="B64" s="34" t="s">
        <v>60</v>
      </c>
      <c r="C64" s="15" t="s">
        <v>129</v>
      </c>
      <c r="D64" s="13" t="s">
        <v>215</v>
      </c>
      <c r="E64" s="156">
        <v>83420.238095238092</v>
      </c>
      <c r="F64" s="46">
        <v>298557.16666666669</v>
      </c>
      <c r="G64" s="21">
        <f t="shared" si="8"/>
        <v>2.5789536626089937</v>
      </c>
      <c r="H64" s="208">
        <v>238205.5</v>
      </c>
      <c r="I64" s="21">
        <f t="shared" si="9"/>
        <v>0.25335966913722263</v>
      </c>
    </row>
    <row r="65" spans="1:9" ht="16.5" x14ac:dyDescent="0.3">
      <c r="A65" s="37"/>
      <c r="B65" s="34" t="s">
        <v>61</v>
      </c>
      <c r="C65" s="15" t="s">
        <v>130</v>
      </c>
      <c r="D65" s="13" t="s">
        <v>216</v>
      </c>
      <c r="E65" s="156">
        <v>37214.5</v>
      </c>
      <c r="F65" s="46">
        <v>155100.5</v>
      </c>
      <c r="G65" s="21">
        <f t="shared" si="8"/>
        <v>3.1677437557941124</v>
      </c>
      <c r="H65" s="208">
        <v>135793.83333333334</v>
      </c>
      <c r="I65" s="21">
        <f t="shared" si="9"/>
        <v>0.14217631384832147</v>
      </c>
    </row>
    <row r="66" spans="1:9" ht="16.5" x14ac:dyDescent="0.3">
      <c r="A66" s="37"/>
      <c r="B66" s="34" t="s">
        <v>62</v>
      </c>
      <c r="C66" s="15" t="s">
        <v>131</v>
      </c>
      <c r="D66" s="13" t="s">
        <v>125</v>
      </c>
      <c r="E66" s="156">
        <v>18211.785714285714</v>
      </c>
      <c r="F66" s="46">
        <v>63999</v>
      </c>
      <c r="G66" s="21">
        <f t="shared" si="8"/>
        <v>2.5141529229502093</v>
      </c>
      <c r="H66" s="208">
        <v>63999</v>
      </c>
      <c r="I66" s="21">
        <f t="shared" si="9"/>
        <v>0</v>
      </c>
    </row>
    <row r="67" spans="1:9" ht="16.5" x14ac:dyDescent="0.3">
      <c r="A67" s="37"/>
      <c r="B67" s="34" t="s">
        <v>63</v>
      </c>
      <c r="C67" s="15" t="s">
        <v>132</v>
      </c>
      <c r="D67" s="13" t="s">
        <v>126</v>
      </c>
      <c r="E67" s="156">
        <v>11167.416666666666</v>
      </c>
      <c r="F67" s="46">
        <v>51172</v>
      </c>
      <c r="G67" s="21">
        <f t="shared" si="8"/>
        <v>3.5822594004880273</v>
      </c>
      <c r="H67" s="208">
        <v>33786</v>
      </c>
      <c r="I67" s="21">
        <f t="shared" si="9"/>
        <v>0.51459184277511394</v>
      </c>
    </row>
    <row r="68" spans="1:9" ht="16.5" customHeight="1" thickBot="1" x14ac:dyDescent="0.35">
      <c r="A68" s="38"/>
      <c r="B68" s="34" t="s">
        <v>64</v>
      </c>
      <c r="C68" s="15" t="s">
        <v>133</v>
      </c>
      <c r="D68" s="12" t="s">
        <v>127</v>
      </c>
      <c r="E68" s="158">
        <v>10321.9375</v>
      </c>
      <c r="F68" s="58">
        <v>37285</v>
      </c>
      <c r="G68" s="31">
        <f t="shared" si="8"/>
        <v>2.6122094325798813</v>
      </c>
      <c r="H68" s="217">
        <v>25137.599999999999</v>
      </c>
      <c r="I68" s="31">
        <f t="shared" si="9"/>
        <v>0.48323626758322202</v>
      </c>
    </row>
    <row r="69" spans="1:9" ht="17.25" customHeight="1" thickBot="1" x14ac:dyDescent="0.3">
      <c r="A69" s="37" t="s">
        <v>65</v>
      </c>
      <c r="B69" s="27" t="s">
        <v>66</v>
      </c>
      <c r="C69" s="5"/>
      <c r="D69" s="6"/>
      <c r="E69" s="174"/>
      <c r="F69" s="52"/>
      <c r="G69" s="52"/>
      <c r="H69" s="159"/>
      <c r="I69" s="8"/>
    </row>
    <row r="70" spans="1:9" ht="16.5" x14ac:dyDescent="0.3">
      <c r="A70" s="33"/>
      <c r="B70" s="34" t="s">
        <v>68</v>
      </c>
      <c r="C70" s="18" t="s">
        <v>138</v>
      </c>
      <c r="D70" s="20" t="s">
        <v>134</v>
      </c>
      <c r="E70" s="154">
        <v>11457.25</v>
      </c>
      <c r="F70" s="43">
        <v>37061.800000000003</v>
      </c>
      <c r="G70" s="21">
        <f>(F70-E70)/E70</f>
        <v>2.2347901983460257</v>
      </c>
      <c r="H70" s="206">
        <v>31849.285714285714</v>
      </c>
      <c r="I70" s="21">
        <f t="shared" si="9"/>
        <v>0.16366188970373871</v>
      </c>
    </row>
    <row r="71" spans="1:9" ht="16.5" x14ac:dyDescent="0.3">
      <c r="A71" s="37"/>
      <c r="B71" s="34" t="s">
        <v>67</v>
      </c>
      <c r="C71" s="15" t="s">
        <v>139</v>
      </c>
      <c r="D71" s="13" t="s">
        <v>135</v>
      </c>
      <c r="E71" s="156">
        <v>7780.5357142857138</v>
      </c>
      <c r="F71" s="47">
        <v>20402.5</v>
      </c>
      <c r="G71" s="21">
        <f>(F71-E71)/E71</f>
        <v>1.6222487434302635</v>
      </c>
      <c r="H71" s="209">
        <v>20810</v>
      </c>
      <c r="I71" s="21">
        <f t="shared" si="9"/>
        <v>-1.9581931763575203E-2</v>
      </c>
    </row>
    <row r="72" spans="1:9" ht="16.5" x14ac:dyDescent="0.3">
      <c r="A72" s="37"/>
      <c r="B72" s="34" t="s">
        <v>69</v>
      </c>
      <c r="C72" s="15" t="s">
        <v>140</v>
      </c>
      <c r="D72" s="13" t="s">
        <v>136</v>
      </c>
      <c r="E72" s="156">
        <v>2355.25</v>
      </c>
      <c r="F72" s="47">
        <v>14215.5</v>
      </c>
      <c r="G72" s="21">
        <f>(F72-E72)/E72</f>
        <v>5.0356650037151045</v>
      </c>
      <c r="H72" s="209">
        <v>13934.666666666666</v>
      </c>
      <c r="I72" s="21">
        <f t="shared" si="9"/>
        <v>2.0153573820687061E-2</v>
      </c>
    </row>
    <row r="73" spans="1:9" ht="16.5" x14ac:dyDescent="0.3">
      <c r="A73" s="37"/>
      <c r="B73" s="34" t="s">
        <v>70</v>
      </c>
      <c r="C73" s="15" t="s">
        <v>141</v>
      </c>
      <c r="D73" s="13" t="s">
        <v>137</v>
      </c>
      <c r="E73" s="156">
        <v>7203.75</v>
      </c>
      <c r="F73" s="47">
        <v>22230.6</v>
      </c>
      <c r="G73" s="21">
        <f>(F73-E73)/E73</f>
        <v>2.0859760541384693</v>
      </c>
      <c r="H73" s="209">
        <v>14890</v>
      </c>
      <c r="I73" s="21">
        <f t="shared" si="9"/>
        <v>0.49298858294157144</v>
      </c>
    </row>
    <row r="74" spans="1:9" ht="16.5" customHeight="1" thickBot="1" x14ac:dyDescent="0.35">
      <c r="A74" s="38"/>
      <c r="B74" s="34" t="s">
        <v>71</v>
      </c>
      <c r="C74" s="15" t="s">
        <v>200</v>
      </c>
      <c r="D74" s="12" t="s">
        <v>134</v>
      </c>
      <c r="E74" s="158">
        <v>4936.5625</v>
      </c>
      <c r="F74" s="50">
        <v>18081.714285714286</v>
      </c>
      <c r="G74" s="21">
        <f>(F74-E74)/E74</f>
        <v>2.6628148201738124</v>
      </c>
      <c r="H74" s="212">
        <v>14714.75</v>
      </c>
      <c r="I74" s="21">
        <f t="shared" si="9"/>
        <v>0.22881559562440995</v>
      </c>
    </row>
    <row r="75" spans="1:9" ht="17.25" customHeight="1" thickBot="1" x14ac:dyDescent="0.3">
      <c r="A75" s="37" t="s">
        <v>72</v>
      </c>
      <c r="B75" s="27" t="s">
        <v>73</v>
      </c>
      <c r="C75" s="5"/>
      <c r="D75" s="6"/>
      <c r="E75" s="174"/>
      <c r="F75" s="52"/>
      <c r="G75" s="52"/>
      <c r="H75" s="159"/>
      <c r="I75" s="8"/>
    </row>
    <row r="76" spans="1:9" ht="16.5" x14ac:dyDescent="0.3">
      <c r="A76" s="33"/>
      <c r="B76" s="34" t="s">
        <v>74</v>
      </c>
      <c r="C76" s="15" t="s">
        <v>144</v>
      </c>
      <c r="D76" s="20" t="s">
        <v>142</v>
      </c>
      <c r="E76" s="156">
        <v>3924.166666666667</v>
      </c>
      <c r="F76" s="43">
        <v>15653.25</v>
      </c>
      <c r="G76" s="22">
        <f t="shared" ref="G76:G82" si="10">(F76-E76)/E76</f>
        <v>2.9889360798471007</v>
      </c>
      <c r="H76" s="206">
        <v>8164.166666666667</v>
      </c>
      <c r="I76" s="22">
        <f t="shared" ref="I76:I82" si="11">(F76-H76)/H76</f>
        <v>0.91731142186383585</v>
      </c>
    </row>
    <row r="77" spans="1:9" ht="16.5" x14ac:dyDescent="0.3">
      <c r="A77" s="37"/>
      <c r="B77" s="34" t="s">
        <v>76</v>
      </c>
      <c r="C77" s="15" t="s">
        <v>143</v>
      </c>
      <c r="D77" s="11" t="s">
        <v>161</v>
      </c>
      <c r="E77" s="156">
        <v>2765.104166666667</v>
      </c>
      <c r="F77" s="32">
        <v>16103.285714285714</v>
      </c>
      <c r="G77" s="21">
        <f t="shared" si="10"/>
        <v>4.8237537335521878</v>
      </c>
      <c r="H77" s="200">
        <v>13339.125</v>
      </c>
      <c r="I77" s="21">
        <f t="shared" si="11"/>
        <v>0.2072220414971532</v>
      </c>
    </row>
    <row r="78" spans="1:9" ht="16.5" x14ac:dyDescent="0.3">
      <c r="A78" s="37"/>
      <c r="B78" s="34" t="s">
        <v>75</v>
      </c>
      <c r="C78" s="15" t="s">
        <v>148</v>
      </c>
      <c r="D78" s="13" t="s">
        <v>145</v>
      </c>
      <c r="E78" s="156">
        <v>1998.75</v>
      </c>
      <c r="F78" s="47">
        <v>5684</v>
      </c>
      <c r="G78" s="21">
        <f t="shared" si="10"/>
        <v>1.8437773608505317</v>
      </c>
      <c r="H78" s="209">
        <v>5395</v>
      </c>
      <c r="I78" s="21">
        <f t="shared" si="11"/>
        <v>5.3568118628359591E-2</v>
      </c>
    </row>
    <row r="79" spans="1:9" ht="15.75" customHeight="1" x14ac:dyDescent="0.3">
      <c r="A79" s="37"/>
      <c r="B79" s="34" t="s">
        <v>77</v>
      </c>
      <c r="C79" s="15" t="s">
        <v>146</v>
      </c>
      <c r="D79" s="13" t="s">
        <v>162</v>
      </c>
      <c r="E79" s="156">
        <v>5241.0555555555557</v>
      </c>
      <c r="F79" s="47">
        <v>10411.666666666666</v>
      </c>
      <c r="G79" s="21">
        <f t="shared" si="10"/>
        <v>0.98655911129013441</v>
      </c>
      <c r="H79" s="209">
        <v>9130.5555555555547</v>
      </c>
      <c r="I79" s="21">
        <f t="shared" si="11"/>
        <v>0.14031031335564348</v>
      </c>
    </row>
    <row r="80" spans="1:9" ht="16.5" x14ac:dyDescent="0.3">
      <c r="A80" s="37"/>
      <c r="B80" s="34" t="s">
        <v>78</v>
      </c>
      <c r="C80" s="15" t="s">
        <v>149</v>
      </c>
      <c r="D80" s="25" t="s">
        <v>147</v>
      </c>
      <c r="E80" s="162">
        <v>7291.5138888888887</v>
      </c>
      <c r="F80" s="61">
        <v>10625.714285714286</v>
      </c>
      <c r="G80" s="21">
        <f t="shared" si="10"/>
        <v>0.45727134963099919</v>
      </c>
      <c r="H80" s="218">
        <v>8419.2857142857138</v>
      </c>
      <c r="I80" s="21">
        <f t="shared" si="11"/>
        <v>0.26206838041910596</v>
      </c>
    </row>
    <row r="81" spans="1:9" ht="16.5" x14ac:dyDescent="0.3">
      <c r="A81" s="37"/>
      <c r="B81" s="34" t="s">
        <v>79</v>
      </c>
      <c r="C81" s="15" t="s">
        <v>155</v>
      </c>
      <c r="D81" s="25" t="s">
        <v>156</v>
      </c>
      <c r="E81" s="162">
        <v>9999</v>
      </c>
      <c r="F81" s="61">
        <v>56000</v>
      </c>
      <c r="G81" s="21">
        <f t="shared" si="10"/>
        <v>4.6005600560056008</v>
      </c>
      <c r="H81" s="218">
        <v>56000</v>
      </c>
      <c r="I81" s="21">
        <f t="shared" si="11"/>
        <v>0</v>
      </c>
    </row>
    <row r="82" spans="1:9" ht="16.5" customHeight="1" thickBot="1" x14ac:dyDescent="0.35">
      <c r="A82" s="35"/>
      <c r="B82" s="36" t="s">
        <v>80</v>
      </c>
      <c r="C82" s="16" t="s">
        <v>151</v>
      </c>
      <c r="D82" s="12" t="s">
        <v>150</v>
      </c>
      <c r="E82" s="158">
        <v>9727.9166666666661</v>
      </c>
      <c r="F82" s="50">
        <v>25712.857142857141</v>
      </c>
      <c r="G82" s="23">
        <f t="shared" si="10"/>
        <v>1.6432028587337622</v>
      </c>
      <c r="H82" s="212">
        <v>18998.571428571428</v>
      </c>
      <c r="I82" s="23">
        <f t="shared" si="11"/>
        <v>0.35341003082938566</v>
      </c>
    </row>
    <row r="83" spans="1:9" x14ac:dyDescent="0.25">
      <c r="E83"/>
      <c r="F83"/>
      <c r="H83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7:K95"/>
  <sheetViews>
    <sheetView rightToLeft="1" topLeftCell="A5" zoomScaleNormal="100" workbookViewId="0">
      <pane xSplit="14940" topLeftCell="H1"/>
      <selection activeCell="I91" sqref="I91"/>
      <selection pane="topRight" activeCell="H76" sqref="H76"/>
    </sheetView>
  </sheetViews>
  <sheetFormatPr defaultRowHeight="15" x14ac:dyDescent="0.25"/>
  <cols>
    <col min="1" max="1" width="27.625" style="9" customWidth="1"/>
    <col min="2" max="2" width="5.125" style="9" bestFit="1" customWidth="1"/>
    <col min="3" max="3" width="19.375" customWidth="1"/>
    <col min="4" max="4" width="16.125" bestFit="1" customWidth="1"/>
    <col min="5" max="5" width="12.25" style="28" customWidth="1"/>
    <col min="6" max="6" width="14.625" style="28" customWidth="1"/>
    <col min="7" max="7" width="12.125" style="28" customWidth="1"/>
    <col min="8" max="8" width="14.625" style="28" customWidth="1"/>
    <col min="9" max="9" width="11.25" customWidth="1"/>
    <col min="10" max="10" width="10.25" customWidth="1"/>
    <col min="11" max="11" width="9.25" bestFit="1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237" t="s">
        <v>201</v>
      </c>
      <c r="B9" s="237"/>
      <c r="C9" s="237"/>
      <c r="D9" s="237"/>
      <c r="E9" s="237"/>
      <c r="F9" s="237"/>
      <c r="G9" s="237"/>
      <c r="H9" s="237"/>
      <c r="I9" s="237"/>
    </row>
    <row r="10" spans="1:9" ht="18" x14ac:dyDescent="0.2">
      <c r="A10" s="2" t="s">
        <v>223</v>
      </c>
      <c r="B10" s="2"/>
      <c r="C10" s="2"/>
    </row>
    <row r="11" spans="1:9" ht="18" x14ac:dyDescent="0.2">
      <c r="A11" s="2"/>
      <c r="B11" s="2"/>
      <c r="C11" s="2"/>
    </row>
    <row r="12" spans="1:9" ht="4.5" customHeight="1" thickBot="1" x14ac:dyDescent="0.25">
      <c r="A12" s="2"/>
      <c r="B12" s="2"/>
      <c r="C12" s="2"/>
    </row>
    <row r="13" spans="1:9" ht="24.75" customHeight="1" x14ac:dyDescent="0.2">
      <c r="A13" s="238" t="s">
        <v>3</v>
      </c>
      <c r="B13" s="244"/>
      <c r="C13" s="261" t="s">
        <v>0</v>
      </c>
      <c r="D13" s="263" t="s">
        <v>23</v>
      </c>
      <c r="E13" s="240" t="s">
        <v>217</v>
      </c>
      <c r="F13" s="257" t="s">
        <v>226</v>
      </c>
      <c r="G13" s="240" t="s">
        <v>197</v>
      </c>
      <c r="H13" s="257" t="s">
        <v>221</v>
      </c>
      <c r="I13" s="240" t="s">
        <v>187</v>
      </c>
    </row>
    <row r="14" spans="1:9" ht="38.25" customHeight="1" thickBot="1" x14ac:dyDescent="0.25">
      <c r="A14" s="239"/>
      <c r="B14" s="245"/>
      <c r="C14" s="262"/>
      <c r="D14" s="264"/>
      <c r="E14" s="241"/>
      <c r="F14" s="258"/>
      <c r="G14" s="259"/>
      <c r="H14" s="258"/>
      <c r="I14" s="259"/>
    </row>
    <row r="15" spans="1:9" ht="17.25" customHeight="1" thickBot="1" x14ac:dyDescent="0.3">
      <c r="A15" s="33" t="s">
        <v>24</v>
      </c>
      <c r="B15" s="27" t="s">
        <v>22</v>
      </c>
      <c r="C15" s="126"/>
      <c r="D15" s="6"/>
      <c r="E15" s="30"/>
      <c r="F15" s="7"/>
      <c r="G15" s="7"/>
      <c r="H15" s="7"/>
      <c r="I15" s="8"/>
    </row>
    <row r="16" spans="1:9" ht="15.75" customHeight="1" x14ac:dyDescent="0.3">
      <c r="A16" s="149"/>
      <c r="B16" s="204" t="s">
        <v>6</v>
      </c>
      <c r="C16" s="187" t="s">
        <v>86</v>
      </c>
      <c r="D16" s="184" t="s">
        <v>161</v>
      </c>
      <c r="E16" s="205">
        <v>1647.8166583333332</v>
      </c>
      <c r="F16" s="205">
        <v>5532.7000000000007</v>
      </c>
      <c r="G16" s="193">
        <f t="shared" ref="G16:G31" si="0">(F16-E16)/E16</f>
        <v>2.3575944095600976</v>
      </c>
      <c r="H16" s="205">
        <v>5538.1888888888889</v>
      </c>
      <c r="I16" s="193">
        <f t="shared" ref="I16:I31" si="1">(F16-H16)/H16</f>
        <v>-9.9109817288831428E-4</v>
      </c>
    </row>
    <row r="17" spans="1:9" ht="16.5" x14ac:dyDescent="0.3">
      <c r="A17" s="150"/>
      <c r="B17" s="201" t="s">
        <v>4</v>
      </c>
      <c r="C17" s="188" t="s">
        <v>84</v>
      </c>
      <c r="D17" s="184" t="s">
        <v>161</v>
      </c>
      <c r="E17" s="208">
        <v>2782.933325</v>
      </c>
      <c r="F17" s="208">
        <v>6237.7000000000007</v>
      </c>
      <c r="G17" s="193">
        <f t="shared" si="0"/>
        <v>1.2414119461521778</v>
      </c>
      <c r="H17" s="208">
        <v>6100.8</v>
      </c>
      <c r="I17" s="193">
        <f t="shared" si="1"/>
        <v>2.2439680041961799E-2</v>
      </c>
    </row>
    <row r="18" spans="1:9" ht="16.5" x14ac:dyDescent="0.3">
      <c r="A18" s="150"/>
      <c r="B18" s="201" t="s">
        <v>5</v>
      </c>
      <c r="C18" s="188" t="s">
        <v>85</v>
      </c>
      <c r="D18" s="184" t="s">
        <v>161</v>
      </c>
      <c r="E18" s="208">
        <v>1547.8416500000001</v>
      </c>
      <c r="F18" s="208">
        <v>5324.8555555555558</v>
      </c>
      <c r="G18" s="193">
        <f t="shared" si="0"/>
        <v>2.4401810776674444</v>
      </c>
      <c r="H18" s="208">
        <v>5069.4444444444443</v>
      </c>
      <c r="I18" s="193">
        <f t="shared" si="1"/>
        <v>5.0382465753424734E-2</v>
      </c>
    </row>
    <row r="19" spans="1:9" ht="16.5" x14ac:dyDescent="0.3">
      <c r="A19" s="150"/>
      <c r="B19" s="201" t="s">
        <v>10</v>
      </c>
      <c r="C19" s="188" t="s">
        <v>90</v>
      </c>
      <c r="D19" s="184" t="s">
        <v>161</v>
      </c>
      <c r="E19" s="208">
        <v>1660.2861027777778</v>
      </c>
      <c r="F19" s="208">
        <v>4746.8999999999996</v>
      </c>
      <c r="G19" s="193">
        <f t="shared" si="0"/>
        <v>1.8590855467970822</v>
      </c>
      <c r="H19" s="208">
        <v>4397.7</v>
      </c>
      <c r="I19" s="193">
        <f t="shared" si="1"/>
        <v>7.9405143597789718E-2</v>
      </c>
    </row>
    <row r="20" spans="1:9" ht="16.5" x14ac:dyDescent="0.3">
      <c r="A20" s="150"/>
      <c r="B20" s="201" t="s">
        <v>18</v>
      </c>
      <c r="C20" s="188" t="s">
        <v>98</v>
      </c>
      <c r="D20" s="184" t="s">
        <v>83</v>
      </c>
      <c r="E20" s="208">
        <v>2818.2541666666666</v>
      </c>
      <c r="F20" s="208">
        <v>5849.8625000000002</v>
      </c>
      <c r="G20" s="193">
        <f t="shared" si="0"/>
        <v>1.0757043737183629</v>
      </c>
      <c r="H20" s="208">
        <v>5318.3</v>
      </c>
      <c r="I20" s="193">
        <f t="shared" si="1"/>
        <v>9.9949701972434801E-2</v>
      </c>
    </row>
    <row r="21" spans="1:9" ht="16.5" x14ac:dyDescent="0.3">
      <c r="A21" s="150"/>
      <c r="B21" s="201" t="s">
        <v>8</v>
      </c>
      <c r="C21" s="188" t="s">
        <v>89</v>
      </c>
      <c r="D21" s="184" t="s">
        <v>161</v>
      </c>
      <c r="E21" s="208">
        <v>2922.4791583333335</v>
      </c>
      <c r="F21" s="208">
        <v>12945.028571428571</v>
      </c>
      <c r="G21" s="193">
        <f t="shared" si="0"/>
        <v>3.4294682254675228</v>
      </c>
      <c r="H21" s="208">
        <v>11728.966666666667</v>
      </c>
      <c r="I21" s="193">
        <f t="shared" si="1"/>
        <v>0.10368022514872613</v>
      </c>
    </row>
    <row r="22" spans="1:9" ht="16.5" x14ac:dyDescent="0.3">
      <c r="A22" s="150"/>
      <c r="B22" s="201" t="s">
        <v>19</v>
      </c>
      <c r="C22" s="188" t="s">
        <v>99</v>
      </c>
      <c r="D22" s="184" t="s">
        <v>161</v>
      </c>
      <c r="E22" s="208">
        <v>1740.65</v>
      </c>
      <c r="F22" s="208">
        <v>5847.7000000000007</v>
      </c>
      <c r="G22" s="193">
        <f t="shared" si="0"/>
        <v>2.3594921437394083</v>
      </c>
      <c r="H22" s="208">
        <v>5228.3500000000004</v>
      </c>
      <c r="I22" s="193">
        <f t="shared" si="1"/>
        <v>0.11845993477865872</v>
      </c>
    </row>
    <row r="23" spans="1:9" ht="16.5" x14ac:dyDescent="0.3">
      <c r="A23" s="150"/>
      <c r="B23" s="201" t="s">
        <v>17</v>
      </c>
      <c r="C23" s="188" t="s">
        <v>97</v>
      </c>
      <c r="D23" s="186" t="s">
        <v>161</v>
      </c>
      <c r="E23" s="208">
        <v>1372.5625</v>
      </c>
      <c r="F23" s="208">
        <v>3668.25</v>
      </c>
      <c r="G23" s="193">
        <f t="shared" si="0"/>
        <v>1.6725558945403214</v>
      </c>
      <c r="H23" s="208">
        <v>3171.6</v>
      </c>
      <c r="I23" s="193">
        <f t="shared" si="1"/>
        <v>0.15659288687097997</v>
      </c>
    </row>
    <row r="24" spans="1:9" ht="16.5" x14ac:dyDescent="0.3">
      <c r="A24" s="150"/>
      <c r="B24" s="201" t="s">
        <v>9</v>
      </c>
      <c r="C24" s="188" t="s">
        <v>88</v>
      </c>
      <c r="D24" s="186" t="s">
        <v>161</v>
      </c>
      <c r="E24" s="208">
        <v>1834.1666749999999</v>
      </c>
      <c r="F24" s="208">
        <v>7571.9</v>
      </c>
      <c r="G24" s="193">
        <f t="shared" si="0"/>
        <v>3.1282507763368885</v>
      </c>
      <c r="H24" s="208">
        <v>6515.9</v>
      </c>
      <c r="I24" s="193">
        <f t="shared" si="1"/>
        <v>0.16206510228824875</v>
      </c>
    </row>
    <row r="25" spans="1:9" ht="16.5" x14ac:dyDescent="0.3">
      <c r="A25" s="150"/>
      <c r="B25" s="201" t="s">
        <v>16</v>
      </c>
      <c r="C25" s="188" t="s">
        <v>96</v>
      </c>
      <c r="D25" s="186" t="s">
        <v>81</v>
      </c>
      <c r="E25" s="208">
        <v>489.28092500000002</v>
      </c>
      <c r="F25" s="208">
        <v>2113.2222222222222</v>
      </c>
      <c r="G25" s="193">
        <f t="shared" si="0"/>
        <v>3.3190365989073087</v>
      </c>
      <c r="H25" s="208">
        <v>1495.675</v>
      </c>
      <c r="I25" s="193">
        <f t="shared" si="1"/>
        <v>0.41288864373759154</v>
      </c>
    </row>
    <row r="26" spans="1:9" ht="16.5" x14ac:dyDescent="0.3">
      <c r="A26" s="150"/>
      <c r="B26" s="201" t="s">
        <v>15</v>
      </c>
      <c r="C26" s="188" t="s">
        <v>95</v>
      </c>
      <c r="D26" s="186" t="s">
        <v>82</v>
      </c>
      <c r="E26" s="208">
        <v>1505.941675</v>
      </c>
      <c r="F26" s="208">
        <v>7425.2000000000007</v>
      </c>
      <c r="G26" s="193">
        <f t="shared" si="0"/>
        <v>3.9306026410352186</v>
      </c>
      <c r="H26" s="208">
        <v>5241.4888888888891</v>
      </c>
      <c r="I26" s="193">
        <f t="shared" si="1"/>
        <v>0.41662038352122183</v>
      </c>
    </row>
    <row r="27" spans="1:9" ht="16.5" x14ac:dyDescent="0.3">
      <c r="A27" s="150"/>
      <c r="B27" s="201" t="s">
        <v>12</v>
      </c>
      <c r="C27" s="188" t="s">
        <v>92</v>
      </c>
      <c r="D27" s="186" t="s">
        <v>81</v>
      </c>
      <c r="E27" s="208">
        <v>497.447</v>
      </c>
      <c r="F27" s="208">
        <v>2238.6</v>
      </c>
      <c r="G27" s="193">
        <f t="shared" si="0"/>
        <v>3.5001779084002913</v>
      </c>
      <c r="H27" s="208">
        <v>1575</v>
      </c>
      <c r="I27" s="193">
        <f t="shared" si="1"/>
        <v>0.42133333333333328</v>
      </c>
    </row>
    <row r="28" spans="1:9" ht="16.5" x14ac:dyDescent="0.3">
      <c r="A28" s="150"/>
      <c r="B28" s="201" t="s">
        <v>13</v>
      </c>
      <c r="C28" s="188" t="s">
        <v>93</v>
      </c>
      <c r="D28" s="186" t="s">
        <v>81</v>
      </c>
      <c r="E28" s="208">
        <v>464.67675833333328</v>
      </c>
      <c r="F28" s="208">
        <v>2094.4444444444443</v>
      </c>
      <c r="G28" s="193">
        <f t="shared" si="0"/>
        <v>3.5073148309733329</v>
      </c>
      <c r="H28" s="208">
        <v>1436.875</v>
      </c>
      <c r="I28" s="193">
        <f t="shared" si="1"/>
        <v>0.45763858682518965</v>
      </c>
    </row>
    <row r="29" spans="1:9" ht="17.25" thickBot="1" x14ac:dyDescent="0.35">
      <c r="A29" s="151"/>
      <c r="B29" s="201" t="s">
        <v>11</v>
      </c>
      <c r="C29" s="188" t="s">
        <v>91</v>
      </c>
      <c r="D29" s="186" t="s">
        <v>81</v>
      </c>
      <c r="E29" s="208">
        <v>435.44342499999999</v>
      </c>
      <c r="F29" s="208">
        <v>1649.4</v>
      </c>
      <c r="G29" s="193">
        <f t="shared" si="0"/>
        <v>2.7878629123863798</v>
      </c>
      <c r="H29" s="208">
        <v>1119.3333333333335</v>
      </c>
      <c r="I29" s="193">
        <f t="shared" si="1"/>
        <v>0.47355568790946978</v>
      </c>
    </row>
    <row r="30" spans="1:9" ht="16.5" x14ac:dyDescent="0.3">
      <c r="A30" s="37"/>
      <c r="B30" s="201" t="s">
        <v>14</v>
      </c>
      <c r="C30" s="188" t="s">
        <v>94</v>
      </c>
      <c r="D30" s="186" t="s">
        <v>81</v>
      </c>
      <c r="E30" s="208">
        <v>492.90174999999999</v>
      </c>
      <c r="F30" s="208">
        <v>2762.4</v>
      </c>
      <c r="G30" s="193">
        <f t="shared" si="0"/>
        <v>4.6043623298152223</v>
      </c>
      <c r="H30" s="208">
        <v>1747.1111111111111</v>
      </c>
      <c r="I30" s="193">
        <f t="shared" si="1"/>
        <v>0.58112439582803366</v>
      </c>
    </row>
    <row r="31" spans="1:9" ht="17.25" thickBot="1" x14ac:dyDescent="0.35">
      <c r="A31" s="38"/>
      <c r="B31" s="202" t="s">
        <v>7</v>
      </c>
      <c r="C31" s="189" t="s">
        <v>87</v>
      </c>
      <c r="D31" s="185" t="s">
        <v>161</v>
      </c>
      <c r="E31" s="211">
        <v>838.32082500000001</v>
      </c>
      <c r="F31" s="211">
        <v>3622</v>
      </c>
      <c r="G31" s="195">
        <f t="shared" si="0"/>
        <v>3.3205416017191274</v>
      </c>
      <c r="H31" s="211">
        <v>2135.3000000000002</v>
      </c>
      <c r="I31" s="195">
        <f t="shared" si="1"/>
        <v>0.69624877066454349</v>
      </c>
    </row>
    <row r="32" spans="1:9" ht="15.75" customHeight="1" thickBot="1" x14ac:dyDescent="0.25">
      <c r="A32" s="250" t="s">
        <v>188</v>
      </c>
      <c r="B32" s="251"/>
      <c r="C32" s="251"/>
      <c r="D32" s="252"/>
      <c r="E32" s="100">
        <f>SUM(E16:E31)</f>
        <v>23051.002594444446</v>
      </c>
      <c r="F32" s="101">
        <f>SUM(F16:F31)</f>
        <v>79630.163293650781</v>
      </c>
      <c r="G32" s="102">
        <f t="shared" ref="G32" si="2">(F32-E32)/E32</f>
        <v>2.4545205991535721</v>
      </c>
      <c r="H32" s="101">
        <f>SUM(H16:H31)</f>
        <v>67820.03333333334</v>
      </c>
      <c r="I32" s="105">
        <f t="shared" ref="I32" si="3">(F32-H32)/H32</f>
        <v>0.17413925325384347</v>
      </c>
    </row>
    <row r="33" spans="1:9" ht="17.25" customHeight="1" thickBot="1" x14ac:dyDescent="0.3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 x14ac:dyDescent="0.3">
      <c r="A34" s="33"/>
      <c r="B34" s="203" t="s">
        <v>26</v>
      </c>
      <c r="C34" s="190" t="s">
        <v>100</v>
      </c>
      <c r="D34" s="192" t="s">
        <v>161</v>
      </c>
      <c r="E34" s="214">
        <v>4476.4583333333339</v>
      </c>
      <c r="F34" s="214">
        <v>13033.266666666666</v>
      </c>
      <c r="G34" s="193">
        <f>(F34-E34)/E34</f>
        <v>1.9115130078652205</v>
      </c>
      <c r="H34" s="214">
        <v>14300</v>
      </c>
      <c r="I34" s="193">
        <f>(F34-H34)/H34</f>
        <v>-8.85827505827506E-2</v>
      </c>
    </row>
    <row r="35" spans="1:9" ht="16.5" x14ac:dyDescent="0.3">
      <c r="A35" s="37"/>
      <c r="B35" s="201" t="s">
        <v>27</v>
      </c>
      <c r="C35" s="188" t="s">
        <v>101</v>
      </c>
      <c r="D35" s="184" t="s">
        <v>161</v>
      </c>
      <c r="E35" s="208">
        <v>4131.8583333333336</v>
      </c>
      <c r="F35" s="208">
        <v>13769.766666666666</v>
      </c>
      <c r="G35" s="193">
        <f>(F35-E35)/E35</f>
        <v>2.3325844101624971</v>
      </c>
      <c r="H35" s="208">
        <v>13761.457142857143</v>
      </c>
      <c r="I35" s="193">
        <f>(F35-H35)/H35</f>
        <v>6.0382586838458342E-4</v>
      </c>
    </row>
    <row r="36" spans="1:9" ht="16.5" x14ac:dyDescent="0.3">
      <c r="A36" s="37"/>
      <c r="B36" s="203" t="s">
        <v>29</v>
      </c>
      <c r="C36" s="188" t="s">
        <v>103</v>
      </c>
      <c r="D36" s="184" t="s">
        <v>161</v>
      </c>
      <c r="E36" s="208">
        <v>3494.1726190476193</v>
      </c>
      <c r="F36" s="208">
        <v>9033.1666666666679</v>
      </c>
      <c r="G36" s="193">
        <f>(F36-E36)/E36</f>
        <v>1.5852090470357962</v>
      </c>
      <c r="H36" s="208">
        <v>7493.5833333333339</v>
      </c>
      <c r="I36" s="193">
        <f>(F36-H36)/H36</f>
        <v>0.20545355470791685</v>
      </c>
    </row>
    <row r="37" spans="1:9" ht="16.5" x14ac:dyDescent="0.3">
      <c r="A37" s="37"/>
      <c r="B37" s="201" t="s">
        <v>28</v>
      </c>
      <c r="C37" s="188" t="s">
        <v>102</v>
      </c>
      <c r="D37" s="184" t="s">
        <v>161</v>
      </c>
      <c r="E37" s="208">
        <v>4592.5625</v>
      </c>
      <c r="F37" s="208">
        <v>12808.333333333332</v>
      </c>
      <c r="G37" s="193">
        <f>(F37-E37)/E37</f>
        <v>1.7889295645586385</v>
      </c>
      <c r="H37" s="208">
        <v>9534.9333333333343</v>
      </c>
      <c r="I37" s="193">
        <f>(F37-H37)/H37</f>
        <v>0.34330601857030962</v>
      </c>
    </row>
    <row r="38" spans="1:9" ht="17.25" thickBot="1" x14ac:dyDescent="0.35">
      <c r="A38" s="38"/>
      <c r="B38" s="203" t="s">
        <v>30</v>
      </c>
      <c r="C38" s="188" t="s">
        <v>104</v>
      </c>
      <c r="D38" s="196" t="s">
        <v>161</v>
      </c>
      <c r="E38" s="211">
        <v>4346.7777777777774</v>
      </c>
      <c r="F38" s="211">
        <v>8600.2000000000007</v>
      </c>
      <c r="G38" s="195">
        <f>(F38-E38)/E38</f>
        <v>0.97852304388947153</v>
      </c>
      <c r="H38" s="211">
        <v>4817.95</v>
      </c>
      <c r="I38" s="195">
        <f>(F38-H38)/H38</f>
        <v>0.78503305347710151</v>
      </c>
    </row>
    <row r="39" spans="1:9" ht="15.75" customHeight="1" thickBot="1" x14ac:dyDescent="0.25">
      <c r="A39" s="250" t="s">
        <v>189</v>
      </c>
      <c r="B39" s="251"/>
      <c r="C39" s="251"/>
      <c r="D39" s="252"/>
      <c r="E39" s="84">
        <f>SUM(E34:E38)</f>
        <v>21041.829563492065</v>
      </c>
      <c r="F39" s="103">
        <f>SUM(F34:F38)</f>
        <v>57244.733333333323</v>
      </c>
      <c r="G39" s="104">
        <f t="shared" ref="G39" si="4">(F39-E39)/E39</f>
        <v>1.7205207209098354</v>
      </c>
      <c r="H39" s="103">
        <f>SUM(H34:H38)</f>
        <v>49907.923809523811</v>
      </c>
      <c r="I39" s="105">
        <f t="shared" ref="I39" si="5">(F39-H39)/H39</f>
        <v>0.14700690719595605</v>
      </c>
    </row>
    <row r="40" spans="1:9" ht="17.25" customHeight="1" thickBot="1" x14ac:dyDescent="0.3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 x14ac:dyDescent="0.3">
      <c r="A41" s="33"/>
      <c r="B41" s="204" t="s">
        <v>36</v>
      </c>
      <c r="C41" s="188" t="s">
        <v>153</v>
      </c>
      <c r="D41" s="192" t="s">
        <v>161</v>
      </c>
      <c r="E41" s="206">
        <v>22378.75</v>
      </c>
      <c r="F41" s="208">
        <v>55060</v>
      </c>
      <c r="G41" s="193">
        <f t="shared" ref="G41:G46" si="6">(F41-E41)/E41</f>
        <v>1.4603697704295369</v>
      </c>
      <c r="H41" s="208">
        <v>54290</v>
      </c>
      <c r="I41" s="193">
        <f t="shared" ref="I41:I46" si="7">(F41-H41)/H41</f>
        <v>1.4183090808620373E-2</v>
      </c>
    </row>
    <row r="42" spans="1:9" ht="16.5" x14ac:dyDescent="0.3">
      <c r="A42" s="37"/>
      <c r="B42" s="201" t="s">
        <v>35</v>
      </c>
      <c r="C42" s="188" t="s">
        <v>152</v>
      </c>
      <c r="D42" s="184" t="s">
        <v>161</v>
      </c>
      <c r="E42" s="209">
        <v>19000</v>
      </c>
      <c r="F42" s="208">
        <v>23250</v>
      </c>
      <c r="G42" s="193">
        <f t="shared" si="6"/>
        <v>0.22368421052631579</v>
      </c>
      <c r="H42" s="208">
        <v>22450</v>
      </c>
      <c r="I42" s="193">
        <f t="shared" si="7"/>
        <v>3.5634743875278395E-2</v>
      </c>
    </row>
    <row r="43" spans="1:9" ht="16.5" x14ac:dyDescent="0.3">
      <c r="A43" s="37"/>
      <c r="B43" s="203" t="s">
        <v>34</v>
      </c>
      <c r="C43" s="188" t="s">
        <v>154</v>
      </c>
      <c r="D43" s="184" t="s">
        <v>161</v>
      </c>
      <c r="E43" s="209">
        <v>6900</v>
      </c>
      <c r="F43" s="216">
        <v>30052</v>
      </c>
      <c r="G43" s="193">
        <f t="shared" si="6"/>
        <v>3.3553623188405797</v>
      </c>
      <c r="H43" s="216">
        <v>26302</v>
      </c>
      <c r="I43" s="193">
        <f t="shared" si="7"/>
        <v>0.14257470914759335</v>
      </c>
    </row>
    <row r="44" spans="1:9" ht="16.5" x14ac:dyDescent="0.3">
      <c r="A44" s="37"/>
      <c r="B44" s="201" t="s">
        <v>33</v>
      </c>
      <c r="C44" s="188" t="s">
        <v>107</v>
      </c>
      <c r="D44" s="184" t="s">
        <v>161</v>
      </c>
      <c r="E44" s="209">
        <v>33516.1875</v>
      </c>
      <c r="F44" s="209">
        <v>131666</v>
      </c>
      <c r="G44" s="193">
        <f t="shared" si="6"/>
        <v>2.928430105601957</v>
      </c>
      <c r="H44" s="209">
        <v>112495</v>
      </c>
      <c r="I44" s="193">
        <f t="shared" si="7"/>
        <v>0.17041646295390905</v>
      </c>
    </row>
    <row r="45" spans="1:9" ht="16.5" x14ac:dyDescent="0.3">
      <c r="A45" s="37"/>
      <c r="B45" s="201" t="s">
        <v>32</v>
      </c>
      <c r="C45" s="188" t="s">
        <v>106</v>
      </c>
      <c r="D45" s="184" t="s">
        <v>161</v>
      </c>
      <c r="E45" s="209">
        <v>48754.799107142855</v>
      </c>
      <c r="F45" s="209">
        <v>164833.1</v>
      </c>
      <c r="G45" s="193">
        <f t="shared" si="6"/>
        <v>2.3808589722165632</v>
      </c>
      <c r="H45" s="209">
        <v>133249.79999999999</v>
      </c>
      <c r="I45" s="193">
        <f t="shared" si="7"/>
        <v>0.23702324506303213</v>
      </c>
    </row>
    <row r="46" spans="1:9" ht="16.5" customHeight="1" thickBot="1" x14ac:dyDescent="0.35">
      <c r="A46" s="38"/>
      <c r="B46" s="201" t="s">
        <v>31</v>
      </c>
      <c r="C46" s="188" t="s">
        <v>105</v>
      </c>
      <c r="D46" s="184" t="s">
        <v>161</v>
      </c>
      <c r="E46" s="212">
        <v>77928.45</v>
      </c>
      <c r="F46" s="212">
        <v>268123.5</v>
      </c>
      <c r="G46" s="199">
        <f t="shared" si="6"/>
        <v>2.4406368919181634</v>
      </c>
      <c r="H46" s="212">
        <v>204498.5</v>
      </c>
      <c r="I46" s="199">
        <f t="shared" si="7"/>
        <v>0.31112697648149007</v>
      </c>
    </row>
    <row r="47" spans="1:9" ht="15.75" customHeight="1" thickBot="1" x14ac:dyDescent="0.25">
      <c r="A47" s="250" t="s">
        <v>190</v>
      </c>
      <c r="B47" s="251"/>
      <c r="C47" s="251"/>
      <c r="D47" s="252"/>
      <c r="E47" s="84">
        <f>SUM(E41:E46)</f>
        <v>208478.18660714285</v>
      </c>
      <c r="F47" s="84">
        <f>SUM(F41:F46)</f>
        <v>672984.6</v>
      </c>
      <c r="G47" s="104">
        <f t="shared" ref="G47" si="8">(F47-E47)/E47</f>
        <v>2.2280816086921118</v>
      </c>
      <c r="H47" s="103">
        <f>SUM(H41:H46)</f>
        <v>553285.30000000005</v>
      </c>
      <c r="I47" s="105">
        <f t="shared" ref="I47" si="9">(F47-H47)/H47</f>
        <v>0.21634281626495394</v>
      </c>
    </row>
    <row r="48" spans="1:9" ht="17.25" customHeight="1" thickBot="1" x14ac:dyDescent="0.3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 x14ac:dyDescent="0.3">
      <c r="A49" s="33"/>
      <c r="B49" s="201" t="s">
        <v>50</v>
      </c>
      <c r="C49" s="188" t="s">
        <v>159</v>
      </c>
      <c r="D49" s="192" t="s">
        <v>112</v>
      </c>
      <c r="E49" s="206">
        <v>54508.440476190473</v>
      </c>
      <c r="F49" s="206">
        <v>56332.666666666664</v>
      </c>
      <c r="G49" s="193">
        <f t="shared" ref="G49:G54" si="10">(F49-E49)/E49</f>
        <v>3.346685714248275E-2</v>
      </c>
      <c r="H49" s="206">
        <v>54748.25</v>
      </c>
      <c r="I49" s="193">
        <f t="shared" ref="I49:I54" si="11">(F49-H49)/H49</f>
        <v>2.8940042223571789E-2</v>
      </c>
    </row>
    <row r="50" spans="1:9" ht="16.5" x14ac:dyDescent="0.3">
      <c r="A50" s="37"/>
      <c r="B50" s="201" t="s">
        <v>48</v>
      </c>
      <c r="C50" s="188" t="s">
        <v>157</v>
      </c>
      <c r="D50" s="186" t="s">
        <v>114</v>
      </c>
      <c r="E50" s="209">
        <v>58112.339166666665</v>
      </c>
      <c r="F50" s="209">
        <v>161661.83333333334</v>
      </c>
      <c r="G50" s="193">
        <f t="shared" si="10"/>
        <v>1.7818848053885057</v>
      </c>
      <c r="H50" s="209">
        <v>140078.5</v>
      </c>
      <c r="I50" s="193">
        <f t="shared" si="11"/>
        <v>0.15408027165720181</v>
      </c>
    </row>
    <row r="51" spans="1:9" ht="16.5" x14ac:dyDescent="0.3">
      <c r="A51" s="37"/>
      <c r="B51" s="201" t="s">
        <v>45</v>
      </c>
      <c r="C51" s="188" t="s">
        <v>109</v>
      </c>
      <c r="D51" s="184" t="s">
        <v>108</v>
      </c>
      <c r="E51" s="209">
        <v>15217.95</v>
      </c>
      <c r="F51" s="209">
        <v>48610.375</v>
      </c>
      <c r="G51" s="193">
        <f t="shared" si="10"/>
        <v>2.1942787957642129</v>
      </c>
      <c r="H51" s="209">
        <v>41846.625</v>
      </c>
      <c r="I51" s="193">
        <f t="shared" si="11"/>
        <v>0.16163191177305219</v>
      </c>
    </row>
    <row r="52" spans="1:9" ht="16.5" x14ac:dyDescent="0.3">
      <c r="A52" s="37"/>
      <c r="B52" s="201" t="s">
        <v>47</v>
      </c>
      <c r="C52" s="188" t="s">
        <v>113</v>
      </c>
      <c r="D52" s="184" t="s">
        <v>114</v>
      </c>
      <c r="E52" s="209">
        <v>28949.811011904763</v>
      </c>
      <c r="F52" s="209">
        <v>107783.11111111111</v>
      </c>
      <c r="G52" s="193">
        <f t="shared" si="10"/>
        <v>2.7231024087441695</v>
      </c>
      <c r="H52" s="209">
        <v>87884.222222222219</v>
      </c>
      <c r="I52" s="193">
        <f t="shared" si="11"/>
        <v>0.22642163047848307</v>
      </c>
    </row>
    <row r="53" spans="1:9" ht="16.5" x14ac:dyDescent="0.3">
      <c r="A53" s="37"/>
      <c r="B53" s="201" t="s">
        <v>49</v>
      </c>
      <c r="C53" s="188" t="s">
        <v>158</v>
      </c>
      <c r="D53" s="186" t="s">
        <v>199</v>
      </c>
      <c r="E53" s="209">
        <v>4185.9500000000007</v>
      </c>
      <c r="F53" s="209">
        <v>14850</v>
      </c>
      <c r="G53" s="193">
        <f t="shared" si="10"/>
        <v>2.5475817914690806</v>
      </c>
      <c r="H53" s="209">
        <v>11520</v>
      </c>
      <c r="I53" s="193">
        <f t="shared" si="11"/>
        <v>0.2890625</v>
      </c>
    </row>
    <row r="54" spans="1:9" ht="16.5" customHeight="1" thickBot="1" x14ac:dyDescent="0.35">
      <c r="A54" s="38"/>
      <c r="B54" s="201" t="s">
        <v>46</v>
      </c>
      <c r="C54" s="188" t="s">
        <v>111</v>
      </c>
      <c r="D54" s="185" t="s">
        <v>110</v>
      </c>
      <c r="E54" s="212">
        <v>8903.1597222222226</v>
      </c>
      <c r="F54" s="212">
        <v>36894.75</v>
      </c>
      <c r="G54" s="199">
        <f t="shared" si="10"/>
        <v>3.1440063023817229</v>
      </c>
      <c r="H54" s="212">
        <v>26425.8</v>
      </c>
      <c r="I54" s="199">
        <f t="shared" si="11"/>
        <v>0.39616397611425203</v>
      </c>
    </row>
    <row r="55" spans="1:9" ht="15.75" customHeight="1" thickBot="1" x14ac:dyDescent="0.25">
      <c r="A55" s="250" t="s">
        <v>191</v>
      </c>
      <c r="B55" s="251"/>
      <c r="C55" s="251"/>
      <c r="D55" s="252"/>
      <c r="E55" s="84">
        <f>SUM(E49:E54)</f>
        <v>169877.65037698412</v>
      </c>
      <c r="F55" s="84">
        <f>SUM(F49:F54)</f>
        <v>426132.73611111112</v>
      </c>
      <c r="G55" s="104">
        <f t="shared" ref="G55" si="12">(F55-E55)/E55</f>
        <v>1.5084685075727049</v>
      </c>
      <c r="H55" s="84">
        <f>SUM(H49:H54)</f>
        <v>362503.39722222224</v>
      </c>
      <c r="I55" s="105">
        <f t="shared" ref="I55" si="13">(F55-H55)/H55</f>
        <v>0.17552756574549497</v>
      </c>
    </row>
    <row r="56" spans="1:9" ht="17.25" customHeight="1" thickBot="1" x14ac:dyDescent="0.3">
      <c r="A56" s="110" t="s">
        <v>44</v>
      </c>
      <c r="B56" s="10" t="s">
        <v>57</v>
      </c>
      <c r="C56" s="175"/>
      <c r="D56" s="124"/>
      <c r="E56" s="107"/>
      <c r="F56" s="107"/>
      <c r="G56" s="108"/>
      <c r="H56" s="107"/>
      <c r="I56" s="109"/>
    </row>
    <row r="57" spans="1:9" ht="16.5" x14ac:dyDescent="0.3">
      <c r="A57" s="110"/>
      <c r="B57" s="222" t="s">
        <v>38</v>
      </c>
      <c r="C57" s="191" t="s">
        <v>115</v>
      </c>
      <c r="D57" s="192" t="s">
        <v>114</v>
      </c>
      <c r="E57" s="206">
        <v>7261.25</v>
      </c>
      <c r="F57" s="163">
        <v>20099.5</v>
      </c>
      <c r="G57" s="194">
        <f t="shared" ref="G57:G65" si="14">(F57-E57)/E57</f>
        <v>1.7680495782406611</v>
      </c>
      <c r="H57" s="163">
        <v>21979.333333333332</v>
      </c>
      <c r="I57" s="194">
        <f t="shared" ref="I57:I65" si="15">(F57-H57)/H57</f>
        <v>-8.5527313536958915E-2</v>
      </c>
    </row>
    <row r="58" spans="1:9" ht="16.5" x14ac:dyDescent="0.3">
      <c r="A58" s="111"/>
      <c r="B58" s="223" t="s">
        <v>41</v>
      </c>
      <c r="C58" s="188" t="s">
        <v>118</v>
      </c>
      <c r="D58" s="184" t="s">
        <v>114</v>
      </c>
      <c r="E58" s="209">
        <v>6810.7333333333327</v>
      </c>
      <c r="F58" s="220">
        <v>28203.599999999999</v>
      </c>
      <c r="G58" s="193">
        <f t="shared" si="14"/>
        <v>3.1410518691085638</v>
      </c>
      <c r="H58" s="220">
        <v>30468.25</v>
      </c>
      <c r="I58" s="193">
        <f t="shared" si="15"/>
        <v>-7.4328194103698161E-2</v>
      </c>
    </row>
    <row r="59" spans="1:9" ht="16.5" x14ac:dyDescent="0.3">
      <c r="A59" s="111"/>
      <c r="B59" s="223" t="s">
        <v>40</v>
      </c>
      <c r="C59" s="188" t="s">
        <v>117</v>
      </c>
      <c r="D59" s="184" t="s">
        <v>114</v>
      </c>
      <c r="E59" s="209">
        <v>7830.583333333333</v>
      </c>
      <c r="F59" s="220">
        <v>26293.333333333332</v>
      </c>
      <c r="G59" s="193">
        <f t="shared" si="14"/>
        <v>2.3577745378696777</v>
      </c>
      <c r="H59" s="220">
        <v>27702</v>
      </c>
      <c r="I59" s="193">
        <f t="shared" si="15"/>
        <v>-5.0850720766250378E-2</v>
      </c>
    </row>
    <row r="60" spans="1:9" ht="16.5" x14ac:dyDescent="0.3">
      <c r="A60" s="111"/>
      <c r="B60" s="223" t="s">
        <v>55</v>
      </c>
      <c r="C60" s="188" t="s">
        <v>122</v>
      </c>
      <c r="D60" s="184" t="s">
        <v>120</v>
      </c>
      <c r="E60" s="209">
        <v>16534.598214285717</v>
      </c>
      <c r="F60" s="220">
        <v>40292.571428571428</v>
      </c>
      <c r="G60" s="193">
        <f t="shared" si="14"/>
        <v>1.4368642591967595</v>
      </c>
      <c r="H60" s="220">
        <v>41508</v>
      </c>
      <c r="I60" s="193">
        <f t="shared" si="15"/>
        <v>-2.9281790773551423E-2</v>
      </c>
    </row>
    <row r="61" spans="1:9" ht="16.5" x14ac:dyDescent="0.3">
      <c r="A61" s="111"/>
      <c r="B61" s="223" t="s">
        <v>56</v>
      </c>
      <c r="C61" s="188" t="s">
        <v>123</v>
      </c>
      <c r="D61" s="184" t="s">
        <v>120</v>
      </c>
      <c r="E61" s="209">
        <v>59260.416666666672</v>
      </c>
      <c r="F61" s="225">
        <v>218000</v>
      </c>
      <c r="G61" s="193">
        <f t="shared" si="14"/>
        <v>2.6786781508173663</v>
      </c>
      <c r="H61" s="225">
        <v>218000</v>
      </c>
      <c r="I61" s="193">
        <f t="shared" si="15"/>
        <v>0</v>
      </c>
    </row>
    <row r="62" spans="1:9" s="145" customFormat="1" ht="17.25" thickBot="1" x14ac:dyDescent="0.35">
      <c r="A62" s="168"/>
      <c r="B62" s="224" t="s">
        <v>54</v>
      </c>
      <c r="C62" s="189" t="s">
        <v>121</v>
      </c>
      <c r="D62" s="185" t="s">
        <v>120</v>
      </c>
      <c r="E62" s="212">
        <v>12189.040178571428</v>
      </c>
      <c r="F62" s="221">
        <v>32925</v>
      </c>
      <c r="G62" s="198">
        <f t="shared" si="14"/>
        <v>1.7011971014651996</v>
      </c>
      <c r="H62" s="221">
        <v>31576.428571428572</v>
      </c>
      <c r="I62" s="198">
        <f t="shared" si="15"/>
        <v>4.270816838962152E-2</v>
      </c>
    </row>
    <row r="63" spans="1:9" s="145" customFormat="1" ht="16.5" x14ac:dyDescent="0.3">
      <c r="A63" s="168"/>
      <c r="B63" s="95" t="s">
        <v>43</v>
      </c>
      <c r="C63" s="187" t="s">
        <v>119</v>
      </c>
      <c r="D63" s="184" t="s">
        <v>114</v>
      </c>
      <c r="E63" s="209">
        <v>14346</v>
      </c>
      <c r="F63" s="216">
        <v>4977.6000000000004</v>
      </c>
      <c r="G63" s="193">
        <f t="shared" si="14"/>
        <v>-0.65303220409870344</v>
      </c>
      <c r="H63" s="216">
        <v>4637.6000000000004</v>
      </c>
      <c r="I63" s="193">
        <f t="shared" si="15"/>
        <v>7.3313782991202336E-2</v>
      </c>
    </row>
    <row r="64" spans="1:9" s="145" customFormat="1" ht="16.5" x14ac:dyDescent="0.3">
      <c r="A64" s="168"/>
      <c r="B64" s="223" t="s">
        <v>42</v>
      </c>
      <c r="C64" s="188" t="s">
        <v>198</v>
      </c>
      <c r="D64" s="186" t="s">
        <v>114</v>
      </c>
      <c r="E64" s="216">
        <v>4929.7321428571431</v>
      </c>
      <c r="F64" s="220">
        <v>18221.666666666668</v>
      </c>
      <c r="G64" s="193">
        <f t="shared" si="14"/>
        <v>2.6962792579042376</v>
      </c>
      <c r="H64" s="220">
        <v>14755</v>
      </c>
      <c r="I64" s="193">
        <f t="shared" si="15"/>
        <v>0.23494860499265793</v>
      </c>
    </row>
    <row r="65" spans="1:9" ht="16.5" customHeight="1" thickBot="1" x14ac:dyDescent="0.35">
      <c r="A65" s="112"/>
      <c r="B65" s="224" t="s">
        <v>39</v>
      </c>
      <c r="C65" s="189" t="s">
        <v>116</v>
      </c>
      <c r="D65" s="185" t="s">
        <v>114</v>
      </c>
      <c r="E65" s="212">
        <v>16780.946428571428</v>
      </c>
      <c r="F65" s="221">
        <v>39713.75</v>
      </c>
      <c r="G65" s="198">
        <f t="shared" si="14"/>
        <v>1.3665977463811532</v>
      </c>
      <c r="H65" s="221">
        <v>28671.666666666668</v>
      </c>
      <c r="I65" s="198">
        <f t="shared" si="15"/>
        <v>0.38512178108469447</v>
      </c>
    </row>
    <row r="66" spans="1:9" ht="15.75" customHeight="1" thickBot="1" x14ac:dyDescent="0.25">
      <c r="A66" s="250" t="s">
        <v>192</v>
      </c>
      <c r="B66" s="265"/>
      <c r="C66" s="265"/>
      <c r="D66" s="266"/>
      <c r="E66" s="100">
        <f>SUM(E57:E65)</f>
        <v>145943.30029761905</v>
      </c>
      <c r="F66" s="100">
        <f>SUM(F57:F65)</f>
        <v>428727.02142857143</v>
      </c>
      <c r="G66" s="102">
        <f t="shared" ref="G66" si="16">(F66-E66)/E66</f>
        <v>1.9376272878184717</v>
      </c>
      <c r="H66" s="100">
        <f>SUM(H57:H65)</f>
        <v>419298.27857142856</v>
      </c>
      <c r="I66" s="176">
        <f t="shared" ref="I66" si="17">(F66-H66)/H66</f>
        <v>2.2486958184677271E-2</v>
      </c>
    </row>
    <row r="67" spans="1:9" ht="17.25" customHeight="1" thickBot="1" x14ac:dyDescent="0.3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 x14ac:dyDescent="0.3">
      <c r="A68" s="33"/>
      <c r="B68" s="201" t="s">
        <v>62</v>
      </c>
      <c r="C68" s="188" t="s">
        <v>131</v>
      </c>
      <c r="D68" s="192" t="s">
        <v>125</v>
      </c>
      <c r="E68" s="206">
        <v>18211.785714285714</v>
      </c>
      <c r="F68" s="214">
        <v>63999</v>
      </c>
      <c r="G68" s="193">
        <f t="shared" ref="G68:G73" si="18">(F68-E68)/E68</f>
        <v>2.5141529229502093</v>
      </c>
      <c r="H68" s="214">
        <v>63999</v>
      </c>
      <c r="I68" s="193">
        <f t="shared" ref="I68:I73" si="19">(F68-H68)/H68</f>
        <v>0</v>
      </c>
    </row>
    <row r="69" spans="1:9" ht="16.5" x14ac:dyDescent="0.3">
      <c r="A69" s="37"/>
      <c r="B69" s="201" t="s">
        <v>61</v>
      </c>
      <c r="C69" s="188" t="s">
        <v>130</v>
      </c>
      <c r="D69" s="186" t="s">
        <v>216</v>
      </c>
      <c r="E69" s="209">
        <v>37214.5</v>
      </c>
      <c r="F69" s="208">
        <v>155100.5</v>
      </c>
      <c r="G69" s="193">
        <f t="shared" si="18"/>
        <v>3.1677437557941124</v>
      </c>
      <c r="H69" s="208">
        <v>135793.83333333334</v>
      </c>
      <c r="I69" s="193">
        <f t="shared" si="19"/>
        <v>0.14217631384832147</v>
      </c>
    </row>
    <row r="70" spans="1:9" ht="16.5" x14ac:dyDescent="0.3">
      <c r="A70" s="37"/>
      <c r="B70" s="201" t="s">
        <v>59</v>
      </c>
      <c r="C70" s="188" t="s">
        <v>128</v>
      </c>
      <c r="D70" s="186" t="s">
        <v>124</v>
      </c>
      <c r="E70" s="209">
        <v>25099.344246031746</v>
      </c>
      <c r="F70" s="208">
        <v>54982.555555555555</v>
      </c>
      <c r="G70" s="193">
        <f t="shared" si="18"/>
        <v>1.1905972927658619</v>
      </c>
      <c r="H70" s="208">
        <v>46141</v>
      </c>
      <c r="I70" s="193">
        <f t="shared" si="19"/>
        <v>0.19162037137373605</v>
      </c>
    </row>
    <row r="71" spans="1:9" ht="16.5" x14ac:dyDescent="0.3">
      <c r="A71" s="37"/>
      <c r="B71" s="201" t="s">
        <v>60</v>
      </c>
      <c r="C71" s="188" t="s">
        <v>129</v>
      </c>
      <c r="D71" s="186" t="s">
        <v>215</v>
      </c>
      <c r="E71" s="209">
        <v>83420.238095238092</v>
      </c>
      <c r="F71" s="208">
        <v>298557.16666666669</v>
      </c>
      <c r="G71" s="193">
        <f t="shared" si="18"/>
        <v>2.5789536626089937</v>
      </c>
      <c r="H71" s="208">
        <v>238205.5</v>
      </c>
      <c r="I71" s="193">
        <f t="shared" si="19"/>
        <v>0.25335966913722263</v>
      </c>
    </row>
    <row r="72" spans="1:9" ht="16.5" x14ac:dyDescent="0.3">
      <c r="A72" s="37"/>
      <c r="B72" s="201" t="s">
        <v>64</v>
      </c>
      <c r="C72" s="188" t="s">
        <v>133</v>
      </c>
      <c r="D72" s="186" t="s">
        <v>127</v>
      </c>
      <c r="E72" s="209">
        <v>10321.9375</v>
      </c>
      <c r="F72" s="208">
        <v>37285</v>
      </c>
      <c r="G72" s="193">
        <f t="shared" si="18"/>
        <v>2.6122094325798813</v>
      </c>
      <c r="H72" s="208">
        <v>25137.599999999999</v>
      </c>
      <c r="I72" s="193">
        <f t="shared" si="19"/>
        <v>0.48323626758322202</v>
      </c>
    </row>
    <row r="73" spans="1:9" ht="16.5" customHeight="1" thickBot="1" x14ac:dyDescent="0.35">
      <c r="A73" s="37"/>
      <c r="B73" s="201" t="s">
        <v>63</v>
      </c>
      <c r="C73" s="188" t="s">
        <v>132</v>
      </c>
      <c r="D73" s="185" t="s">
        <v>126</v>
      </c>
      <c r="E73" s="212">
        <v>11167.416666666666</v>
      </c>
      <c r="F73" s="217">
        <v>51172</v>
      </c>
      <c r="G73" s="199">
        <f t="shared" si="18"/>
        <v>3.5822594004880273</v>
      </c>
      <c r="H73" s="217">
        <v>33786</v>
      </c>
      <c r="I73" s="199">
        <f t="shared" si="19"/>
        <v>0.51459184277511394</v>
      </c>
    </row>
    <row r="74" spans="1:9" ht="15.75" customHeight="1" thickBot="1" x14ac:dyDescent="0.25">
      <c r="A74" s="250" t="s">
        <v>214</v>
      </c>
      <c r="B74" s="251"/>
      <c r="C74" s="251"/>
      <c r="D74" s="252"/>
      <c r="E74" s="84">
        <f>SUM(E68:E73)</f>
        <v>185435.22222222222</v>
      </c>
      <c r="F74" s="84">
        <f>SUM(F68:F73)</f>
        <v>661096.22222222225</v>
      </c>
      <c r="G74" s="104">
        <f t="shared" ref="G74" si="20">(F74-E74)/E74</f>
        <v>2.565105993887054</v>
      </c>
      <c r="H74" s="84">
        <f>SUM(H68:H73)</f>
        <v>543062.93333333335</v>
      </c>
      <c r="I74" s="105">
        <f t="shared" ref="I74" si="21">(F74-H74)/H74</f>
        <v>0.21734734897923844</v>
      </c>
    </row>
    <row r="75" spans="1:9" ht="17.25" customHeight="1" thickBot="1" x14ac:dyDescent="0.3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 x14ac:dyDescent="0.3">
      <c r="A76" s="33"/>
      <c r="B76" s="201" t="s">
        <v>67</v>
      </c>
      <c r="C76" s="190" t="s">
        <v>139</v>
      </c>
      <c r="D76" s="192" t="s">
        <v>135</v>
      </c>
      <c r="E76" s="206">
        <v>7780.5357142857138</v>
      </c>
      <c r="F76" s="206">
        <v>20402.5</v>
      </c>
      <c r="G76" s="193">
        <f>(F76-E76)/E76</f>
        <v>1.6222487434302635</v>
      </c>
      <c r="H76" s="206">
        <v>20810</v>
      </c>
      <c r="I76" s="193">
        <f>(F76-H76)/H76</f>
        <v>-1.9581931763575203E-2</v>
      </c>
    </row>
    <row r="77" spans="1:9" ht="16.5" x14ac:dyDescent="0.3">
      <c r="A77" s="37"/>
      <c r="B77" s="201" t="s">
        <v>69</v>
      </c>
      <c r="C77" s="188" t="s">
        <v>140</v>
      </c>
      <c r="D77" s="186" t="s">
        <v>136</v>
      </c>
      <c r="E77" s="209">
        <v>2355.25</v>
      </c>
      <c r="F77" s="209">
        <v>14215.5</v>
      </c>
      <c r="G77" s="193">
        <f>(F77-E77)/E77</f>
        <v>5.0356650037151045</v>
      </c>
      <c r="H77" s="209">
        <v>13934.666666666666</v>
      </c>
      <c r="I77" s="193">
        <f>(F77-H77)/H77</f>
        <v>2.0153573820687061E-2</v>
      </c>
    </row>
    <row r="78" spans="1:9" ht="16.5" x14ac:dyDescent="0.3">
      <c r="A78" s="37"/>
      <c r="B78" s="201" t="s">
        <v>68</v>
      </c>
      <c r="C78" s="188" t="s">
        <v>138</v>
      </c>
      <c r="D78" s="186" t="s">
        <v>134</v>
      </c>
      <c r="E78" s="209">
        <v>11457.25</v>
      </c>
      <c r="F78" s="209">
        <v>37061.800000000003</v>
      </c>
      <c r="G78" s="193">
        <f>(F78-E78)/E78</f>
        <v>2.2347901983460257</v>
      </c>
      <c r="H78" s="209">
        <v>31849.285714285714</v>
      </c>
      <c r="I78" s="193">
        <f>(F78-H78)/H78</f>
        <v>0.16366188970373871</v>
      </c>
    </row>
    <row r="79" spans="1:9" ht="16.5" x14ac:dyDescent="0.3">
      <c r="A79" s="37"/>
      <c r="B79" s="201" t="s">
        <v>71</v>
      </c>
      <c r="C79" s="188" t="s">
        <v>200</v>
      </c>
      <c r="D79" s="186" t="s">
        <v>134</v>
      </c>
      <c r="E79" s="209">
        <v>4936.5625</v>
      </c>
      <c r="F79" s="209">
        <v>18081.714285714286</v>
      </c>
      <c r="G79" s="193">
        <f>(F79-E79)/E79</f>
        <v>2.6628148201738124</v>
      </c>
      <c r="H79" s="209">
        <v>14714.75</v>
      </c>
      <c r="I79" s="193">
        <f>(F79-H79)/H79</f>
        <v>0.22881559562440995</v>
      </c>
    </row>
    <row r="80" spans="1:9" ht="16.5" customHeight="1" thickBot="1" x14ac:dyDescent="0.35">
      <c r="A80" s="38"/>
      <c r="B80" s="201" t="s">
        <v>70</v>
      </c>
      <c r="C80" s="188" t="s">
        <v>141</v>
      </c>
      <c r="D80" s="185" t="s">
        <v>137</v>
      </c>
      <c r="E80" s="212">
        <v>7203.75</v>
      </c>
      <c r="F80" s="212">
        <v>22230.6</v>
      </c>
      <c r="G80" s="193">
        <f>(F80-E80)/E80</f>
        <v>2.0859760541384693</v>
      </c>
      <c r="H80" s="212">
        <v>14890</v>
      </c>
      <c r="I80" s="193">
        <f>(F80-H80)/H80</f>
        <v>0.49298858294157144</v>
      </c>
    </row>
    <row r="81" spans="1:11" ht="15.75" customHeight="1" thickBot="1" x14ac:dyDescent="0.25">
      <c r="A81" s="250" t="s">
        <v>193</v>
      </c>
      <c r="B81" s="251"/>
      <c r="C81" s="251"/>
      <c r="D81" s="252"/>
      <c r="E81" s="84">
        <f>SUM(E76:E80)</f>
        <v>33733.34821428571</v>
      </c>
      <c r="F81" s="84">
        <f>SUM(F76:F80)</f>
        <v>111992.11428571428</v>
      </c>
      <c r="G81" s="104">
        <f t="shared" ref="G81" si="22">(F81-E81)/E81</f>
        <v>2.3199228719990157</v>
      </c>
      <c r="H81" s="84">
        <f>SUM(H76:H80)</f>
        <v>96198.702380952382</v>
      </c>
      <c r="I81" s="105">
        <f t="shared" ref="I81" si="23">(F81-H81)/H81</f>
        <v>0.16417489543901626</v>
      </c>
    </row>
    <row r="82" spans="1:11" ht="17.25" customHeight="1" thickBot="1" x14ac:dyDescent="0.3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 x14ac:dyDescent="0.3">
      <c r="A83" s="33"/>
      <c r="B83" s="201" t="s">
        <v>79</v>
      </c>
      <c r="C83" s="188" t="s">
        <v>155</v>
      </c>
      <c r="D83" s="192" t="s">
        <v>156</v>
      </c>
      <c r="E83" s="209">
        <v>9999</v>
      </c>
      <c r="F83" s="206">
        <v>56000</v>
      </c>
      <c r="G83" s="194">
        <f t="shared" ref="G83:G89" si="24">(F83-E83)/E83</f>
        <v>4.6005600560056008</v>
      </c>
      <c r="H83" s="206">
        <v>56000</v>
      </c>
      <c r="I83" s="194">
        <f t="shared" ref="I83:I89" si="25">(F83-H83)/H83</f>
        <v>0</v>
      </c>
    </row>
    <row r="84" spans="1:11" ht="16.5" x14ac:dyDescent="0.3">
      <c r="A84" s="37"/>
      <c r="B84" s="201" t="s">
        <v>75</v>
      </c>
      <c r="C84" s="188" t="s">
        <v>148</v>
      </c>
      <c r="D84" s="184" t="s">
        <v>145</v>
      </c>
      <c r="E84" s="209">
        <v>1998.75</v>
      </c>
      <c r="F84" s="209">
        <v>5684</v>
      </c>
      <c r="G84" s="193">
        <f t="shared" si="24"/>
        <v>1.8437773608505317</v>
      </c>
      <c r="H84" s="209">
        <v>5395</v>
      </c>
      <c r="I84" s="193">
        <f t="shared" si="25"/>
        <v>5.3568118628359591E-2</v>
      </c>
    </row>
    <row r="85" spans="1:11" ht="16.5" x14ac:dyDescent="0.3">
      <c r="A85" s="37"/>
      <c r="B85" s="201" t="s">
        <v>77</v>
      </c>
      <c r="C85" s="188" t="s">
        <v>146</v>
      </c>
      <c r="D85" s="186" t="s">
        <v>162</v>
      </c>
      <c r="E85" s="209">
        <v>5241.0555555555557</v>
      </c>
      <c r="F85" s="209">
        <v>10411.666666666666</v>
      </c>
      <c r="G85" s="193">
        <f t="shared" si="24"/>
        <v>0.98655911129013441</v>
      </c>
      <c r="H85" s="209">
        <v>9130.5555555555547</v>
      </c>
      <c r="I85" s="193">
        <f t="shared" si="25"/>
        <v>0.14031031335564348</v>
      </c>
    </row>
    <row r="86" spans="1:11" ht="16.5" x14ac:dyDescent="0.3">
      <c r="A86" s="37"/>
      <c r="B86" s="201" t="s">
        <v>76</v>
      </c>
      <c r="C86" s="188" t="s">
        <v>143</v>
      </c>
      <c r="D86" s="186" t="s">
        <v>161</v>
      </c>
      <c r="E86" s="209">
        <v>2765.104166666667</v>
      </c>
      <c r="F86" s="200">
        <v>16103.285714285714</v>
      </c>
      <c r="G86" s="193">
        <f t="shared" si="24"/>
        <v>4.8237537335521878</v>
      </c>
      <c r="H86" s="200">
        <v>13339.125</v>
      </c>
      <c r="I86" s="193">
        <f t="shared" si="25"/>
        <v>0.2072220414971532</v>
      </c>
    </row>
    <row r="87" spans="1:11" ht="16.5" x14ac:dyDescent="0.3">
      <c r="A87" s="37"/>
      <c r="B87" s="201" t="s">
        <v>78</v>
      </c>
      <c r="C87" s="188" t="s">
        <v>149</v>
      </c>
      <c r="D87" s="197" t="s">
        <v>147</v>
      </c>
      <c r="E87" s="218">
        <v>7291.5138888888887</v>
      </c>
      <c r="F87" s="218">
        <v>10625.714285714286</v>
      </c>
      <c r="G87" s="193">
        <f t="shared" si="24"/>
        <v>0.45727134963099919</v>
      </c>
      <c r="H87" s="218">
        <v>8419.2857142857138</v>
      </c>
      <c r="I87" s="193">
        <f t="shared" si="25"/>
        <v>0.26206838041910596</v>
      </c>
    </row>
    <row r="88" spans="1:11" ht="16.5" x14ac:dyDescent="0.3">
      <c r="A88" s="37"/>
      <c r="B88" s="201" t="s">
        <v>80</v>
      </c>
      <c r="C88" s="188" t="s">
        <v>151</v>
      </c>
      <c r="D88" s="197" t="s">
        <v>150</v>
      </c>
      <c r="E88" s="218">
        <v>9727.9166666666661</v>
      </c>
      <c r="F88" s="218">
        <v>25712.857142857141</v>
      </c>
      <c r="G88" s="193">
        <f t="shared" si="24"/>
        <v>1.6432028587337622</v>
      </c>
      <c r="H88" s="218">
        <v>18998.571428571428</v>
      </c>
      <c r="I88" s="193">
        <f t="shared" si="25"/>
        <v>0.35341003082938566</v>
      </c>
    </row>
    <row r="89" spans="1:11" ht="16.5" customHeight="1" thickBot="1" x14ac:dyDescent="0.35">
      <c r="A89" s="35"/>
      <c r="B89" s="202" t="s">
        <v>74</v>
      </c>
      <c r="C89" s="189" t="s">
        <v>144</v>
      </c>
      <c r="D89" s="185" t="s">
        <v>142</v>
      </c>
      <c r="E89" s="212">
        <v>3924.166666666667</v>
      </c>
      <c r="F89" s="212">
        <v>15653.25</v>
      </c>
      <c r="G89" s="195">
        <f t="shared" si="24"/>
        <v>2.9889360798471007</v>
      </c>
      <c r="H89" s="212">
        <v>8164.166666666667</v>
      </c>
      <c r="I89" s="195">
        <f t="shared" si="25"/>
        <v>0.91731142186383585</v>
      </c>
    </row>
    <row r="90" spans="1:11" ht="15.75" customHeight="1" thickBot="1" x14ac:dyDescent="0.25">
      <c r="A90" s="250" t="s">
        <v>194</v>
      </c>
      <c r="B90" s="251"/>
      <c r="C90" s="251"/>
      <c r="D90" s="252"/>
      <c r="E90" s="84">
        <f>SUM(E83:E89)</f>
        <v>40947.506944444438</v>
      </c>
      <c r="F90" s="84">
        <f>SUM(F83:F89)</f>
        <v>140190.77380952382</v>
      </c>
      <c r="G90" s="113">
        <f t="shared" ref="G90:G91" si="26">(F90-E90)/E90</f>
        <v>2.4236705545890196</v>
      </c>
      <c r="H90" s="84">
        <f>SUM(H83:H89)</f>
        <v>119446.70436507936</v>
      </c>
      <c r="I90" s="105">
        <f t="shared" ref="I90:I91" si="27">(F90-H90)/H90</f>
        <v>0.17366799322517809</v>
      </c>
    </row>
    <row r="91" spans="1:11" ht="15.75" customHeight="1" thickBot="1" x14ac:dyDescent="0.25">
      <c r="A91" s="250" t="s">
        <v>195</v>
      </c>
      <c r="B91" s="251"/>
      <c r="C91" s="251"/>
      <c r="D91" s="252"/>
      <c r="E91" s="100">
        <f>SUM(E90+E81+E74+E66+E55+E47+E39+E32)</f>
        <v>828508.04682063486</v>
      </c>
      <c r="F91" s="100">
        <f>SUM(F32,F39,F47,F55,F66,F74,F81,F90)</f>
        <v>2577998.3644841276</v>
      </c>
      <c r="G91" s="102">
        <f t="shared" si="26"/>
        <v>2.1116153601369221</v>
      </c>
      <c r="H91" s="100">
        <f>SUM(H32,H39,H47,H55,H66,H74,H81,H90)</f>
        <v>2211523.273015873</v>
      </c>
      <c r="I91" s="114">
        <f t="shared" si="27"/>
        <v>0.16571161422528888</v>
      </c>
      <c r="J91" s="115"/>
    </row>
    <row r="92" spans="1:11" x14ac:dyDescent="0.25">
      <c r="E92" s="116"/>
      <c r="F92" s="116"/>
      <c r="K92" s="117"/>
    </row>
    <row r="93" spans="1:11" x14ac:dyDescent="0.25">
      <c r="I93" s="28"/>
    </row>
    <row r="94" spans="1:11" x14ac:dyDescent="0.25">
      <c r="I94" s="28"/>
    </row>
    <row r="95" spans="1:11" x14ac:dyDescent="0.25">
      <c r="I95" s="28"/>
    </row>
  </sheetData>
  <sortState ref="B83:I89">
    <sortCondition ref="I83:I89"/>
  </sortState>
  <mergeCells count="19"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  <mergeCell ref="C13:C14"/>
    <mergeCell ref="D13:D14"/>
    <mergeCell ref="E13:E14"/>
    <mergeCell ref="A9:I9"/>
    <mergeCell ref="H13:H14"/>
    <mergeCell ref="I13:I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I91"/>
  <sheetViews>
    <sheetView rightToLeft="1" tabSelected="1" zoomScaleNormal="100" workbookViewId="0">
      <selection activeCell="C35" sqref="C35"/>
    </sheetView>
  </sheetViews>
  <sheetFormatPr defaultRowHeight="15" x14ac:dyDescent="0.25"/>
  <cols>
    <col min="1" max="1" width="25.75" style="9" bestFit="1" customWidth="1"/>
    <col min="2" max="2" width="6.375" style="9" bestFit="1" customWidth="1"/>
    <col min="3" max="3" width="35.125" bestFit="1" customWidth="1"/>
    <col min="4" max="4" width="11.375" customWidth="1"/>
    <col min="5" max="6" width="13.125" customWidth="1"/>
    <col min="7" max="7" width="11.25" style="82" customWidth="1"/>
    <col min="8" max="8" width="11.375" customWidth="1"/>
    <col min="9" max="9" width="12.87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28" t="s">
        <v>205</v>
      </c>
      <c r="B9" s="26"/>
      <c r="C9" s="26"/>
      <c r="D9" s="26"/>
      <c r="E9" s="127"/>
      <c r="F9" s="127"/>
    </row>
    <row r="10" spans="1:9" ht="18" x14ac:dyDescent="0.2">
      <c r="A10" s="2" t="s">
        <v>206</v>
      </c>
      <c r="B10" s="2"/>
      <c r="C10" s="2"/>
    </row>
    <row r="11" spans="1:9" ht="18" x14ac:dyDescent="0.25">
      <c r="A11" s="2" t="s">
        <v>223</v>
      </c>
    </row>
    <row r="12" spans="1:9" ht="15.75" thickBot="1" x14ac:dyDescent="0.3"/>
    <row r="13" spans="1:9" ht="24.75" customHeight="1" x14ac:dyDescent="0.2">
      <c r="A13" s="244" t="s">
        <v>3</v>
      </c>
      <c r="B13" s="244"/>
      <c r="C13" s="246" t="s">
        <v>0</v>
      </c>
      <c r="D13" s="240" t="s">
        <v>207</v>
      </c>
      <c r="E13" s="240" t="s">
        <v>208</v>
      </c>
      <c r="F13" s="240" t="s">
        <v>209</v>
      </c>
      <c r="G13" s="240" t="s">
        <v>210</v>
      </c>
      <c r="H13" s="240" t="s">
        <v>211</v>
      </c>
      <c r="I13" s="240" t="s">
        <v>212</v>
      </c>
    </row>
    <row r="14" spans="1:9" ht="24.75" customHeight="1" thickBot="1" x14ac:dyDescent="0.25">
      <c r="A14" s="245"/>
      <c r="B14" s="245"/>
      <c r="C14" s="247"/>
      <c r="D14" s="260"/>
      <c r="E14" s="260"/>
      <c r="F14" s="260"/>
      <c r="G14" s="241"/>
      <c r="H14" s="260"/>
      <c r="I14" s="260"/>
    </row>
    <row r="15" spans="1:9" ht="17.25" customHeight="1" thickBot="1" x14ac:dyDescent="0.3">
      <c r="A15" s="87" t="s">
        <v>24</v>
      </c>
      <c r="B15" s="122"/>
      <c r="C15" s="106"/>
      <c r="D15" s="108"/>
      <c r="E15" s="108"/>
      <c r="F15" s="108"/>
      <c r="G15" s="108"/>
      <c r="H15" s="108"/>
      <c r="I15" s="135"/>
    </row>
    <row r="16" spans="1:9" ht="17.25" thickBot="1" x14ac:dyDescent="0.35">
      <c r="A16" s="88"/>
      <c r="B16" s="136" t="s">
        <v>4</v>
      </c>
      <c r="C16" s="141" t="s">
        <v>163</v>
      </c>
      <c r="D16" s="227">
        <v>3250</v>
      </c>
      <c r="E16" s="205">
        <v>5000</v>
      </c>
      <c r="F16" s="227">
        <v>5500</v>
      </c>
      <c r="G16" s="205">
        <v>5750</v>
      </c>
      <c r="H16" s="227">
        <v>6333</v>
      </c>
      <c r="I16" s="171">
        <v>5166.6000000000004</v>
      </c>
    </row>
    <row r="17" spans="1:9" ht="17.25" thickBot="1" x14ac:dyDescent="0.35">
      <c r="A17" s="89"/>
      <c r="B17" s="137" t="s">
        <v>5</v>
      </c>
      <c r="C17" s="142" t="s">
        <v>164</v>
      </c>
      <c r="D17" s="226">
        <v>4750</v>
      </c>
      <c r="E17" s="208">
        <v>6000</v>
      </c>
      <c r="F17" s="226">
        <v>5000</v>
      </c>
      <c r="G17" s="208">
        <v>5500</v>
      </c>
      <c r="H17" s="226">
        <v>5333</v>
      </c>
      <c r="I17" s="171">
        <v>5316.6</v>
      </c>
    </row>
    <row r="18" spans="1:9" ht="17.25" thickBot="1" x14ac:dyDescent="0.35">
      <c r="A18" s="89"/>
      <c r="B18" s="137" t="s">
        <v>6</v>
      </c>
      <c r="C18" s="142" t="s">
        <v>165</v>
      </c>
      <c r="D18" s="226">
        <v>4250</v>
      </c>
      <c r="E18" s="208">
        <v>7000</v>
      </c>
      <c r="F18" s="226">
        <v>5000</v>
      </c>
      <c r="G18" s="208">
        <v>5000</v>
      </c>
      <c r="H18" s="226">
        <v>6333</v>
      </c>
      <c r="I18" s="171">
        <v>5516.6</v>
      </c>
    </row>
    <row r="19" spans="1:9" ht="17.25" thickBot="1" x14ac:dyDescent="0.35">
      <c r="A19" s="89"/>
      <c r="B19" s="137" t="s">
        <v>7</v>
      </c>
      <c r="C19" s="142" t="s">
        <v>166</v>
      </c>
      <c r="D19" s="226">
        <v>3500</v>
      </c>
      <c r="E19" s="208">
        <v>3500</v>
      </c>
      <c r="F19" s="226">
        <v>2500</v>
      </c>
      <c r="G19" s="208">
        <v>2250</v>
      </c>
      <c r="H19" s="226">
        <v>5000</v>
      </c>
      <c r="I19" s="171">
        <v>3350</v>
      </c>
    </row>
    <row r="20" spans="1:9" ht="17.25" thickBot="1" x14ac:dyDescent="0.35">
      <c r="A20" s="89"/>
      <c r="B20" s="137" t="s">
        <v>8</v>
      </c>
      <c r="C20" s="142" t="s">
        <v>167</v>
      </c>
      <c r="D20" s="226">
        <v>13000</v>
      </c>
      <c r="E20" s="208">
        <v>12000</v>
      </c>
      <c r="F20" s="226">
        <v>12000</v>
      </c>
      <c r="G20" s="208">
        <v>13000</v>
      </c>
      <c r="H20" s="226">
        <v>12666</v>
      </c>
      <c r="I20" s="171">
        <v>12533.2</v>
      </c>
    </row>
    <row r="21" spans="1:9" ht="17.25" thickBot="1" x14ac:dyDescent="0.35">
      <c r="A21" s="89"/>
      <c r="B21" s="137" t="s">
        <v>9</v>
      </c>
      <c r="C21" s="142" t="s">
        <v>168</v>
      </c>
      <c r="D21" s="226">
        <v>7000</v>
      </c>
      <c r="E21" s="208">
        <v>8000</v>
      </c>
      <c r="F21" s="226">
        <v>7000</v>
      </c>
      <c r="G21" s="208">
        <v>6000</v>
      </c>
      <c r="H21" s="226">
        <v>7000</v>
      </c>
      <c r="I21" s="171">
        <v>7000</v>
      </c>
    </row>
    <row r="22" spans="1:9" ht="17.25" thickBot="1" x14ac:dyDescent="0.35">
      <c r="A22" s="89"/>
      <c r="B22" s="137" t="s">
        <v>10</v>
      </c>
      <c r="C22" s="142" t="s">
        <v>169</v>
      </c>
      <c r="D22" s="226">
        <v>3500</v>
      </c>
      <c r="E22" s="208">
        <v>3500</v>
      </c>
      <c r="F22" s="226">
        <v>4500</v>
      </c>
      <c r="G22" s="208">
        <v>5000</v>
      </c>
      <c r="H22" s="226">
        <v>5000</v>
      </c>
      <c r="I22" s="171">
        <v>4300</v>
      </c>
    </row>
    <row r="23" spans="1:9" ht="17.25" thickBot="1" x14ac:dyDescent="0.35">
      <c r="A23" s="89"/>
      <c r="B23" s="137" t="s">
        <v>11</v>
      </c>
      <c r="C23" s="142" t="s">
        <v>170</v>
      </c>
      <c r="D23" s="226">
        <v>1500</v>
      </c>
      <c r="E23" s="208">
        <v>1500</v>
      </c>
      <c r="F23" s="226">
        <v>1625</v>
      </c>
      <c r="G23" s="208">
        <v>1750</v>
      </c>
      <c r="H23" s="226">
        <v>2000</v>
      </c>
      <c r="I23" s="171">
        <v>1675</v>
      </c>
    </row>
    <row r="24" spans="1:9" ht="17.25" thickBot="1" x14ac:dyDescent="0.35">
      <c r="A24" s="89"/>
      <c r="B24" s="137" t="s">
        <v>12</v>
      </c>
      <c r="C24" s="142" t="s">
        <v>171</v>
      </c>
      <c r="D24" s="226">
        <v>1000</v>
      </c>
      <c r="E24" s="208">
        <v>1500</v>
      </c>
      <c r="F24" s="226">
        <v>2250</v>
      </c>
      <c r="G24" s="208">
        <v>2000</v>
      </c>
      <c r="H24" s="226">
        <v>2666</v>
      </c>
      <c r="I24" s="171">
        <v>1883.2</v>
      </c>
    </row>
    <row r="25" spans="1:9" ht="17.25" thickBot="1" x14ac:dyDescent="0.35">
      <c r="A25" s="89"/>
      <c r="B25" s="137" t="s">
        <v>13</v>
      </c>
      <c r="C25" s="142" t="s">
        <v>172</v>
      </c>
      <c r="D25" s="226">
        <v>1500</v>
      </c>
      <c r="E25" s="208">
        <v>1500</v>
      </c>
      <c r="F25" s="226">
        <v>2000</v>
      </c>
      <c r="G25" s="208">
        <v>2000</v>
      </c>
      <c r="H25" s="226">
        <v>2000</v>
      </c>
      <c r="I25" s="171">
        <v>1800</v>
      </c>
    </row>
    <row r="26" spans="1:9" ht="17.25" thickBot="1" x14ac:dyDescent="0.35">
      <c r="A26" s="89"/>
      <c r="B26" s="137" t="s">
        <v>14</v>
      </c>
      <c r="C26" s="142" t="s">
        <v>173</v>
      </c>
      <c r="D26" s="226">
        <v>2000</v>
      </c>
      <c r="E26" s="208">
        <v>1500</v>
      </c>
      <c r="F26" s="226">
        <v>2000</v>
      </c>
      <c r="G26" s="208">
        <v>2750</v>
      </c>
      <c r="H26" s="226">
        <v>3000</v>
      </c>
      <c r="I26" s="171">
        <v>2250</v>
      </c>
    </row>
    <row r="27" spans="1:9" ht="17.25" thickBot="1" x14ac:dyDescent="0.35">
      <c r="A27" s="89"/>
      <c r="B27" s="137" t="s">
        <v>15</v>
      </c>
      <c r="C27" s="142" t="s">
        <v>174</v>
      </c>
      <c r="D27" s="226">
        <v>7000</v>
      </c>
      <c r="E27" s="208">
        <v>7000</v>
      </c>
      <c r="F27" s="226">
        <v>7000</v>
      </c>
      <c r="G27" s="208">
        <v>6250</v>
      </c>
      <c r="H27" s="226">
        <v>8333</v>
      </c>
      <c r="I27" s="171">
        <v>7116.6</v>
      </c>
    </row>
    <row r="28" spans="1:9" ht="17.25" thickBot="1" x14ac:dyDescent="0.35">
      <c r="A28" s="89"/>
      <c r="B28" s="137" t="s">
        <v>16</v>
      </c>
      <c r="C28" s="142" t="s">
        <v>175</v>
      </c>
      <c r="D28" s="226">
        <v>750</v>
      </c>
      <c r="E28" s="208">
        <v>1000</v>
      </c>
      <c r="F28" s="226">
        <v>2750</v>
      </c>
      <c r="G28" s="208">
        <v>2000</v>
      </c>
      <c r="H28" s="226">
        <v>2000</v>
      </c>
      <c r="I28" s="171">
        <v>1700</v>
      </c>
    </row>
    <row r="29" spans="1:9" ht="17.25" thickBot="1" x14ac:dyDescent="0.35">
      <c r="A29" s="89"/>
      <c r="B29" s="139" t="s">
        <v>17</v>
      </c>
      <c r="C29" s="142" t="s">
        <v>176</v>
      </c>
      <c r="D29" s="226">
        <v>5000</v>
      </c>
      <c r="E29" s="208">
        <v>6000</v>
      </c>
      <c r="F29" s="226">
        <v>3500</v>
      </c>
      <c r="G29" s="208">
        <v>4000</v>
      </c>
      <c r="H29" s="226">
        <v>3000</v>
      </c>
      <c r="I29" s="171">
        <v>4300</v>
      </c>
    </row>
    <row r="30" spans="1:9" ht="17.25" thickBot="1" x14ac:dyDescent="0.35">
      <c r="A30" s="89"/>
      <c r="B30" s="137" t="s">
        <v>18</v>
      </c>
      <c r="C30" s="142" t="s">
        <v>177</v>
      </c>
      <c r="D30" s="226">
        <v>3900</v>
      </c>
      <c r="E30" s="208">
        <v>4500</v>
      </c>
      <c r="F30" s="226">
        <v>4500</v>
      </c>
      <c r="G30" s="208">
        <v>6000</v>
      </c>
      <c r="H30" s="226">
        <v>5333</v>
      </c>
      <c r="I30" s="171">
        <v>4846.6000000000004</v>
      </c>
    </row>
    <row r="31" spans="1:9" ht="17.25" thickBot="1" x14ac:dyDescent="0.35">
      <c r="A31" s="90"/>
      <c r="B31" s="138" t="s">
        <v>19</v>
      </c>
      <c r="C31" s="143" t="s">
        <v>178</v>
      </c>
      <c r="D31" s="228">
        <v>6000</v>
      </c>
      <c r="E31" s="211">
        <v>5000</v>
      </c>
      <c r="F31" s="228">
        <v>5750</v>
      </c>
      <c r="G31" s="211">
        <v>6500</v>
      </c>
      <c r="H31" s="228">
        <v>6333</v>
      </c>
      <c r="I31" s="171">
        <v>5916.6</v>
      </c>
    </row>
    <row r="32" spans="1:9" ht="17.25" customHeight="1" thickBot="1" x14ac:dyDescent="0.3">
      <c r="A32" s="87" t="s">
        <v>20</v>
      </c>
      <c r="B32" s="132" t="s">
        <v>21</v>
      </c>
      <c r="C32" s="140"/>
      <c r="D32" s="232"/>
      <c r="E32" s="230"/>
      <c r="F32" s="232"/>
      <c r="G32" s="230"/>
      <c r="H32" s="232"/>
      <c r="I32" s="171"/>
    </row>
    <row r="33" spans="1:9" ht="17.25" thickBot="1" x14ac:dyDescent="0.35">
      <c r="A33" s="88"/>
      <c r="B33" s="129" t="s">
        <v>26</v>
      </c>
      <c r="C33" s="134" t="s">
        <v>179</v>
      </c>
      <c r="D33" s="227">
        <v>11000</v>
      </c>
      <c r="E33" s="205">
        <v>18000</v>
      </c>
      <c r="F33" s="227">
        <v>13500</v>
      </c>
      <c r="G33" s="205">
        <v>22500</v>
      </c>
      <c r="H33" s="227">
        <v>13666</v>
      </c>
      <c r="I33" s="171">
        <v>15733.2</v>
      </c>
    </row>
    <row r="34" spans="1:9" ht="17.25" thickBot="1" x14ac:dyDescent="0.35">
      <c r="A34" s="89"/>
      <c r="B34" s="130" t="s">
        <v>27</v>
      </c>
      <c r="C34" s="15" t="s">
        <v>180</v>
      </c>
      <c r="D34" s="226">
        <v>11000</v>
      </c>
      <c r="E34" s="208">
        <v>18000</v>
      </c>
      <c r="F34" s="226">
        <v>11000</v>
      </c>
      <c r="G34" s="208">
        <v>22500</v>
      </c>
      <c r="H34" s="226">
        <v>11666</v>
      </c>
      <c r="I34" s="171">
        <v>14833.2</v>
      </c>
    </row>
    <row r="35" spans="1:9" ht="17.25" thickBot="1" x14ac:dyDescent="0.35">
      <c r="A35" s="89"/>
      <c r="B35" s="131" t="s">
        <v>28</v>
      </c>
      <c r="C35" s="15" t="s">
        <v>181</v>
      </c>
      <c r="D35" s="226">
        <v>13000</v>
      </c>
      <c r="E35" s="208">
        <v>18000</v>
      </c>
      <c r="F35" s="226">
        <v>9000</v>
      </c>
      <c r="G35" s="208">
        <v>14000</v>
      </c>
      <c r="H35" s="226">
        <v>13000</v>
      </c>
      <c r="I35" s="171">
        <v>13400</v>
      </c>
    </row>
    <row r="36" spans="1:9" ht="17.25" thickBot="1" x14ac:dyDescent="0.35">
      <c r="A36" s="89"/>
      <c r="B36" s="130" t="s">
        <v>29</v>
      </c>
      <c r="C36" s="188" t="s">
        <v>182</v>
      </c>
      <c r="D36" s="226">
        <v>8000</v>
      </c>
      <c r="E36" s="208">
        <v>9000</v>
      </c>
      <c r="F36" s="226">
        <v>10000</v>
      </c>
      <c r="G36" s="208">
        <v>10000</v>
      </c>
      <c r="H36" s="226">
        <v>10000</v>
      </c>
      <c r="I36" s="171">
        <v>9400</v>
      </c>
    </row>
    <row r="37" spans="1:9" ht="16.5" customHeight="1" thickBot="1" x14ac:dyDescent="0.35">
      <c r="A37" s="90"/>
      <c r="B37" s="144" t="s">
        <v>30</v>
      </c>
      <c r="C37" s="16" t="s">
        <v>183</v>
      </c>
      <c r="D37" s="228">
        <v>9000</v>
      </c>
      <c r="E37" s="211">
        <v>4000</v>
      </c>
      <c r="F37" s="228">
        <v>6000</v>
      </c>
      <c r="G37" s="211">
        <v>9000</v>
      </c>
      <c r="H37" s="228">
        <v>9333</v>
      </c>
      <c r="I37" s="171">
        <v>7466.6</v>
      </c>
    </row>
    <row r="38" spans="1:9" ht="17.25" customHeight="1" thickBot="1" x14ac:dyDescent="0.3">
      <c r="A38" s="87" t="s">
        <v>25</v>
      </c>
      <c r="B38" s="132" t="s">
        <v>51</v>
      </c>
      <c r="C38" s="133"/>
      <c r="D38" s="229"/>
      <c r="E38" s="231"/>
      <c r="F38" s="229"/>
      <c r="G38" s="231"/>
      <c r="H38" s="229"/>
      <c r="I38" s="171"/>
    </row>
    <row r="39" spans="1:9" ht="17.25" thickBot="1" x14ac:dyDescent="0.35">
      <c r="A39" s="88"/>
      <c r="B39" s="170" t="s">
        <v>31</v>
      </c>
      <c r="C39" s="173" t="s">
        <v>213</v>
      </c>
      <c r="D39" s="205">
        <v>300000</v>
      </c>
      <c r="E39" s="205">
        <v>300000</v>
      </c>
      <c r="F39" s="205">
        <v>300000</v>
      </c>
      <c r="G39" s="205">
        <v>300000</v>
      </c>
      <c r="H39" s="205">
        <v>300000</v>
      </c>
      <c r="I39" s="171">
        <v>300000</v>
      </c>
    </row>
    <row r="40" spans="1:9" ht="17.25" thickBot="1" x14ac:dyDescent="0.35">
      <c r="A40" s="90"/>
      <c r="B40" s="172" t="s">
        <v>32</v>
      </c>
      <c r="C40" s="148" t="s">
        <v>185</v>
      </c>
      <c r="D40" s="211">
        <v>200000</v>
      </c>
      <c r="E40" s="211">
        <v>200000</v>
      </c>
      <c r="F40" s="211">
        <v>150000</v>
      </c>
      <c r="G40" s="211">
        <v>160000</v>
      </c>
      <c r="H40" s="211">
        <v>148333</v>
      </c>
      <c r="I40" s="171">
        <v>171666.6</v>
      </c>
    </row>
    <row r="41" spans="1:9" ht="15.75" thickBot="1" x14ac:dyDescent="0.3">
      <c r="D41" s="234">
        <v>619900</v>
      </c>
      <c r="E41" s="235">
        <v>641500</v>
      </c>
      <c r="F41" s="235">
        <v>572375</v>
      </c>
      <c r="G41" s="235">
        <v>613750</v>
      </c>
      <c r="H41" s="235">
        <v>588328</v>
      </c>
      <c r="I41" s="236">
        <v>607170.6</v>
      </c>
    </row>
    <row r="43" spans="1:9" x14ac:dyDescent="0.25">
      <c r="G43"/>
    </row>
    <row r="44" spans="1:9" ht="14.25" customHeight="1" x14ac:dyDescent="0.25"/>
    <row r="45" spans="1:9" x14ac:dyDescent="0.25">
      <c r="G45"/>
    </row>
    <row r="47" spans="1:9" x14ac:dyDescent="0.25">
      <c r="G47"/>
    </row>
    <row r="48" spans="1:9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26-07-2021</vt:lpstr>
      <vt:lpstr>By Order</vt:lpstr>
      <vt:lpstr>All Stores</vt:lpstr>
      <vt:lpstr>'26-07-2021'!Print_Titles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rkassem</cp:lastModifiedBy>
  <cp:lastPrinted>2021-07-29T06:52:14Z</cp:lastPrinted>
  <dcterms:created xsi:type="dcterms:W3CDTF">2010-10-20T06:23:14Z</dcterms:created>
  <dcterms:modified xsi:type="dcterms:W3CDTF">2021-07-29T08:13:35Z</dcterms:modified>
</cp:coreProperties>
</file>