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0-08-2021" sheetId="9" r:id="rId4"/>
    <sheet name="By Order" sheetId="11" r:id="rId5"/>
    <sheet name="All Stores" sheetId="12" r:id="rId6"/>
  </sheets>
  <definedNames>
    <definedName name="_xlnm.Print_Titles" localSheetId="3">'10-08-2021'!$12:$14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5" i="11"/>
  <c r="G85" i="11"/>
  <c r="I89" i="11"/>
  <c r="G89" i="11"/>
  <c r="I87" i="11"/>
  <c r="G87" i="11"/>
  <c r="I86" i="11"/>
  <c r="G86" i="11"/>
  <c r="I83" i="11"/>
  <c r="G83" i="11"/>
  <c r="I88" i="11"/>
  <c r="G88" i="11"/>
  <c r="I76" i="11"/>
  <c r="G76" i="11"/>
  <c r="I78" i="11"/>
  <c r="G78" i="11"/>
  <c r="I79" i="11"/>
  <c r="G79" i="11"/>
  <c r="I77" i="11"/>
  <c r="G77" i="11"/>
  <c r="I80" i="11"/>
  <c r="G80" i="11"/>
  <c r="I71" i="11"/>
  <c r="G71" i="11"/>
  <c r="I68" i="11"/>
  <c r="G68" i="11"/>
  <c r="I70" i="11"/>
  <c r="G70" i="11"/>
  <c r="I69" i="11"/>
  <c r="G69" i="11"/>
  <c r="I73" i="11"/>
  <c r="G73" i="11"/>
  <c r="I72" i="11"/>
  <c r="G72" i="11"/>
  <c r="I68" i="9"/>
  <c r="I62" i="11"/>
  <c r="G62" i="11"/>
  <c r="I63" i="11"/>
  <c r="G63" i="11"/>
  <c r="I65" i="11"/>
  <c r="G65" i="11"/>
  <c r="I57" i="11"/>
  <c r="G57" i="11"/>
  <c r="I64" i="11"/>
  <c r="G64" i="11"/>
  <c r="I61" i="11"/>
  <c r="G61" i="11"/>
  <c r="I60" i="11"/>
  <c r="G60" i="11"/>
  <c r="I59" i="11"/>
  <c r="G59" i="11"/>
  <c r="I58" i="11"/>
  <c r="G58" i="11"/>
  <c r="I54" i="11"/>
  <c r="G54" i="11"/>
  <c r="I49" i="11"/>
  <c r="G49" i="11"/>
  <c r="I53" i="11"/>
  <c r="G53" i="11"/>
  <c r="I52" i="11"/>
  <c r="G52" i="11"/>
  <c r="I51" i="11"/>
  <c r="G51" i="11"/>
  <c r="I50" i="11"/>
  <c r="G50" i="11"/>
  <c r="I43" i="11"/>
  <c r="G43" i="11"/>
  <c r="I45" i="11"/>
  <c r="G45" i="11"/>
  <c r="I44" i="11"/>
  <c r="G44" i="11"/>
  <c r="I41" i="11"/>
  <c r="G41" i="11"/>
  <c r="I42" i="11"/>
  <c r="G42" i="11"/>
  <c r="I46" i="11"/>
  <c r="G46" i="11"/>
  <c r="I38" i="11"/>
  <c r="G38" i="11"/>
  <c r="I37" i="11"/>
  <c r="G37" i="11"/>
  <c r="I35" i="11"/>
  <c r="G35" i="11"/>
  <c r="I34" i="11"/>
  <c r="G34" i="11"/>
  <c r="I36" i="11"/>
  <c r="G36" i="11"/>
  <c r="I22" i="11"/>
  <c r="G22" i="11"/>
  <c r="I16" i="11"/>
  <c r="G16" i="11"/>
  <c r="I29" i="11"/>
  <c r="G29" i="11"/>
  <c r="I19" i="11"/>
  <c r="G19" i="11"/>
  <c r="I24" i="11"/>
  <c r="G24" i="11"/>
  <c r="I21" i="11"/>
  <c r="G21" i="11"/>
  <c r="I27" i="11"/>
  <c r="G27" i="11"/>
  <c r="I18" i="11"/>
  <c r="G18" i="11"/>
  <c r="I25" i="11"/>
  <c r="G25" i="11"/>
  <c r="I20" i="11"/>
  <c r="G20" i="11"/>
  <c r="I28" i="11"/>
  <c r="G28" i="11"/>
  <c r="I26" i="11"/>
  <c r="G26" i="11"/>
  <c r="I30" i="11"/>
  <c r="G30" i="11"/>
  <c r="I23" i="11"/>
  <c r="G23" i="11"/>
  <c r="I17" i="11"/>
  <c r="G17" i="11"/>
  <c r="I31" i="11"/>
  <c r="G3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<sst xmlns="http://schemas.openxmlformats.org/spreadsheetml/2006/main" count="848" uniqueCount="225">
  <si>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</si>
  <si>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</si>
  <si>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</si>
  <si>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</si>
  <si>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</si>
  <si>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</si>
  <si>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</si>
  <si>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</si>
  <si>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</si>
  <si>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</si>
  <si>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</si>
  <si>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</si>
  <si>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</si>
  <si>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</si>
  <si>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</si>
  <si>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</si>
  <si>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</si>
  <si>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</si>
  <si>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</si>
  <si>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</si>
  <si>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</si>
  <si>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</si>
  <si>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</si>
  <si>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</si>
  <si>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</si>
  <si>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</si>
  <si>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</si>
  <si>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</si>
  <si>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</si>
  <si>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</si>
  <si>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</si>
  <si>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</si>
  <si>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</si>
  <si>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</si>
  <si>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</si>
  <si>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</si>
  <si>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</si>
  <si>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</si>
  <si>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</si>
  <si>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</si>
  <si>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</si>
  <si>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</si>
  <si>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</si>
  <si>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</si>
  <si>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</si>
  <si>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</si>
  <si>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</si>
  <si>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</si>
  <si>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</si>
  <si>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</si>
  <si>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</si>
  <si>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</si>
  <si>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</si>
  <si>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</si>
  <si>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</si>
  <si>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</si>
  <si>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</si>
  <si>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</si>
  <si>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</si>
  <si>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</si>
  <si>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</si>
  <si>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</si>
  <si>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</si>
  <si>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</si>
  <si>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</si>
  <si>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</si>
  <si>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</si>
  <si>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</si>
  <si>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</si>
  <si>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</si>
  <si>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</si>
  <si>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</si>
  <si>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</si>
  <si>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</si>
  <si>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</si>
  <si>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</si>
  <si>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</si>
  <si>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</si>
  <si>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</si>
  <si>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</si>
  <si>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</si>
  <si>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</si>
  <si>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</si>
  <si>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</si>
  <si>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</si>
  <si>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</si>
  <si>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</si>
  <si>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</si>
  <si>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</si>
  <si>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</si>
  <si>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</si>
  <si>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</si>
  <si>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</si>
  <si>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</si>
  <si>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</si>
  <si>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</si>
  <si>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</si>
  <si>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</si>
  <si>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</si>
  <si>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</si>
  <si>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</si>
  <si>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</si>
  <si>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</si>
  <si>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</si>
  <si>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</si>
  <si>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</si>
  <si>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</si>
  <si>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</si>
  <si>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</si>
  <si>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</si>
  <si>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</si>
  <si>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</si>
  <si>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</si>
  <si>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</si>
  <si>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</si>
  <si>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</si>
  <si>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</si>
  <si>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</si>
  <si>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</si>
  <si>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</si>
  <si>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</si>
  <si>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</si>
  <si>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</si>
  <si>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</si>
  <si>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</si>
  <si>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</si>
  <si>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</si>
  <si>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</si>
  <si>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</si>
  <si>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</si>
  <si>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</si>
  <si>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</si>
  <si>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</si>
  <si>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</si>
  <si>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</si>
  <si>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</si>
  <si>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</si>
  <si>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</si>
  <si>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</si>
  <si>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</si>
  <si>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</si>
  <si>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</si>
  <si>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</si>
  <si>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</si>
  <si>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</si>
  <si>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</si>
  <si>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</si>
  <si>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</si>
  <si>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</si>
  <si>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</si>
  <si>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</si>
  <si>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</si>
  <si>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</si>
  <si>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</si>
  <si>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</si>
  <si>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</si>
  <si>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</si>
  <si>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</si>
  <si>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</si>
  <si>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</si>
  <si>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</si>
  <si>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</si>
  <si>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</si>
  <si>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</si>
  <si>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</si>
  <si>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</si>
  <si>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</si>
  <si>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</si>
  <si>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</si>
  <si>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</si>
  <si>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</si>
  <si>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</si>
  <si>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</si>
  <si>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</si>
  <si>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</si>
  <si>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</si>
  <si>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</si>
  <si>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</si>
  <si>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</si>
  <si>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</si>
  <si>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</si>
  <si>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</si>
  <si>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</si>
  <si>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</si>
  <si>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</si>
  <si>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</si>
  <si>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</si>
  <si>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</si>
  <si>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</si>
  <si>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</si>
  <si>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</si>
  <si>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</si>
  <si>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</si>
  <si>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</si>
  <si>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</si>
  <si>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</si>
  <si>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</si>
  <si>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</si>
  <si>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</si>
  <si>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</si>
  <si>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</si>
  <si>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</si>
  <si>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</si>
  <si>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</si>
  <si>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</si>
  <si>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</si>
  <si>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</si>
  <si>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</si>
  <si>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</si>
  <si>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</si>
  <si>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</si>
  <si>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</si>
  <si>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</si>
  <si>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</si>
  <si>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</si>
  <si>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</si>
  <si>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</si>
  <si>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02-08-2021 (ل.ل.)</t>
  </si>
  <si>
    <t>معدل الأسعار في آب 2020 (ل.ل.)</t>
  </si>
  <si>
    <t>معدل أسعار المحلات والملاحم في 02-08-2021 (ل.ل.)</t>
  </si>
  <si>
    <t>المعدل العام للأسعار في 02-08-2021  (ل.ل.)</t>
  </si>
  <si>
    <t xml:space="preserve"> التاريخ 10 آب 2021</t>
  </si>
  <si>
    <t>معدل أسعار  السوبرماركات في 10-08-2021 (ل.ل.)</t>
  </si>
  <si>
    <t>معدل أسعار المحلات والملاحم في 10-08-2021 (ل.ل.)</t>
  </si>
  <si>
    <t>المعدل العام للأسعار في 10-08-2021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</si>
</sst>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40" t="s">
        <v>202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1" t="s">
        <v>3</v>
      </c>
      <c r="B12" s="247"/>
      <c r="C12" s="245" t="s">
        <v>0</v>
      </c>
      <c r="D12" s="243" t="s">
        <v>23</v>
      </c>
      <c r="E12" s="243" t="s">
        <v>218</v>
      </c>
      <c r="F12" s="243" t="s">
        <v>222</v>
      </c>
      <c r="G12" s="243" t="s">
        <v>197</v>
      </c>
      <c r="H12" s="243" t="s">
        <v>217</v>
      </c>
      <c r="I12" s="243" t="s">
        <v>187</v>
      </c>
    </row>
    <row r="13" spans="1:9" ht="38.25" customHeight="1" thickBot="1" x14ac:dyDescent="0.25">
      <c r="A13" s="242"/>
      <c r="B13" s="248"/>
      <c r="C13" s="246"/>
      <c r="D13" s="244"/>
      <c r="E13" s="244"/>
      <c r="F13" s="244"/>
      <c r="G13" s="244"/>
      <c r="H13" s="244"/>
      <c r="I13" s="24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2245.3890000000001</v>
      </c>
      <c r="F15" s="216">
        <v>8523.7999999999993</v>
      </c>
      <c r="G15" s="45">
        <f t="shared" ref="G15:G30" si="0">(F15-E15)/E15</f>
        <v>2.7961351017574234</v>
      </c>
      <c r="H15" s="216">
        <v>7689.8</v>
      </c>
      <c r="I15" s="45">
        <f t="shared" ref="I15:I30" si="1">(F15-H15)/H15</f>
        <v>0.10845535644620134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2211.8880740740742</v>
      </c>
      <c r="F16" s="210">
        <v>6183.1111111111113</v>
      </c>
      <c r="G16" s="48">
        <f t="shared" si="0"/>
        <v>1.7953996332745923</v>
      </c>
      <c r="H16" s="210">
        <v>5887.5555555555557</v>
      </c>
      <c r="I16" s="44">
        <f t="shared" si="1"/>
        <v>5.0200045293273966E-2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1804.2296296296297</v>
      </c>
      <c r="F17" s="210">
        <v>5726.4444444444443</v>
      </c>
      <c r="G17" s="48">
        <f t="shared" si="0"/>
        <v>2.1739000127272949</v>
      </c>
      <c r="H17" s="210">
        <v>5229.8</v>
      </c>
      <c r="I17" s="44">
        <f t="shared" si="1"/>
        <v>9.4964328357574693E-2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1366.8000000000002</v>
      </c>
      <c r="F18" s="210">
        <v>4599.8</v>
      </c>
      <c r="G18" s="48">
        <f t="shared" si="0"/>
        <v>2.3653789874158617</v>
      </c>
      <c r="H18" s="210">
        <v>3945</v>
      </c>
      <c r="I18" s="44">
        <f t="shared" si="1"/>
        <v>0.16598225602027888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4496.8916666666664</v>
      </c>
      <c r="F19" s="210">
        <v>14049.6</v>
      </c>
      <c r="G19" s="48">
        <f t="shared" si="0"/>
        <v>2.1242914086952656</v>
      </c>
      <c r="H19" s="210">
        <v>13285.428571428571</v>
      </c>
      <c r="I19" s="44">
        <f t="shared" si="1"/>
        <v>5.7519516548743072E-2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3294.7519629629633</v>
      </c>
      <c r="F20" s="210">
        <v>9293.7999999999993</v>
      </c>
      <c r="G20" s="48">
        <f t="shared" si="0"/>
        <v>1.8207889712104777</v>
      </c>
      <c r="H20" s="210">
        <v>8618.7999999999993</v>
      </c>
      <c r="I20" s="44">
        <f t="shared" si="1"/>
        <v>7.8317167123033382E-2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2372.4333333333334</v>
      </c>
      <c r="F21" s="210">
        <v>4999.8</v>
      </c>
      <c r="G21" s="48">
        <f t="shared" si="0"/>
        <v>1.1074564792828741</v>
      </c>
      <c r="H21" s="210">
        <v>5193.8</v>
      </c>
      <c r="I21" s="44">
        <f t="shared" si="1"/>
        <v>-3.7352227656051444E-2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604.5</v>
      </c>
      <c r="F22" s="210">
        <v>1988.8</v>
      </c>
      <c r="G22" s="48">
        <f t="shared" si="0"/>
        <v>2.289991728701406</v>
      </c>
      <c r="H22" s="210">
        <v>1838.8</v>
      </c>
      <c r="I22" s="44">
        <f t="shared" si="1"/>
        <v>8.15749401783772E-2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607.86666666666667</v>
      </c>
      <c r="F23" s="210">
        <v>2645</v>
      </c>
      <c r="G23" s="48">
        <f t="shared" si="0"/>
        <v>3.3512831761351172</v>
      </c>
      <c r="H23" s="210">
        <v>2544</v>
      </c>
      <c r="I23" s="44">
        <f t="shared" si="1"/>
        <v>3.9701257861635218E-2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621.4462962962964</v>
      </c>
      <c r="F24" s="210">
        <v>2527.7777777777778</v>
      </c>
      <c r="G24" s="48">
        <f t="shared" si="0"/>
        <v>3.0675723595793558</v>
      </c>
      <c r="H24" s="210">
        <v>2200</v>
      </c>
      <c r="I24" s="44">
        <f t="shared" si="1"/>
        <v>0.14898989898989901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832.07222222222231</v>
      </c>
      <c r="F25" s="210">
        <v>3249.8</v>
      </c>
      <c r="G25" s="48">
        <f t="shared" si="0"/>
        <v>2.9056705814799733</v>
      </c>
      <c r="H25" s="210">
        <v>3224.8</v>
      </c>
      <c r="I25" s="44">
        <f t="shared" si="1"/>
        <v>7.7524187546514512E-3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1993.0333333333333</v>
      </c>
      <c r="F26" s="210">
        <v>8943.7999999999993</v>
      </c>
      <c r="G26" s="48">
        <f t="shared" si="0"/>
        <v>3.487531568296232</v>
      </c>
      <c r="H26" s="210">
        <v>8094</v>
      </c>
      <c r="I26" s="44">
        <f t="shared" si="1"/>
        <v>0.10499135161848273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647.40555555555557</v>
      </c>
      <c r="F27" s="210">
        <v>2617.5</v>
      </c>
      <c r="G27" s="48">
        <f t="shared" si="0"/>
        <v>3.043060763903787</v>
      </c>
      <c r="H27" s="210">
        <v>2586.25</v>
      </c>
      <c r="I27" s="44">
        <f t="shared" si="1"/>
        <v>1.2083131947800869E-2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1544.1416666666669</v>
      </c>
      <c r="F28" s="210">
        <v>3272</v>
      </c>
      <c r="G28" s="48">
        <f t="shared" si="0"/>
        <v>1.1189765619518932</v>
      </c>
      <c r="H28" s="210">
        <v>3216.6666666666665</v>
      </c>
      <c r="I28" s="44">
        <f t="shared" si="1"/>
        <v>1.7202072538860153E-2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3232.2217592592597</v>
      </c>
      <c r="F29" s="210">
        <v>7146.875</v>
      </c>
      <c r="G29" s="48">
        <f t="shared" si="0"/>
        <v>1.2111338677572283</v>
      </c>
      <c r="H29" s="210">
        <v>7697.2222222222226</v>
      </c>
      <c r="I29" s="44">
        <f t="shared" si="1"/>
        <v>-7.1499458679177244E-2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1703.8999999999999</v>
      </c>
      <c r="F30" s="213">
        <v>6443.8</v>
      </c>
      <c r="G30" s="51">
        <f t="shared" si="0"/>
        <v>2.7817947062621053</v>
      </c>
      <c r="H30" s="213">
        <v>6057.3</v>
      </c>
      <c r="I30" s="56">
        <f t="shared" si="1"/>
        <v>6.3807306885906259E-2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4165.4952380952382</v>
      </c>
      <c r="F32" s="216">
        <v>13041.333333333334</v>
      </c>
      <c r="G32" s="45">
        <f>(F32-E32)/E32</f>
        <v>2.1308002021139658</v>
      </c>
      <c r="H32" s="216">
        <v>13099.75</v>
      </c>
      <c r="I32" s="44">
        <f>(F32-H32)/H32</f>
        <v>-4.459372634337759E-3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3724.0592592592589</v>
      </c>
      <c r="F33" s="210">
        <v>11937.25</v>
      </c>
      <c r="G33" s="48">
        <f>(F33-E33)/E33</f>
        <v>2.2054403995639968</v>
      </c>
      <c r="H33" s="210">
        <v>13881</v>
      </c>
      <c r="I33" s="44">
        <f>(F33-H33)/H33</f>
        <v>-0.14002953677688929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4336.6880952380952</v>
      </c>
      <c r="F34" s="210">
        <v>13892.857142857143</v>
      </c>
      <c r="G34" s="48">
        <f>(F34-E34)/E34</f>
        <v>2.2035638343721815</v>
      </c>
      <c r="H34" s="210">
        <v>13892.857142857143</v>
      </c>
      <c r="I34" s="44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5173.3500000000004</v>
      </c>
      <c r="F35" s="210">
        <v>7500</v>
      </c>
      <c r="G35" s="48">
        <f>(F35-E35)/E35</f>
        <v>0.44973759749485331</v>
      </c>
      <c r="H35" s="210">
        <v>6500</v>
      </c>
      <c r="I35" s="44">
        <f>(F35-H35)/H35</f>
        <v>0.15384615384615385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6999.1964285714284</v>
      </c>
      <c r="F36" s="210">
        <v>9469.7999999999993</v>
      </c>
      <c r="G36" s="51">
        <f>(F36-E36)/E36</f>
        <v>0.35298388845658296</v>
      </c>
      <c r="H36" s="210">
        <v>8574</v>
      </c>
      <c r="I36" s="56">
        <f>(F36-H36)/H36</f>
        <v>0.10447865640307899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92832.516666666663</v>
      </c>
      <c r="F38" s="210">
        <v>283000</v>
      </c>
      <c r="G38" s="45">
        <f t="shared" ref="G38:G43" si="2">(F38-E38)/E38</f>
        <v>2.0485007857340221</v>
      </c>
      <c r="H38" s="210">
        <v>225666</v>
      </c>
      <c r="I38" s="44">
        <f t="shared" ref="I38:I43" si="3">(F38-H38)/H38</f>
        <v>0.25406574317797098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49657.491666666669</v>
      </c>
      <c r="F39" s="210">
        <v>159399.6</v>
      </c>
      <c r="G39" s="48">
        <f t="shared" si="2"/>
        <v>2.2099809041905223</v>
      </c>
      <c r="H39" s="210">
        <v>155750</v>
      </c>
      <c r="I39" s="44">
        <f t="shared" si="3"/>
        <v>2.34324237560193E-2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27370.222222222223</v>
      </c>
      <c r="F40" s="210">
        <v>112666</v>
      </c>
      <c r="G40" s="48">
        <f t="shared" si="2"/>
        <v>3.116371401198383</v>
      </c>
      <c r="H40" s="210">
        <v>129499.5</v>
      </c>
      <c r="I40" s="44">
        <f t="shared" si="3"/>
        <v>-0.12998891887613465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8470.1666666666661</v>
      </c>
      <c r="F41" s="210">
        <v>29552</v>
      </c>
      <c r="G41" s="48">
        <f t="shared" si="2"/>
        <v>2.4889514177210215</v>
      </c>
      <c r="H41" s="210">
        <v>27718.666666666668</v>
      </c>
      <c r="I41" s="44">
        <f t="shared" si="3"/>
        <v>6.614074751070273E-2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16722</v>
      </c>
      <c r="F42" s="210">
        <v>20916.666666666668</v>
      </c>
      <c r="G42" s="48">
        <f t="shared" si="2"/>
        <v>0.25084718733803779</v>
      </c>
      <c r="H42" s="210">
        <v>19250</v>
      </c>
      <c r="I42" s="44">
        <f t="shared" si="3"/>
        <v>8.6580086580086646E-2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25415.460317460314</v>
      </c>
      <c r="F43" s="210">
        <v>54140</v>
      </c>
      <c r="G43" s="51">
        <f t="shared" si="2"/>
        <v>1.1301994661417187</v>
      </c>
      <c r="H43" s="210">
        <v>53340</v>
      </c>
      <c r="I43" s="59">
        <f t="shared" si="3"/>
        <v>1.4998125234345707E-2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16865.600000000002</v>
      </c>
      <c r="F45" s="210">
        <v>45397.555555555555</v>
      </c>
      <c r="G45" s="45">
        <f t="shared" ref="G45:G50" si="4">(F45-E45)/E45</f>
        <v>1.6917249048688188</v>
      </c>
      <c r="H45" s="210">
        <v>48892.25</v>
      </c>
      <c r="I45" s="44">
        <f t="shared" ref="I45:I50" si="5">(F45-H45)/H45</f>
        <v>-7.1477472287416619E-2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9210.625</v>
      </c>
      <c r="F46" s="210">
        <v>38332</v>
      </c>
      <c r="G46" s="48">
        <f t="shared" si="4"/>
        <v>3.1617154101920337</v>
      </c>
      <c r="H46" s="210">
        <v>38422.25</v>
      </c>
      <c r="I46" s="85">
        <f t="shared" si="5"/>
        <v>-2.3488994007378537E-3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31312.277777777777</v>
      </c>
      <c r="F47" s="210">
        <v>120142.875</v>
      </c>
      <c r="G47" s="48">
        <f t="shared" si="4"/>
        <v>2.8369254339352152</v>
      </c>
      <c r="H47" s="210">
        <v>117001</v>
      </c>
      <c r="I47" s="85">
        <f t="shared" si="5"/>
        <v>2.6853402962367844E-2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56997.5</v>
      </c>
      <c r="F48" s="210">
        <v>164493.75</v>
      </c>
      <c r="G48" s="48">
        <f t="shared" si="4"/>
        <v>1.8859818413088294</v>
      </c>
      <c r="H48" s="210">
        <v>160056.25</v>
      </c>
      <c r="I48" s="85">
        <f t="shared" si="5"/>
        <v>2.7724628060447499E-2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5368.9333333333334</v>
      </c>
      <c r="F49" s="210">
        <v>13750</v>
      </c>
      <c r="G49" s="48">
        <f t="shared" si="4"/>
        <v>1.561030123922815</v>
      </c>
      <c r="H49" s="210">
        <v>15366.666666666666</v>
      </c>
      <c r="I49" s="44">
        <f t="shared" si="5"/>
        <v>-0.10520607375271146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54599.160317460315</v>
      </c>
      <c r="F50" s="210">
        <v>116499.33333333333</v>
      </c>
      <c r="G50" s="56">
        <f t="shared" si="4"/>
        <v>1.1337202377465483</v>
      </c>
      <c r="H50" s="210">
        <v>103624.5</v>
      </c>
      <c r="I50" s="59">
        <f t="shared" si="5"/>
        <v>0.12424507074420942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6307.5</v>
      </c>
      <c r="F52" s="207">
        <v>21850</v>
      </c>
      <c r="G52" s="209">
        <f t="shared" ref="G52:G60" si="6">(F52-E52)/E52</f>
        <v>2.4641300039635357</v>
      </c>
      <c r="H52" s="207">
        <v>21850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15626.619047619048</v>
      </c>
      <c r="F53" s="210">
        <v>34176.25</v>
      </c>
      <c r="G53" s="212">
        <f t="shared" si="6"/>
        <v>1.1870533796117126</v>
      </c>
      <c r="H53" s="210">
        <v>34176.25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9320.5</v>
      </c>
      <c r="F54" s="210">
        <v>29491.599999999999</v>
      </c>
      <c r="G54" s="212">
        <f t="shared" si="6"/>
        <v>2.1641650126066199</v>
      </c>
      <c r="H54" s="210">
        <v>29491.599999999999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5258.333333333333</v>
      </c>
      <c r="F55" s="210">
        <v>27694.6</v>
      </c>
      <c r="G55" s="212">
        <f t="shared" si="6"/>
        <v>4.266801901743265</v>
      </c>
      <c r="H55" s="210">
        <v>27694.6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4115.9722222222217</v>
      </c>
      <c r="F56" s="210">
        <v>19508</v>
      </c>
      <c r="G56" s="217">
        <f t="shared" si="6"/>
        <v>3.7395849502277714</v>
      </c>
      <c r="H56" s="210">
        <v>18776</v>
      </c>
      <c r="I56" s="86">
        <f t="shared" si="7"/>
        <v>3.8985939497230504E-2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14594.666666666666</v>
      </c>
      <c r="F57" s="213">
        <v>4445.75</v>
      </c>
      <c r="G57" s="215">
        <f t="shared" si="6"/>
        <v>-0.6953853005664169</v>
      </c>
      <c r="H57" s="213">
        <v>4587.6000000000004</v>
      </c>
      <c r="I57" s="119">
        <f t="shared" si="7"/>
        <v>-3.0920306914290773E-2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14213.888888888889</v>
      </c>
      <c r="F58" s="216">
        <v>41787.5</v>
      </c>
      <c r="G58" s="44">
        <f t="shared" si="6"/>
        <v>1.9399061950361538</v>
      </c>
      <c r="H58" s="216">
        <v>38385</v>
      </c>
      <c r="I58" s="44">
        <f t="shared" si="7"/>
        <v>8.8641396378793799E-2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16133.744047619048</v>
      </c>
      <c r="F59" s="210">
        <v>41720.428571428572</v>
      </c>
      <c r="G59" s="48">
        <f t="shared" si="6"/>
        <v>1.5859111467425011</v>
      </c>
      <c r="H59" s="210">
        <v>41263.285714285717</v>
      </c>
      <c r="I59" s="44">
        <f t="shared" si="7"/>
        <v>1.1078682883088685E-2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53785.555555555555</v>
      </c>
      <c r="F60" s="210">
        <v>218000</v>
      </c>
      <c r="G60" s="51">
        <f t="shared" si="6"/>
        <v>3.0531328113702565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20443.740740740741</v>
      </c>
      <c r="F62" s="210">
        <v>48221.8</v>
      </c>
      <c r="G62" s="45">
        <f t="shared" ref="G62:G67" si="8">(F62-E62)/E62</f>
        <v>1.3587561890717255</v>
      </c>
      <c r="H62" s="210">
        <v>48013.111111111109</v>
      </c>
      <c r="I62" s="44">
        <f t="shared" ref="I62:I67" si="9">(F62-H62)/H62</f>
        <v>4.3464979473200396E-3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96575.666666666672</v>
      </c>
      <c r="F63" s="210">
        <v>349244.6</v>
      </c>
      <c r="G63" s="48">
        <f t="shared" si="8"/>
        <v>2.6162794630807618</v>
      </c>
      <c r="H63" s="210">
        <v>303406.14285714284</v>
      </c>
      <c r="I63" s="44">
        <f t="shared" si="9"/>
        <v>0.15107952894823204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41721.333333333336</v>
      </c>
      <c r="F64" s="210">
        <v>148744.66666666666</v>
      </c>
      <c r="G64" s="48">
        <f t="shared" si="8"/>
        <v>2.5651944648621003</v>
      </c>
      <c r="H64" s="210">
        <v>149586.33333333334</v>
      </c>
      <c r="I64" s="85">
        <f t="shared" si="9"/>
        <v>-5.6266281010521413E-3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18787.38095238095</v>
      </c>
      <c r="F65" s="210">
        <v>77999</v>
      </c>
      <c r="G65" s="48">
        <f t="shared" si="8"/>
        <v>3.1516696871000045</v>
      </c>
      <c r="H65" s="210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13342.777777777776</v>
      </c>
      <c r="F66" s="210">
        <v>38966.25</v>
      </c>
      <c r="G66" s="48">
        <f t="shared" si="8"/>
        <v>1.9204001332389564</v>
      </c>
      <c r="H66" s="210">
        <v>41057.5</v>
      </c>
      <c r="I66" s="85">
        <f t="shared" si="9"/>
        <v>-5.0934664799366744E-2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13189</v>
      </c>
      <c r="F67" s="210">
        <v>33690</v>
      </c>
      <c r="G67" s="51">
        <f t="shared" si="8"/>
        <v>1.5544013951019788</v>
      </c>
      <c r="H67" s="210">
        <v>33690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13075.267857142857</v>
      </c>
      <c r="F69" s="216">
        <v>45936.333333333336</v>
      </c>
      <c r="G69" s="45">
        <f>(F69-E69)/E69</f>
        <v>2.5132231198031549</v>
      </c>
      <c r="H69" s="216">
        <v>43527.25</v>
      </c>
      <c r="I69" s="44">
        <f>(F69-H69)/H69</f>
        <v>5.5346554935892703E-2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7680.1488095238092</v>
      </c>
      <c r="F70" s="210">
        <v>20402.5</v>
      </c>
      <c r="G70" s="48">
        <f>(F70-E70)/E70</f>
        <v>1.6565240473856147</v>
      </c>
      <c r="H70" s="210">
        <v>20402.5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2185.3666666666668</v>
      </c>
      <c r="F71" s="210">
        <v>14718.6</v>
      </c>
      <c r="G71" s="48">
        <f>(F71-E71)/E71</f>
        <v>5.7350711551074571</v>
      </c>
      <c r="H71" s="210">
        <v>14418.6</v>
      </c>
      <c r="I71" s="44">
        <f>(F71-H71)/H71</f>
        <v>2.0806458324663976E-2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8303.7777777777792</v>
      </c>
      <c r="F72" s="210">
        <v>22000.75</v>
      </c>
      <c r="G72" s="48">
        <f>(F72-E72)/E72</f>
        <v>1.6494868466829016</v>
      </c>
      <c r="H72" s="210">
        <v>22000.75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7351.5</v>
      </c>
      <c r="F73" s="219">
        <v>15707.5</v>
      </c>
      <c r="G73" s="48">
        <f>(F73-E73)/E73</f>
        <v>1.1366387812011154</v>
      </c>
      <c r="H73" s="219">
        <v>17290.5</v>
      </c>
      <c r="I73" s="59">
        <f>(F73-H73)/H73</f>
        <v>-9.1553165032821487E-2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4560</v>
      </c>
      <c r="F75" s="207">
        <v>16503.25</v>
      </c>
      <c r="G75" s="44">
        <f t="shared" ref="G75:G81" si="10">(F75-E75)/E75</f>
        <v>2.6191337719298247</v>
      </c>
      <c r="H75" s="207">
        <v>16012.6</v>
      </c>
      <c r="I75" s="45">
        <f t="shared" ref="I75:I81" si="11">(F75-H75)/H75</f>
        <v>3.0641494822826999E-2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3629.5</v>
      </c>
      <c r="F76" s="210">
        <v>15499</v>
      </c>
      <c r="G76" s="48">
        <f t="shared" si="10"/>
        <v>3.2702851632456262</v>
      </c>
      <c r="H76" s="210">
        <v>16139</v>
      </c>
      <c r="I76" s="44">
        <f t="shared" si="11"/>
        <v>-3.9655492905384469E-2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1777.5</v>
      </c>
      <c r="F77" s="210">
        <v>6312.6</v>
      </c>
      <c r="G77" s="48">
        <f t="shared" si="10"/>
        <v>2.5513924050632912</v>
      </c>
      <c r="H77" s="210">
        <v>6183.6</v>
      </c>
      <c r="I77" s="44">
        <f t="shared" si="11"/>
        <v>2.0861633999611877E-2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10718.888888888889</v>
      </c>
      <c r="G78" s="48">
        <f t="shared" si="10"/>
        <v>0.98334703947368418</v>
      </c>
      <c r="H78" s="210">
        <v>10406.111111111111</v>
      </c>
      <c r="I78" s="44">
        <f t="shared" si="11"/>
        <v>3.0057124552880211E-2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5718.7268518518513</v>
      </c>
      <c r="F79" s="210">
        <v>15843.333333333334</v>
      </c>
      <c r="G79" s="48">
        <f t="shared" si="10"/>
        <v>1.7704301575800754</v>
      </c>
      <c r="H79" s="210">
        <v>14070</v>
      </c>
      <c r="I79" s="44">
        <f t="shared" si="11"/>
        <v>0.12603648424543951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13666.444444444445</v>
      </c>
      <c r="F80" s="210">
        <v>56000</v>
      </c>
      <c r="G80" s="48">
        <f t="shared" si="10"/>
        <v>3.097627603700873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8958.9947089947091</v>
      </c>
      <c r="F81" s="213">
        <v>27248.333333333332</v>
      </c>
      <c r="G81" s="51">
        <f t="shared" si="10"/>
        <v>2.0414498745016978</v>
      </c>
      <c r="H81" s="213">
        <v>27300</v>
      </c>
      <c r="I81" s="56">
        <f t="shared" si="11"/>
        <v>-1.892551892551937E-3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3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0" t="s">
        <v>203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1" t="s">
        <v>3</v>
      </c>
      <c r="B12" s="247"/>
      <c r="C12" s="249" t="s">
        <v>0</v>
      </c>
      <c r="D12" s="243" t="s">
        <v>23</v>
      </c>
      <c r="E12" s="243" t="s">
        <v>218</v>
      </c>
      <c r="F12" s="251" t="s">
        <v>223</v>
      </c>
      <c r="G12" s="243" t="s">
        <v>197</v>
      </c>
      <c r="H12" s="251" t="s">
        <v>219</v>
      </c>
      <c r="I12" s="243" t="s">
        <v>187</v>
      </c>
    </row>
    <row r="13" spans="1:9" ht="30.75" customHeight="1" thickBot="1" x14ac:dyDescent="0.25">
      <c r="A13" s="242"/>
      <c r="B13" s="248"/>
      <c r="C13" s="250"/>
      <c r="D13" s="244"/>
      <c r="E13" s="244"/>
      <c r="F13" s="252"/>
      <c r="G13" s="244"/>
      <c r="H13" s="252"/>
      <c r="I13" s="24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2245.3890000000001</v>
      </c>
      <c r="F15" s="181">
        <v>7960</v>
      </c>
      <c r="G15" s="44">
        <f>(F15-E15)/E15</f>
        <v>2.5450427520576611</v>
      </c>
      <c r="H15" s="181">
        <v>6016.6</v>
      </c>
      <c r="I15" s="120">
        <f>(F15-H15)/H15</f>
        <v>0.32300634910082099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2211.8880740740742</v>
      </c>
      <c r="F16" s="181">
        <v>5920</v>
      </c>
      <c r="G16" s="48">
        <f t="shared" ref="G16:G39" si="0">(F16-E16)/E16</f>
        <v>1.6764464573905671</v>
      </c>
      <c r="H16" s="181">
        <v>6166.6</v>
      </c>
      <c r="I16" s="48">
        <f>(F16-H16)/H16</f>
        <v>-3.9989621509421779E-2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1804.2296296296297</v>
      </c>
      <c r="F17" s="181">
        <v>5770</v>
      </c>
      <c r="G17" s="48">
        <f t="shared" si="0"/>
        <v>2.1980408176671276</v>
      </c>
      <c r="H17" s="181">
        <v>5516.6</v>
      </c>
      <c r="I17" s="48">
        <f t="shared" ref="I17:I29" si="1">(F17-H17)/H17</f>
        <v>4.5934089837943594E-2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1366.8000000000002</v>
      </c>
      <c r="F18" s="181">
        <v>4220</v>
      </c>
      <c r="G18" s="48">
        <f t="shared" si="0"/>
        <v>2.0875036581796893</v>
      </c>
      <c r="H18" s="181">
        <v>3450</v>
      </c>
      <c r="I18" s="48">
        <f t="shared" si="1"/>
        <v>0.22318840579710145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4496.8916666666664</v>
      </c>
      <c r="F19" s="181">
        <v>15800</v>
      </c>
      <c r="G19" s="48">
        <f t="shared" si="0"/>
        <v>2.5135380549898358</v>
      </c>
      <c r="H19" s="181">
        <v>13733.2</v>
      </c>
      <c r="I19" s="48">
        <f t="shared" si="1"/>
        <v>0.15049660676317239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3294.7519629629633</v>
      </c>
      <c r="F20" s="181">
        <v>8266.6</v>
      </c>
      <c r="G20" s="48">
        <f t="shared" si="0"/>
        <v>1.5090204339891689</v>
      </c>
      <c r="H20" s="181">
        <v>6800</v>
      </c>
      <c r="I20" s="48">
        <f t="shared" si="1"/>
        <v>0.21567647058823536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2372.4333333333334</v>
      </c>
      <c r="F21" s="181">
        <v>4570</v>
      </c>
      <c r="G21" s="48">
        <f t="shared" si="0"/>
        <v>0.92629227375549716</v>
      </c>
      <c r="H21" s="181">
        <v>3900</v>
      </c>
      <c r="I21" s="48">
        <f t="shared" si="1"/>
        <v>0.1717948717948718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604.5</v>
      </c>
      <c r="F22" s="181">
        <v>1720</v>
      </c>
      <c r="G22" s="48">
        <f t="shared" si="0"/>
        <v>1.8453267162944582</v>
      </c>
      <c r="H22" s="181">
        <v>1550</v>
      </c>
      <c r="I22" s="48">
        <f t="shared" si="1"/>
        <v>0.10967741935483871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607.86666666666667</v>
      </c>
      <c r="F23" s="181">
        <v>1960</v>
      </c>
      <c r="G23" s="48">
        <f t="shared" si="0"/>
        <v>2.2243913138846234</v>
      </c>
      <c r="H23" s="181">
        <v>2033.2</v>
      </c>
      <c r="I23" s="48">
        <f t="shared" si="1"/>
        <v>-3.6002360810544976E-2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621.4462962962964</v>
      </c>
      <c r="F24" s="181">
        <v>2150</v>
      </c>
      <c r="G24" s="48">
        <f t="shared" si="0"/>
        <v>2.4596714355103533</v>
      </c>
      <c r="H24" s="181">
        <v>1950</v>
      </c>
      <c r="I24" s="48">
        <f t="shared" si="1"/>
        <v>0.10256410256410256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832.07222222222231</v>
      </c>
      <c r="F25" s="181">
        <v>2780</v>
      </c>
      <c r="G25" s="48">
        <f t="shared" si="0"/>
        <v>2.3410561316125067</v>
      </c>
      <c r="H25" s="181">
        <v>2500</v>
      </c>
      <c r="I25" s="48">
        <f t="shared" si="1"/>
        <v>0.112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1993.0333333333333</v>
      </c>
      <c r="F26" s="181">
        <v>7160</v>
      </c>
      <c r="G26" s="48">
        <f t="shared" si="0"/>
        <v>2.5925139235001926</v>
      </c>
      <c r="H26" s="181">
        <v>6816.6</v>
      </c>
      <c r="I26" s="48">
        <f t="shared" si="1"/>
        <v>5.0377020802159375E-2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647.40555555555557</v>
      </c>
      <c r="F27" s="181">
        <v>1850</v>
      </c>
      <c r="G27" s="48">
        <f t="shared" si="0"/>
        <v>1.8575596612118455</v>
      </c>
      <c r="H27" s="181">
        <v>1850</v>
      </c>
      <c r="I27" s="48">
        <f t="shared" si="1"/>
        <v>0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1544.1416666666669</v>
      </c>
      <c r="F28" s="181">
        <v>4450</v>
      </c>
      <c r="G28" s="48">
        <f t="shared" si="0"/>
        <v>1.8818599329724708</v>
      </c>
      <c r="H28" s="181">
        <v>3450</v>
      </c>
      <c r="I28" s="48">
        <f t="shared" si="1"/>
        <v>0.28985507246376813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3232.2217592592597</v>
      </c>
      <c r="F29" s="181">
        <v>5650</v>
      </c>
      <c r="G29" s="48">
        <f t="shared" si="0"/>
        <v>0.74802362610628292</v>
      </c>
      <c r="H29" s="181">
        <v>5266.6</v>
      </c>
      <c r="I29" s="48">
        <f t="shared" si="1"/>
        <v>7.2798389853036036E-2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1703.8999999999999</v>
      </c>
      <c r="F30" s="184">
        <v>6300</v>
      </c>
      <c r="G30" s="51">
        <f t="shared" si="0"/>
        <v>2.6974000821644468</v>
      </c>
      <c r="H30" s="184">
        <v>5866.6</v>
      </c>
      <c r="I30" s="51">
        <f>(F30-H30)/H30</f>
        <v>7.3875839498176055E-2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4165.4952380952382</v>
      </c>
      <c r="F32" s="181">
        <v>14900</v>
      </c>
      <c r="G32" s="44">
        <f t="shared" si="0"/>
        <v>2.5770056495883416</v>
      </c>
      <c r="H32" s="181">
        <v>14233.2</v>
      </c>
      <c r="I32" s="45">
        <f>(F32-H32)/H32</f>
        <v>4.6848214034791842E-2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3724.0592592592589</v>
      </c>
      <c r="F33" s="181">
        <v>13960</v>
      </c>
      <c r="G33" s="48">
        <f t="shared" si="0"/>
        <v>2.748597707002316</v>
      </c>
      <c r="H33" s="181">
        <v>13833.2</v>
      </c>
      <c r="I33" s="48">
        <f>(F33-H33)/H33</f>
        <v>9.1663534106352293E-3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4336.6880952380952</v>
      </c>
      <c r="F34" s="181">
        <v>13920</v>
      </c>
      <c r="G34" s="48">
        <f>(F34-E34)/E34</f>
        <v>2.2098227251539879</v>
      </c>
      <c r="H34" s="181">
        <v>14500</v>
      </c>
      <c r="I34" s="48">
        <f>(F34-H34)/H34</f>
        <v>-0.04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5173.3500000000004</v>
      </c>
      <c r="F35" s="181">
        <v>11200</v>
      </c>
      <c r="G35" s="48">
        <f t="shared" si="0"/>
        <v>1.1649414789256476</v>
      </c>
      <c r="H35" s="181">
        <v>9600</v>
      </c>
      <c r="I35" s="48">
        <f>(F35-H35)/H35</f>
        <v>0.16666666666666666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6999.1964285714284</v>
      </c>
      <c r="F36" s="181">
        <v>9100</v>
      </c>
      <c r="G36" s="55">
        <f t="shared" si="0"/>
        <v>0.30014925182737817</v>
      </c>
      <c r="H36" s="181">
        <v>7066.6</v>
      </c>
      <c r="I36" s="48">
        <f>(F36-H36)/H36</f>
        <v>0.28774799762261899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92832.516666666663</v>
      </c>
      <c r="F38" s="182">
        <v>291000</v>
      </c>
      <c r="G38" s="45">
        <f t="shared" si="0"/>
        <v>2.1346774863908138</v>
      </c>
      <c r="H38" s="182">
        <v>284000</v>
      </c>
      <c r="I38" s="45">
        <f>(F38-H38)/H38</f>
        <v>2.464788732394366E-2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49657.491666666669</v>
      </c>
      <c r="F39" s="183">
        <v>167200</v>
      </c>
      <c r="G39" s="51">
        <f t="shared" si="0"/>
        <v>2.3670649561269621</v>
      </c>
      <c r="H39" s="183">
        <v>169666.6</v>
      </c>
      <c r="I39" s="51">
        <f>(F39-H39)/H39</f>
        <v>-1.4537923197612292E-2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0" t="s">
        <v>204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1" t="s">
        <v>3</v>
      </c>
      <c r="B12" s="247"/>
      <c r="C12" s="249" t="s">
        <v>0</v>
      </c>
      <c r="D12" s="243" t="s">
        <v>222</v>
      </c>
      <c r="E12" s="251" t="s">
        <v>223</v>
      </c>
      <c r="F12" s="258" t="s">
        <v>186</v>
      </c>
      <c r="G12" s="243" t="s">
        <v>218</v>
      </c>
      <c r="H12" s="260" t="s">
        <v>224</v>
      </c>
      <c r="I12" s="256" t="s">
        <v>196</v>
      </c>
    </row>
    <row r="13" spans="1:9" ht="39.75" customHeight="1" thickBot="1" x14ac:dyDescent="0.25">
      <c r="A13" s="242"/>
      <c r="B13" s="248"/>
      <c r="C13" s="250"/>
      <c r="D13" s="244"/>
      <c r="E13" s="252"/>
      <c r="F13" s="259"/>
      <c r="G13" s="244"/>
      <c r="H13" s="261"/>
      <c r="I13" s="25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8523.7999999999993</v>
      </c>
      <c r="E15" s="165">
        <v>7960</v>
      </c>
      <c r="F15" s="67">
        <f t="shared" ref="F15:F30" si="0">D15-E15</f>
        <v>563.79999999999927</v>
      </c>
      <c r="G15" s="42">
        <v>2245.3890000000001</v>
      </c>
      <c r="H15" s="66">
        <f>AVERAGE(D15:E15)</f>
        <v>8241.9</v>
      </c>
      <c r="I15" s="69">
        <f>(H15-G15)/G15</f>
        <v>2.6705889269075422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6183.1111111111113</v>
      </c>
      <c r="E16" s="165">
        <v>5920</v>
      </c>
      <c r="F16" s="71">
        <f t="shared" si="0"/>
        <v>263.11111111111131</v>
      </c>
      <c r="G16" s="46">
        <v>2211.8880740740742</v>
      </c>
      <c r="H16" s="68">
        <f t="shared" ref="H16:H30" si="1">AVERAGE(D16:E16)</f>
        <v>6051.5555555555557</v>
      </c>
      <c r="I16" s="72">
        <f t="shared" ref="I16:I39" si="2">(H16-G16)/G16</f>
        <v>1.7359230453325796</v>
      </c>
    </row>
    <row r="17" spans="1:9" ht="16.5" x14ac:dyDescent="0.3">
      <c r="A17" s="37"/>
      <c r="B17" s="34" t="s">
        <v>6</v>
      </c>
      <c r="C17" s="15" t="s">
        <v>165</v>
      </c>
      <c r="D17" s="165">
        <v>5726.4444444444443</v>
      </c>
      <c r="E17" s="165">
        <v>5770</v>
      </c>
      <c r="F17" s="71">
        <f t="shared" si="0"/>
        <v>-43.555555555555657</v>
      </c>
      <c r="G17" s="46">
        <v>1804.2296296296297</v>
      </c>
      <c r="H17" s="68">
        <f t="shared" si="1"/>
        <v>5748.2222222222226</v>
      </c>
      <c r="I17" s="72">
        <f t="shared" si="2"/>
        <v>2.1859704151972115</v>
      </c>
    </row>
    <row r="18" spans="1:9" ht="16.5" x14ac:dyDescent="0.3">
      <c r="A18" s="37"/>
      <c r="B18" s="34" t="s">
        <v>7</v>
      </c>
      <c r="C18" s="15" t="s">
        <v>166</v>
      </c>
      <c r="D18" s="165">
        <v>4599.8</v>
      </c>
      <c r="E18" s="165">
        <v>4220</v>
      </c>
      <c r="F18" s="71">
        <f t="shared" si="0"/>
        <v>379.80000000000018</v>
      </c>
      <c r="G18" s="46">
        <v>1366.8000000000002</v>
      </c>
      <c r="H18" s="68">
        <f t="shared" si="1"/>
        <v>4409.8999999999996</v>
      </c>
      <c r="I18" s="72">
        <f t="shared" si="2"/>
        <v>2.2264413227977751</v>
      </c>
    </row>
    <row r="19" spans="1:9" ht="16.5" x14ac:dyDescent="0.3">
      <c r="A19" s="37"/>
      <c r="B19" s="34" t="s">
        <v>8</v>
      </c>
      <c r="C19" s="15" t="s">
        <v>167</v>
      </c>
      <c r="D19" s="165">
        <v>14049.6</v>
      </c>
      <c r="E19" s="165">
        <v>15800</v>
      </c>
      <c r="F19" s="71">
        <f t="shared" si="0"/>
        <v>-1750.3999999999996</v>
      </c>
      <c r="G19" s="46">
        <v>4496.8916666666664</v>
      </c>
      <c r="H19" s="68">
        <f t="shared" si="1"/>
        <v>14924.8</v>
      </c>
      <c r="I19" s="72">
        <f t="shared" si="2"/>
        <v>2.3189147318425505</v>
      </c>
    </row>
    <row r="20" spans="1:9" ht="16.5" x14ac:dyDescent="0.3">
      <c r="A20" s="37"/>
      <c r="B20" s="34" t="s">
        <v>9</v>
      </c>
      <c r="C20" s="15" t="s">
        <v>168</v>
      </c>
      <c r="D20" s="165">
        <v>9293.7999999999993</v>
      </c>
      <c r="E20" s="165">
        <v>8266.6</v>
      </c>
      <c r="F20" s="71">
        <f t="shared" si="0"/>
        <v>1027.1999999999989</v>
      </c>
      <c r="G20" s="46">
        <v>3294.7519629629633</v>
      </c>
      <c r="H20" s="68">
        <f t="shared" si="1"/>
        <v>8780.2000000000007</v>
      </c>
      <c r="I20" s="72">
        <f t="shared" si="2"/>
        <v>1.6649047025998236</v>
      </c>
    </row>
    <row r="21" spans="1:9" ht="16.5" x14ac:dyDescent="0.3">
      <c r="A21" s="37"/>
      <c r="B21" s="34" t="s">
        <v>10</v>
      </c>
      <c r="C21" s="15" t="s">
        <v>169</v>
      </c>
      <c r="D21" s="165">
        <v>4999.8</v>
      </c>
      <c r="E21" s="165">
        <v>4570</v>
      </c>
      <c r="F21" s="71">
        <f t="shared" si="0"/>
        <v>429.80000000000018</v>
      </c>
      <c r="G21" s="46">
        <v>2372.4333333333334</v>
      </c>
      <c r="H21" s="68">
        <f t="shared" si="1"/>
        <v>4784.8999999999996</v>
      </c>
      <c r="I21" s="72">
        <f t="shared" si="2"/>
        <v>1.0168743765191854</v>
      </c>
    </row>
    <row r="22" spans="1:9" ht="16.5" x14ac:dyDescent="0.3">
      <c r="A22" s="37"/>
      <c r="B22" s="34" t="s">
        <v>11</v>
      </c>
      <c r="C22" s="15" t="s">
        <v>170</v>
      </c>
      <c r="D22" s="165">
        <v>1988.8</v>
      </c>
      <c r="E22" s="165">
        <v>1720</v>
      </c>
      <c r="F22" s="71">
        <f t="shared" si="0"/>
        <v>268.79999999999995</v>
      </c>
      <c r="G22" s="46">
        <v>604.5</v>
      </c>
      <c r="H22" s="68">
        <f t="shared" si="1"/>
        <v>1854.4</v>
      </c>
      <c r="I22" s="72">
        <f t="shared" si="2"/>
        <v>2.0676592224979324</v>
      </c>
    </row>
    <row r="23" spans="1:9" ht="16.5" x14ac:dyDescent="0.3">
      <c r="A23" s="37"/>
      <c r="B23" s="34" t="s">
        <v>12</v>
      </c>
      <c r="C23" s="15" t="s">
        <v>171</v>
      </c>
      <c r="D23" s="165">
        <v>2645</v>
      </c>
      <c r="E23" s="165">
        <v>1960</v>
      </c>
      <c r="F23" s="71">
        <f t="shared" si="0"/>
        <v>685</v>
      </c>
      <c r="G23" s="46">
        <v>607.86666666666667</v>
      </c>
      <c r="H23" s="68">
        <f t="shared" si="1"/>
        <v>2302.5</v>
      </c>
      <c r="I23" s="72">
        <f t="shared" si="2"/>
        <v>2.7878372450098703</v>
      </c>
    </row>
    <row r="24" spans="1:9" ht="16.5" x14ac:dyDescent="0.3">
      <c r="A24" s="37"/>
      <c r="B24" s="34" t="s">
        <v>13</v>
      </c>
      <c r="C24" s="15" t="s">
        <v>172</v>
      </c>
      <c r="D24" s="165">
        <v>2527.7777777777778</v>
      </c>
      <c r="E24" s="165">
        <v>2150</v>
      </c>
      <c r="F24" s="71">
        <f t="shared" si="0"/>
        <v>377.77777777777783</v>
      </c>
      <c r="G24" s="46">
        <v>621.4462962962964</v>
      </c>
      <c r="H24" s="68">
        <f t="shared" si="1"/>
        <v>2338.8888888888887</v>
      </c>
      <c r="I24" s="72">
        <f t="shared" si="2"/>
        <v>2.7636218975448541</v>
      </c>
    </row>
    <row r="25" spans="1:9" ht="16.5" x14ac:dyDescent="0.3">
      <c r="A25" s="37"/>
      <c r="B25" s="34" t="s">
        <v>14</v>
      </c>
      <c r="C25" s="15" t="s">
        <v>173</v>
      </c>
      <c r="D25" s="165">
        <v>3249.8</v>
      </c>
      <c r="E25" s="165">
        <v>2780</v>
      </c>
      <c r="F25" s="71">
        <f t="shared" si="0"/>
        <v>469.80000000000018</v>
      </c>
      <c r="G25" s="46">
        <v>832.07222222222231</v>
      </c>
      <c r="H25" s="68">
        <f t="shared" si="1"/>
        <v>3014.9</v>
      </c>
      <c r="I25" s="72">
        <f t="shared" si="2"/>
        <v>2.6233633565462395</v>
      </c>
    </row>
    <row r="26" spans="1:9" ht="16.5" x14ac:dyDescent="0.3">
      <c r="A26" s="37"/>
      <c r="B26" s="34" t="s">
        <v>15</v>
      </c>
      <c r="C26" s="15" t="s">
        <v>174</v>
      </c>
      <c r="D26" s="165">
        <v>8943.7999999999993</v>
      </c>
      <c r="E26" s="165">
        <v>7160</v>
      </c>
      <c r="F26" s="71">
        <f t="shared" si="0"/>
        <v>1783.7999999999993</v>
      </c>
      <c r="G26" s="46">
        <v>1993.0333333333333</v>
      </c>
      <c r="H26" s="68">
        <f t="shared" si="1"/>
        <v>8051.9</v>
      </c>
      <c r="I26" s="72">
        <f t="shared" si="2"/>
        <v>3.0400227458982121</v>
      </c>
    </row>
    <row r="27" spans="1:9" ht="16.5" x14ac:dyDescent="0.3">
      <c r="A27" s="37"/>
      <c r="B27" s="34" t="s">
        <v>16</v>
      </c>
      <c r="C27" s="15" t="s">
        <v>175</v>
      </c>
      <c r="D27" s="165">
        <v>2617.5</v>
      </c>
      <c r="E27" s="165">
        <v>1850</v>
      </c>
      <c r="F27" s="71">
        <f t="shared" si="0"/>
        <v>767.5</v>
      </c>
      <c r="G27" s="46">
        <v>647.40555555555557</v>
      </c>
      <c r="H27" s="68">
        <f t="shared" si="1"/>
        <v>2233.75</v>
      </c>
      <c r="I27" s="72">
        <f t="shared" si="2"/>
        <v>2.4503102125578162</v>
      </c>
    </row>
    <row r="28" spans="1:9" ht="16.5" x14ac:dyDescent="0.3">
      <c r="A28" s="37"/>
      <c r="B28" s="34" t="s">
        <v>17</v>
      </c>
      <c r="C28" s="15" t="s">
        <v>176</v>
      </c>
      <c r="D28" s="165">
        <v>3272</v>
      </c>
      <c r="E28" s="165">
        <v>4450</v>
      </c>
      <c r="F28" s="71">
        <f t="shared" si="0"/>
        <v>-1178</v>
      </c>
      <c r="G28" s="46">
        <v>1544.1416666666669</v>
      </c>
      <c r="H28" s="68">
        <f t="shared" si="1"/>
        <v>3861</v>
      </c>
      <c r="I28" s="72">
        <f t="shared" si="2"/>
        <v>1.5004182474621819</v>
      </c>
    </row>
    <row r="29" spans="1:9" ht="16.5" x14ac:dyDescent="0.3">
      <c r="A29" s="37"/>
      <c r="B29" s="34" t="s">
        <v>18</v>
      </c>
      <c r="C29" s="15" t="s">
        <v>177</v>
      </c>
      <c r="D29" s="165">
        <v>7146.875</v>
      </c>
      <c r="E29" s="165">
        <v>5650</v>
      </c>
      <c r="F29" s="71">
        <f t="shared" si="0"/>
        <v>1496.875</v>
      </c>
      <c r="G29" s="46">
        <v>3232.2217592592597</v>
      </c>
      <c r="H29" s="68">
        <f t="shared" si="1"/>
        <v>6398.4375</v>
      </c>
      <c r="I29" s="72">
        <f t="shared" si="2"/>
        <v>0.97957874693175562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6443.8</v>
      </c>
      <c r="E30" s="168">
        <v>6300</v>
      </c>
      <c r="F30" s="74">
        <f t="shared" si="0"/>
        <v>143.80000000000018</v>
      </c>
      <c r="G30" s="49">
        <v>1703.8999999999999</v>
      </c>
      <c r="H30" s="101">
        <f t="shared" si="1"/>
        <v>6371.9</v>
      </c>
      <c r="I30" s="75">
        <f t="shared" si="2"/>
        <v>2.7395973942132756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13041.333333333334</v>
      </c>
      <c r="E32" s="165">
        <v>14900</v>
      </c>
      <c r="F32" s="67">
        <f>D32-E32</f>
        <v>-1858.6666666666661</v>
      </c>
      <c r="G32" s="54">
        <v>4165.4952380952382</v>
      </c>
      <c r="H32" s="68">
        <f>AVERAGE(D32:E32)</f>
        <v>13970.666666666668</v>
      </c>
      <c r="I32" s="78">
        <f t="shared" si="2"/>
        <v>2.3539029258511537</v>
      </c>
    </row>
    <row r="33" spans="1:9" ht="16.5" x14ac:dyDescent="0.3">
      <c r="A33" s="37"/>
      <c r="B33" s="34" t="s">
        <v>27</v>
      </c>
      <c r="C33" s="15" t="s">
        <v>180</v>
      </c>
      <c r="D33" s="47">
        <v>11937.25</v>
      </c>
      <c r="E33" s="165">
        <v>13960</v>
      </c>
      <c r="F33" s="79">
        <f>D33-E33</f>
        <v>-2022.75</v>
      </c>
      <c r="G33" s="46">
        <v>3724.0592592592589</v>
      </c>
      <c r="H33" s="68">
        <f>AVERAGE(D33:E33)</f>
        <v>12948.625</v>
      </c>
      <c r="I33" s="72">
        <f t="shared" si="2"/>
        <v>2.4770190532831564</v>
      </c>
    </row>
    <row r="34" spans="1:9" ht="16.5" x14ac:dyDescent="0.3">
      <c r="A34" s="37"/>
      <c r="B34" s="39" t="s">
        <v>28</v>
      </c>
      <c r="C34" s="15" t="s">
        <v>181</v>
      </c>
      <c r="D34" s="47">
        <v>13892.857142857143</v>
      </c>
      <c r="E34" s="165">
        <v>13920</v>
      </c>
      <c r="F34" s="71">
        <f>D34-E34</f>
        <v>-27.142857142856883</v>
      </c>
      <c r="G34" s="46">
        <v>4336.6880952380952</v>
      </c>
      <c r="H34" s="68">
        <f>AVERAGE(D34:E34)</f>
        <v>13906.428571428572</v>
      </c>
      <c r="I34" s="72">
        <f t="shared" si="2"/>
        <v>2.2066932797630847</v>
      </c>
    </row>
    <row r="35" spans="1:9" ht="16.5" x14ac:dyDescent="0.3">
      <c r="A35" s="37"/>
      <c r="B35" s="34" t="s">
        <v>29</v>
      </c>
      <c r="C35" s="15" t="s">
        <v>182</v>
      </c>
      <c r="D35" s="47">
        <v>7500</v>
      </c>
      <c r="E35" s="165">
        <v>11200</v>
      </c>
      <c r="F35" s="79">
        <f>D35-E35</f>
        <v>-3700</v>
      </c>
      <c r="G35" s="46">
        <v>5173.3500000000004</v>
      </c>
      <c r="H35" s="68">
        <f>AVERAGE(D35:E35)</f>
        <v>9350</v>
      </c>
      <c r="I35" s="72">
        <f t="shared" si="2"/>
        <v>0.80733953821025051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9469.7999999999993</v>
      </c>
      <c r="E36" s="165">
        <v>9100</v>
      </c>
      <c r="F36" s="71">
        <f>D36-E36</f>
        <v>369.79999999999927</v>
      </c>
      <c r="G36" s="49">
        <v>6999.1964285714284</v>
      </c>
      <c r="H36" s="68">
        <f>AVERAGE(D36:E36)</f>
        <v>9284.9</v>
      </c>
      <c r="I36" s="80">
        <f t="shared" si="2"/>
        <v>0.32656657014198054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283000</v>
      </c>
      <c r="E38" s="166">
        <v>291000</v>
      </c>
      <c r="F38" s="67">
        <f>D38-E38</f>
        <v>-8000</v>
      </c>
      <c r="G38" s="46">
        <v>92832.516666666663</v>
      </c>
      <c r="H38" s="67">
        <f>AVERAGE(D38:E38)</f>
        <v>287000</v>
      </c>
      <c r="I38" s="78">
        <f t="shared" si="2"/>
        <v>2.0915891360624177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159399.6</v>
      </c>
      <c r="E39" s="167">
        <v>167200</v>
      </c>
      <c r="F39" s="74">
        <f>D39-E39</f>
        <v>-7800.3999999999942</v>
      </c>
      <c r="G39" s="46">
        <v>49657.491666666669</v>
      </c>
      <c r="H39" s="81">
        <f>AVERAGE(D39:E39)</f>
        <v>163299.79999999999</v>
      </c>
      <c r="I39" s="75">
        <f t="shared" si="2"/>
        <v>2.288522930158742</v>
      </c>
    </row>
    <row r="40" spans="1:9" ht="15.75" customHeight="1" thickBot="1" x14ac:dyDescent="0.25">
      <c r="A40" s="253"/>
      <c r="B40" s="254"/>
      <c r="C40" s="255"/>
      <c r="D40" s="84">
        <f>SUM(D15:D39)</f>
        <v>590452.54880952381</v>
      </c>
      <c r="E40" s="84">
        <f>SUM(E15:E39)</f>
        <v>607806.6</v>
      </c>
      <c r="F40" s="84">
        <f>SUM(F15:F39)</f>
        <v>-17354.051190476188</v>
      </c>
      <c r="G40" s="84">
        <f>SUM(G15:G39)</f>
        <v>196467.76852116402</v>
      </c>
      <c r="H40" s="84">
        <f>AVERAGE(D40:E40)</f>
        <v>599129.57440476189</v>
      </c>
      <c r="I40" s="75">
        <f>(H40-G40)/G40</f>
        <v>2.0495056716655387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0" t="s">
        <v>201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1" t="s">
        <v>3</v>
      </c>
      <c r="B13" s="247"/>
      <c r="C13" s="249" t="s">
        <v>0</v>
      </c>
      <c r="D13" s="243" t="s">
        <v>23</v>
      </c>
      <c r="E13" s="243" t="s">
        <v>218</v>
      </c>
      <c r="F13" s="260" t="s">
        <v>224</v>
      </c>
      <c r="G13" s="243" t="s">
        <v>197</v>
      </c>
      <c r="H13" s="260" t="s">
        <v>220</v>
      </c>
      <c r="I13" s="243" t="s">
        <v>187</v>
      </c>
    </row>
    <row r="14" spans="1:9" ht="33.75" customHeight="1" thickBot="1" x14ac:dyDescent="0.25">
      <c r="A14" s="242"/>
      <c r="B14" s="248"/>
      <c r="C14" s="250"/>
      <c r="D14" s="263"/>
      <c r="E14" s="244"/>
      <c r="F14" s="261"/>
      <c r="G14" s="262"/>
      <c r="H14" s="261"/>
      <c r="I14" s="26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2245.3890000000001</v>
      </c>
      <c r="F16" s="42">
        <v>8241.9</v>
      </c>
      <c r="G16" s="21">
        <f t="shared" ref="G16:G31" si="0">(F16-E16)/E16</f>
        <v>2.6705889269075422</v>
      </c>
      <c r="H16" s="207">
        <v>6853.2000000000007</v>
      </c>
      <c r="I16" s="21">
        <f t="shared" ref="I16:I31" si="1">(F16-H16)/H16</f>
        <v>0.20263526527753439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2211.8880740740742</v>
      </c>
      <c r="F17" s="46">
        <v>6051.5555555555557</v>
      </c>
      <c r="G17" s="21">
        <f t="shared" si="0"/>
        <v>1.7359230453325796</v>
      </c>
      <c r="H17" s="210">
        <v>6027.0777777777785</v>
      </c>
      <c r="I17" s="21">
        <f t="shared" si="1"/>
        <v>4.0613011280571697E-3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1804.2296296296297</v>
      </c>
      <c r="F18" s="46">
        <v>5748.2222222222226</v>
      </c>
      <c r="G18" s="21">
        <f t="shared" si="0"/>
        <v>2.1859704151972115</v>
      </c>
      <c r="H18" s="210">
        <v>5373.2000000000007</v>
      </c>
      <c r="I18" s="21">
        <f t="shared" si="1"/>
        <v>6.9794949419753935E-2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1366.8000000000002</v>
      </c>
      <c r="F19" s="46">
        <v>4409.8999999999996</v>
      </c>
      <c r="G19" s="21">
        <f t="shared" si="0"/>
        <v>2.2264413227977751</v>
      </c>
      <c r="H19" s="210">
        <v>3697.5</v>
      </c>
      <c r="I19" s="21">
        <f t="shared" si="1"/>
        <v>0.19267072346179842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4496.8916666666664</v>
      </c>
      <c r="F20" s="46">
        <v>14924.8</v>
      </c>
      <c r="G20" s="21">
        <f t="shared" si="0"/>
        <v>2.3189147318425505</v>
      </c>
      <c r="H20" s="210">
        <v>13509.314285714285</v>
      </c>
      <c r="I20" s="21">
        <f t="shared" si="1"/>
        <v>0.10477850202823027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3294.7519629629633</v>
      </c>
      <c r="F21" s="46">
        <v>8780.2000000000007</v>
      </c>
      <c r="G21" s="21">
        <f t="shared" si="0"/>
        <v>1.6649047025998236</v>
      </c>
      <c r="H21" s="210">
        <v>7709.4</v>
      </c>
      <c r="I21" s="21">
        <f t="shared" si="1"/>
        <v>0.13889537447791023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2372.4333333333334</v>
      </c>
      <c r="F22" s="46">
        <v>4784.8999999999996</v>
      </c>
      <c r="G22" s="21">
        <f t="shared" si="0"/>
        <v>1.0168743765191854</v>
      </c>
      <c r="H22" s="210">
        <v>4546.8999999999996</v>
      </c>
      <c r="I22" s="21">
        <f t="shared" si="1"/>
        <v>5.2343354813169415E-2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604.5</v>
      </c>
      <c r="F23" s="46">
        <v>1854.4</v>
      </c>
      <c r="G23" s="21">
        <f t="shared" si="0"/>
        <v>2.0676592224979324</v>
      </c>
      <c r="H23" s="210">
        <v>1694.4</v>
      </c>
      <c r="I23" s="21">
        <f t="shared" si="1"/>
        <v>9.4428706326723316E-2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607.86666666666667</v>
      </c>
      <c r="F24" s="46">
        <v>2302.5</v>
      </c>
      <c r="G24" s="21">
        <f t="shared" si="0"/>
        <v>2.7878372450098703</v>
      </c>
      <c r="H24" s="210">
        <v>2288.6</v>
      </c>
      <c r="I24" s="21">
        <f t="shared" si="1"/>
        <v>6.0735821025955129E-3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621.4462962962964</v>
      </c>
      <c r="F25" s="46">
        <v>2338.8888888888887</v>
      </c>
      <c r="G25" s="21">
        <f t="shared" si="0"/>
        <v>2.7636218975448541</v>
      </c>
      <c r="H25" s="210">
        <v>2075</v>
      </c>
      <c r="I25" s="21">
        <f t="shared" si="1"/>
        <v>0.12717536813922348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832.07222222222231</v>
      </c>
      <c r="F26" s="46">
        <v>3014.9</v>
      </c>
      <c r="G26" s="21">
        <f t="shared" si="0"/>
        <v>2.6233633565462395</v>
      </c>
      <c r="H26" s="210">
        <v>2862.4</v>
      </c>
      <c r="I26" s="21">
        <f t="shared" si="1"/>
        <v>5.3276970374510901E-2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1993.0333333333333</v>
      </c>
      <c r="F27" s="46">
        <v>8051.9</v>
      </c>
      <c r="G27" s="21">
        <f t="shared" si="0"/>
        <v>3.0400227458982121</v>
      </c>
      <c r="H27" s="210">
        <v>7455.3</v>
      </c>
      <c r="I27" s="21">
        <f t="shared" si="1"/>
        <v>8.0023607366571353E-2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647.40555555555557</v>
      </c>
      <c r="F28" s="46">
        <v>2233.75</v>
      </c>
      <c r="G28" s="21">
        <f t="shared" si="0"/>
        <v>2.4503102125578162</v>
      </c>
      <c r="H28" s="210">
        <v>2218.125</v>
      </c>
      <c r="I28" s="21">
        <f t="shared" si="1"/>
        <v>7.0442378134685825E-3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1544.1416666666669</v>
      </c>
      <c r="F29" s="46">
        <v>3861</v>
      </c>
      <c r="G29" s="21">
        <f t="shared" si="0"/>
        <v>1.5004182474621819</v>
      </c>
      <c r="H29" s="210">
        <v>3333.333333333333</v>
      </c>
      <c r="I29" s="21">
        <f t="shared" si="1"/>
        <v>0.15830000000000011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3232.2217592592597</v>
      </c>
      <c r="F30" s="46">
        <v>6398.4375</v>
      </c>
      <c r="G30" s="21">
        <f t="shared" si="0"/>
        <v>0.97957874693175562</v>
      </c>
      <c r="H30" s="210">
        <v>6481.9111111111115</v>
      </c>
      <c r="I30" s="21">
        <f t="shared" si="1"/>
        <v>-1.2877932091358573E-2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1703.8999999999999</v>
      </c>
      <c r="F31" s="49">
        <v>6371.9</v>
      </c>
      <c r="G31" s="23">
        <f t="shared" si="0"/>
        <v>2.7395973942132756</v>
      </c>
      <c r="H31" s="213">
        <v>5961.9500000000007</v>
      </c>
      <c r="I31" s="23">
        <f t="shared" si="1"/>
        <v>6.87610597203933E-2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4165.4952380952382</v>
      </c>
      <c r="F33" s="54">
        <v>13970.666666666668</v>
      </c>
      <c r="G33" s="21">
        <f>(F33-E33)/E33</f>
        <v>2.3539029258511537</v>
      </c>
      <c r="H33" s="216">
        <v>13666.475</v>
      </c>
      <c r="I33" s="21">
        <f>(F33-H33)/H33</f>
        <v>2.2258238987498055E-2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3724.0592592592589</v>
      </c>
      <c r="F34" s="46">
        <v>12948.625</v>
      </c>
      <c r="G34" s="21">
        <f>(F34-E34)/E34</f>
        <v>2.4770190532831564</v>
      </c>
      <c r="H34" s="210">
        <v>13857.1</v>
      </c>
      <c r="I34" s="21">
        <f>(F34-H34)/H34</f>
        <v>-6.5560254310064903E-2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4336.6880952380952</v>
      </c>
      <c r="F35" s="46">
        <v>13906.428571428572</v>
      </c>
      <c r="G35" s="21">
        <f>(F35-E35)/E35</f>
        <v>2.2066932797630847</v>
      </c>
      <c r="H35" s="210">
        <v>14196.428571428572</v>
      </c>
      <c r="I35" s="21">
        <f>(F35-H35)/H35</f>
        <v>-2.0427672955974842E-2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5173.3500000000004</v>
      </c>
      <c r="F36" s="46">
        <v>9350</v>
      </c>
      <c r="G36" s="21">
        <f>(F36-E36)/E36</f>
        <v>0.80733953821025051</v>
      </c>
      <c r="H36" s="210">
        <v>8050</v>
      </c>
      <c r="I36" s="21">
        <f>(F36-H36)/H36</f>
        <v>0.16149068322981366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6999.1964285714284</v>
      </c>
      <c r="F37" s="49">
        <v>9284.9</v>
      </c>
      <c r="G37" s="23">
        <f>(F37-E37)/E37</f>
        <v>0.32656657014198054</v>
      </c>
      <c r="H37" s="213">
        <v>7820.3</v>
      </c>
      <c r="I37" s="23">
        <f>(F37-H37)/H37</f>
        <v>0.18728181783307538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92832.516666666663</v>
      </c>
      <c r="F39" s="46">
        <v>287000</v>
      </c>
      <c r="G39" s="21">
        <f t="shared" ref="G39:G44" si="2">(F39-E39)/E39</f>
        <v>2.0915891360624177</v>
      </c>
      <c r="H39" s="210">
        <v>254833</v>
      </c>
      <c r="I39" s="21">
        <f t="shared" ref="I39:I44" si="3">(F39-H39)/H39</f>
        <v>0.12622776484992132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49657.491666666669</v>
      </c>
      <c r="F40" s="46">
        <v>163299.79999999999</v>
      </c>
      <c r="G40" s="21">
        <f t="shared" si="2"/>
        <v>2.288522930158742</v>
      </c>
      <c r="H40" s="210">
        <v>162708.29999999999</v>
      </c>
      <c r="I40" s="21">
        <f t="shared" si="3"/>
        <v>3.6353400533347103E-3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27370.222222222223</v>
      </c>
      <c r="F41" s="57">
        <v>112666</v>
      </c>
      <c r="G41" s="21">
        <f t="shared" si="2"/>
        <v>3.116371401198383</v>
      </c>
      <c r="H41" s="218">
        <v>129499.5</v>
      </c>
      <c r="I41" s="21">
        <f t="shared" si="3"/>
        <v>-0.12998891887613465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8470.1666666666661</v>
      </c>
      <c r="F42" s="47">
        <v>29552</v>
      </c>
      <c r="G42" s="21">
        <f t="shared" si="2"/>
        <v>2.4889514177210215</v>
      </c>
      <c r="H42" s="211">
        <v>27718.666666666668</v>
      </c>
      <c r="I42" s="21">
        <f t="shared" si="3"/>
        <v>6.614074751070273E-2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16722</v>
      </c>
      <c r="F43" s="47">
        <v>20916.666666666668</v>
      </c>
      <c r="G43" s="21">
        <f t="shared" si="2"/>
        <v>0.25084718733803779</v>
      </c>
      <c r="H43" s="211">
        <v>19250</v>
      </c>
      <c r="I43" s="21">
        <f t="shared" si="3"/>
        <v>8.6580086580086646E-2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25415.460317460314</v>
      </c>
      <c r="F44" s="50">
        <v>54140</v>
      </c>
      <c r="G44" s="31">
        <f t="shared" si="2"/>
        <v>1.1301994661417187</v>
      </c>
      <c r="H44" s="214">
        <v>53340</v>
      </c>
      <c r="I44" s="31">
        <f t="shared" si="3"/>
        <v>1.4998125234345707E-2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16865.600000000002</v>
      </c>
      <c r="F46" s="43">
        <v>45397.555555555555</v>
      </c>
      <c r="G46" s="21">
        <f t="shared" ref="G46:G51" si="4">(F46-E46)/E46</f>
        <v>1.6917249048688188</v>
      </c>
      <c r="H46" s="208">
        <v>48892.25</v>
      </c>
      <c r="I46" s="21">
        <f t="shared" ref="I46:I51" si="5">(F46-H46)/H46</f>
        <v>-7.1477472287416619E-2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9210.625</v>
      </c>
      <c r="F47" s="47">
        <v>38332</v>
      </c>
      <c r="G47" s="21">
        <f t="shared" si="4"/>
        <v>3.1617154101920337</v>
      </c>
      <c r="H47" s="211">
        <v>38422.25</v>
      </c>
      <c r="I47" s="21">
        <f t="shared" si="5"/>
        <v>-2.3488994007378537E-3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31312.277777777777</v>
      </c>
      <c r="F48" s="47">
        <v>120142.875</v>
      </c>
      <c r="G48" s="21">
        <f t="shared" si="4"/>
        <v>2.8369254339352152</v>
      </c>
      <c r="H48" s="211">
        <v>117001</v>
      </c>
      <c r="I48" s="21">
        <f t="shared" si="5"/>
        <v>2.6853402962367844E-2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56997.5</v>
      </c>
      <c r="F49" s="47">
        <v>164493.75</v>
      </c>
      <c r="G49" s="21">
        <f t="shared" si="4"/>
        <v>1.8859818413088294</v>
      </c>
      <c r="H49" s="211">
        <v>160056.25</v>
      </c>
      <c r="I49" s="21">
        <f t="shared" si="5"/>
        <v>2.7724628060447499E-2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5368.9333333333334</v>
      </c>
      <c r="F50" s="47">
        <v>13750</v>
      </c>
      <c r="G50" s="21">
        <f t="shared" si="4"/>
        <v>1.561030123922815</v>
      </c>
      <c r="H50" s="211">
        <v>15366.666666666666</v>
      </c>
      <c r="I50" s="21">
        <f t="shared" si="5"/>
        <v>-0.10520607375271146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54599.160317460315</v>
      </c>
      <c r="F51" s="50">
        <v>116499.33333333333</v>
      </c>
      <c r="G51" s="31">
        <f t="shared" si="4"/>
        <v>1.1337202377465483</v>
      </c>
      <c r="H51" s="214">
        <v>103624.5</v>
      </c>
      <c r="I51" s="31">
        <f t="shared" si="5"/>
        <v>0.12424507074420942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6307.5</v>
      </c>
      <c r="F53" s="66">
        <v>21850</v>
      </c>
      <c r="G53" s="22">
        <f t="shared" ref="G53:G61" si="6">(F53-E53)/E53</f>
        <v>2.4641300039635357</v>
      </c>
      <c r="H53" s="164">
        <v>21850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15626.619047619048</v>
      </c>
      <c r="F54" s="70">
        <v>34176.25</v>
      </c>
      <c r="G54" s="21">
        <f t="shared" si="6"/>
        <v>1.1870533796117126</v>
      </c>
      <c r="H54" s="222">
        <v>34176.25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9320.5</v>
      </c>
      <c r="F55" s="70">
        <v>29491.599999999999</v>
      </c>
      <c r="G55" s="21">
        <f t="shared" si="6"/>
        <v>2.1641650126066199</v>
      </c>
      <c r="H55" s="222">
        <v>29491.599999999999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5258.333333333333</v>
      </c>
      <c r="F56" s="70">
        <v>27694.6</v>
      </c>
      <c r="G56" s="21">
        <f t="shared" si="6"/>
        <v>4.266801901743265</v>
      </c>
      <c r="H56" s="222">
        <v>27694.6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4115.9722222222217</v>
      </c>
      <c r="F57" s="99">
        <v>19508</v>
      </c>
      <c r="G57" s="21">
        <f t="shared" si="6"/>
        <v>3.7395849502277714</v>
      </c>
      <c r="H57" s="227">
        <v>18776</v>
      </c>
      <c r="I57" s="21">
        <f t="shared" si="7"/>
        <v>3.8985939497230504E-2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14594.666666666666</v>
      </c>
      <c r="F58" s="50">
        <v>4445.75</v>
      </c>
      <c r="G58" s="29">
        <f t="shared" si="6"/>
        <v>-0.6953853005664169</v>
      </c>
      <c r="H58" s="214">
        <v>4587.6000000000004</v>
      </c>
      <c r="I58" s="29">
        <f t="shared" si="7"/>
        <v>-3.0920306914290773E-2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14213.888888888889</v>
      </c>
      <c r="F59" s="68">
        <v>41787.5</v>
      </c>
      <c r="G59" s="21">
        <f t="shared" si="6"/>
        <v>1.9399061950361538</v>
      </c>
      <c r="H59" s="221">
        <v>38385</v>
      </c>
      <c r="I59" s="21">
        <f t="shared" si="7"/>
        <v>8.8641396378793799E-2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16133.744047619048</v>
      </c>
      <c r="F60" s="70">
        <v>41720.428571428572</v>
      </c>
      <c r="G60" s="21">
        <f t="shared" si="6"/>
        <v>1.5859111467425011</v>
      </c>
      <c r="H60" s="222">
        <v>41263.285714285717</v>
      </c>
      <c r="I60" s="21">
        <f t="shared" si="7"/>
        <v>1.1078682883088685E-2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53785.555555555555</v>
      </c>
      <c r="F61" s="73">
        <v>218000</v>
      </c>
      <c r="G61" s="29">
        <f t="shared" si="6"/>
        <v>3.0531328113702565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20443.740740740741</v>
      </c>
      <c r="F63" s="54">
        <v>48221.8</v>
      </c>
      <c r="G63" s="21">
        <f t="shared" ref="G63:G68" si="8">(F63-E63)/E63</f>
        <v>1.3587561890717255</v>
      </c>
      <c r="H63" s="216">
        <v>48013.111111111109</v>
      </c>
      <c r="I63" s="21">
        <f t="shared" ref="I63:I74" si="9">(F63-H63)/H63</f>
        <v>4.3464979473200396E-3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96575.666666666672</v>
      </c>
      <c r="F64" s="46">
        <v>349244.6</v>
      </c>
      <c r="G64" s="21">
        <f t="shared" si="8"/>
        <v>2.6162794630807618</v>
      </c>
      <c r="H64" s="210">
        <v>303406.14285714284</v>
      </c>
      <c r="I64" s="21">
        <f t="shared" si="9"/>
        <v>0.15107952894823204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41721.333333333336</v>
      </c>
      <c r="F65" s="46">
        <v>148744.66666666666</v>
      </c>
      <c r="G65" s="21">
        <f t="shared" si="8"/>
        <v>2.5651944648621003</v>
      </c>
      <c r="H65" s="210">
        <v>149586.33333333334</v>
      </c>
      <c r="I65" s="21">
        <f t="shared" si="9"/>
        <v>-5.6266281010521413E-3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18787.38095238095</v>
      </c>
      <c r="F66" s="46">
        <v>77999</v>
      </c>
      <c r="G66" s="21">
        <f t="shared" si="8"/>
        <v>3.1516696871000045</v>
      </c>
      <c r="H66" s="210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13342.777777777776</v>
      </c>
      <c r="F67" s="46">
        <v>38966.25</v>
      </c>
      <c r="G67" s="21">
        <f t="shared" si="8"/>
        <v>1.9204001332389564</v>
      </c>
      <c r="H67" s="210">
        <v>41057.5</v>
      </c>
      <c r="I67" s="21">
        <f t="shared" si="9"/>
        <v>-5.0934664799366744E-2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13189</v>
      </c>
      <c r="F68" s="58">
        <v>33690</v>
      </c>
      <c r="G68" s="31">
        <f t="shared" si="8"/>
        <v>1.5544013951019788</v>
      </c>
      <c r="H68" s="219">
        <v>33690</v>
      </c>
      <c r="I68" s="195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13075.267857142857</v>
      </c>
      <c r="F70" s="43">
        <v>45936.333333333336</v>
      </c>
      <c r="G70" s="21">
        <f>(F70-E70)/E70</f>
        <v>2.5132231198031549</v>
      </c>
      <c r="H70" s="208">
        <v>43527.25</v>
      </c>
      <c r="I70" s="21">
        <f t="shared" si="9"/>
        <v>5.5346554935892703E-2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7680.1488095238092</v>
      </c>
      <c r="F71" s="47">
        <v>20402.5</v>
      </c>
      <c r="G71" s="21">
        <f>(F71-E71)/E71</f>
        <v>1.6565240473856147</v>
      </c>
      <c r="H71" s="211">
        <v>20402.5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2185.3666666666668</v>
      </c>
      <c r="F72" s="47">
        <v>14718.6</v>
      </c>
      <c r="G72" s="21">
        <f>(F72-E72)/E72</f>
        <v>5.7350711551074571</v>
      </c>
      <c r="H72" s="211">
        <v>14418.6</v>
      </c>
      <c r="I72" s="21">
        <f t="shared" si="9"/>
        <v>2.0806458324663976E-2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8303.7777777777792</v>
      </c>
      <c r="F73" s="47">
        <v>22000.75</v>
      </c>
      <c r="G73" s="21">
        <f>(F73-E73)/E73</f>
        <v>1.6494868466829016</v>
      </c>
      <c r="H73" s="211">
        <v>22000.75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7351.5</v>
      </c>
      <c r="F74" s="50">
        <v>15707.5</v>
      </c>
      <c r="G74" s="21">
        <f>(F74-E74)/E74</f>
        <v>1.1366387812011154</v>
      </c>
      <c r="H74" s="214">
        <v>17290.5</v>
      </c>
      <c r="I74" s="21">
        <f t="shared" si="9"/>
        <v>-9.1553165032821487E-2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4560</v>
      </c>
      <c r="F76" s="43">
        <v>16503.25</v>
      </c>
      <c r="G76" s="22">
        <f t="shared" ref="G76:G82" si="10">(F76-E76)/E76</f>
        <v>2.6191337719298247</v>
      </c>
      <c r="H76" s="208">
        <v>16012.6</v>
      </c>
      <c r="I76" s="22">
        <f t="shared" ref="I76:I82" si="11">(F76-H76)/H76</f>
        <v>3.0641494822826999E-2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3629.5</v>
      </c>
      <c r="F77" s="32">
        <v>15499</v>
      </c>
      <c r="G77" s="21">
        <f t="shared" si="10"/>
        <v>3.2702851632456262</v>
      </c>
      <c r="H77" s="202">
        <v>16139</v>
      </c>
      <c r="I77" s="21">
        <f t="shared" si="11"/>
        <v>-3.9655492905384469E-2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1777.5</v>
      </c>
      <c r="F78" s="47">
        <v>6312.6</v>
      </c>
      <c r="G78" s="21">
        <f t="shared" si="10"/>
        <v>2.5513924050632912</v>
      </c>
      <c r="H78" s="211">
        <v>6183.6</v>
      </c>
      <c r="I78" s="21">
        <f t="shared" si="11"/>
        <v>2.0861633999611877E-2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10718.888888888889</v>
      </c>
      <c r="G79" s="21">
        <f t="shared" si="10"/>
        <v>0.98334703947368418</v>
      </c>
      <c r="H79" s="211">
        <v>10406.111111111111</v>
      </c>
      <c r="I79" s="21">
        <f t="shared" si="11"/>
        <v>3.0057124552880211E-2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5718.7268518518513</v>
      </c>
      <c r="F80" s="61">
        <v>15843.333333333334</v>
      </c>
      <c r="G80" s="21">
        <f t="shared" si="10"/>
        <v>1.7704301575800754</v>
      </c>
      <c r="H80" s="220">
        <v>14070</v>
      </c>
      <c r="I80" s="21">
        <f t="shared" si="11"/>
        <v>0.12603648424543951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13666.444444444445</v>
      </c>
      <c r="F81" s="61">
        <v>56000</v>
      </c>
      <c r="G81" s="21">
        <f t="shared" si="10"/>
        <v>3.097627603700873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8958.9947089947091</v>
      </c>
      <c r="F82" s="50">
        <v>27248.333333333332</v>
      </c>
      <c r="G82" s="23">
        <f t="shared" si="10"/>
        <v>2.0414498745016978</v>
      </c>
      <c r="H82" s="214">
        <v>27300</v>
      </c>
      <c r="I82" s="23">
        <f t="shared" si="11"/>
        <v>-1.892551892551937E-3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69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0" t="s">
        <v>201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1" t="s">
        <v>3</v>
      </c>
      <c r="B13" s="247"/>
      <c r="C13" s="266" t="s">
        <v>0</v>
      </c>
      <c r="D13" s="268" t="s">
        <v>23</v>
      </c>
      <c r="E13" s="243" t="s">
        <v>218</v>
      </c>
      <c r="F13" s="260" t="s">
        <v>224</v>
      </c>
      <c r="G13" s="243" t="s">
        <v>197</v>
      </c>
      <c r="H13" s="260" t="s">
        <v>220</v>
      </c>
      <c r="I13" s="243" t="s">
        <v>187</v>
      </c>
    </row>
    <row r="14" spans="1:9" ht="38.25" customHeight="1" thickBot="1" x14ac:dyDescent="0.25">
      <c r="A14" s="242"/>
      <c r="B14" s="248"/>
      <c r="C14" s="267"/>
      <c r="D14" s="269"/>
      <c r="E14" s="244"/>
      <c r="F14" s="261"/>
      <c r="G14" s="262"/>
      <c r="H14" s="261"/>
      <c r="I14" s="262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18</v>
      </c>
      <c r="C16" s="189" t="s">
        <v>98</v>
      </c>
      <c r="D16" s="186" t="s">
        <v>83</v>
      </c>
      <c r="E16" s="207">
        <v>3232.2217592592597</v>
      </c>
      <c r="F16" s="207">
        <v>6398.4375</v>
      </c>
      <c r="G16" s="195">
        <f t="shared" ref="G16:G31" si="0">(F16-E16)/E16</f>
        <v>0.97957874693175562</v>
      </c>
      <c r="H16" s="207">
        <v>6481.9111111111115</v>
      </c>
      <c r="I16" s="195">
        <f t="shared" ref="I16:I31" si="1">(F16-H16)/H16</f>
        <v>-1.2877932091358573E-2</v>
      </c>
    </row>
    <row r="17" spans="1:9" ht="16.5" x14ac:dyDescent="0.3">
      <c r="A17" s="151"/>
      <c r="B17" s="203" t="s">
        <v>5</v>
      </c>
      <c r="C17" s="190" t="s">
        <v>85</v>
      </c>
      <c r="D17" s="186" t="s">
        <v>161</v>
      </c>
      <c r="E17" s="210">
        <v>2211.8880740740742</v>
      </c>
      <c r="F17" s="210">
        <v>6051.5555555555557</v>
      </c>
      <c r="G17" s="195">
        <f t="shared" si="0"/>
        <v>1.7359230453325796</v>
      </c>
      <c r="H17" s="210">
        <v>6027.0777777777785</v>
      </c>
      <c r="I17" s="195">
        <f t="shared" si="1"/>
        <v>4.0613011280571697E-3</v>
      </c>
    </row>
    <row r="18" spans="1:9" ht="16.5" x14ac:dyDescent="0.3">
      <c r="A18" s="151"/>
      <c r="B18" s="203" t="s">
        <v>12</v>
      </c>
      <c r="C18" s="190" t="s">
        <v>92</v>
      </c>
      <c r="D18" s="186" t="s">
        <v>81</v>
      </c>
      <c r="E18" s="210">
        <v>607.86666666666667</v>
      </c>
      <c r="F18" s="210">
        <v>2302.5</v>
      </c>
      <c r="G18" s="195">
        <f t="shared" si="0"/>
        <v>2.7878372450098703</v>
      </c>
      <c r="H18" s="210">
        <v>2288.6</v>
      </c>
      <c r="I18" s="195">
        <f t="shared" si="1"/>
        <v>6.0735821025955129E-3</v>
      </c>
    </row>
    <row r="19" spans="1:9" ht="16.5" x14ac:dyDescent="0.3">
      <c r="A19" s="151"/>
      <c r="B19" s="203" t="s">
        <v>16</v>
      </c>
      <c r="C19" s="190" t="s">
        <v>96</v>
      </c>
      <c r="D19" s="186" t="s">
        <v>81</v>
      </c>
      <c r="E19" s="210">
        <v>647.40555555555557</v>
      </c>
      <c r="F19" s="210">
        <v>2233.75</v>
      </c>
      <c r="G19" s="195">
        <f t="shared" si="0"/>
        <v>2.4503102125578162</v>
      </c>
      <c r="H19" s="210">
        <v>2218.125</v>
      </c>
      <c r="I19" s="195">
        <f t="shared" si="1"/>
        <v>7.0442378134685825E-3</v>
      </c>
    </row>
    <row r="20" spans="1:9" ht="16.5" x14ac:dyDescent="0.3">
      <c r="A20" s="151"/>
      <c r="B20" s="203" t="s">
        <v>10</v>
      </c>
      <c r="C20" s="190" t="s">
        <v>90</v>
      </c>
      <c r="D20" s="186" t="s">
        <v>161</v>
      </c>
      <c r="E20" s="210">
        <v>2372.4333333333334</v>
      </c>
      <c r="F20" s="210">
        <v>4784.8999999999996</v>
      </c>
      <c r="G20" s="195">
        <f t="shared" si="0"/>
        <v>1.0168743765191854</v>
      </c>
      <c r="H20" s="210">
        <v>4546.8999999999996</v>
      </c>
      <c r="I20" s="195">
        <f t="shared" si="1"/>
        <v>5.2343354813169415E-2</v>
      </c>
    </row>
    <row r="21" spans="1:9" ht="16.5" x14ac:dyDescent="0.3">
      <c r="A21" s="151"/>
      <c r="B21" s="203" t="s">
        <v>14</v>
      </c>
      <c r="C21" s="190" t="s">
        <v>94</v>
      </c>
      <c r="D21" s="186" t="s">
        <v>81</v>
      </c>
      <c r="E21" s="210">
        <v>832.07222222222231</v>
      </c>
      <c r="F21" s="210">
        <v>3014.9</v>
      </c>
      <c r="G21" s="195">
        <f t="shared" si="0"/>
        <v>2.6233633565462395</v>
      </c>
      <c r="H21" s="210">
        <v>2862.4</v>
      </c>
      <c r="I21" s="195">
        <f t="shared" si="1"/>
        <v>5.3276970374510901E-2</v>
      </c>
    </row>
    <row r="22" spans="1:9" ht="16.5" x14ac:dyDescent="0.3">
      <c r="A22" s="151"/>
      <c r="B22" s="203" t="s">
        <v>19</v>
      </c>
      <c r="C22" s="190" t="s">
        <v>99</v>
      </c>
      <c r="D22" s="186" t="s">
        <v>161</v>
      </c>
      <c r="E22" s="210">
        <v>1703.8999999999999</v>
      </c>
      <c r="F22" s="210">
        <v>6371.9</v>
      </c>
      <c r="G22" s="195">
        <f t="shared" si="0"/>
        <v>2.7395973942132756</v>
      </c>
      <c r="H22" s="210">
        <v>5961.9500000000007</v>
      </c>
      <c r="I22" s="195">
        <f t="shared" si="1"/>
        <v>6.87610597203933E-2</v>
      </c>
    </row>
    <row r="23" spans="1:9" ht="16.5" x14ac:dyDescent="0.3">
      <c r="A23" s="151"/>
      <c r="B23" s="203" t="s">
        <v>6</v>
      </c>
      <c r="C23" s="190" t="s">
        <v>86</v>
      </c>
      <c r="D23" s="188" t="s">
        <v>161</v>
      </c>
      <c r="E23" s="210">
        <v>1804.2296296296297</v>
      </c>
      <c r="F23" s="210">
        <v>5748.2222222222226</v>
      </c>
      <c r="G23" s="195">
        <f t="shared" si="0"/>
        <v>2.1859704151972115</v>
      </c>
      <c r="H23" s="210">
        <v>5373.2000000000007</v>
      </c>
      <c r="I23" s="195">
        <f t="shared" si="1"/>
        <v>6.9794949419753935E-2</v>
      </c>
    </row>
    <row r="24" spans="1:9" ht="16.5" x14ac:dyDescent="0.3">
      <c r="A24" s="151"/>
      <c r="B24" s="203" t="s">
        <v>15</v>
      </c>
      <c r="C24" s="190" t="s">
        <v>95</v>
      </c>
      <c r="D24" s="188" t="s">
        <v>82</v>
      </c>
      <c r="E24" s="210">
        <v>1993.0333333333333</v>
      </c>
      <c r="F24" s="210">
        <v>8051.9</v>
      </c>
      <c r="G24" s="195">
        <f t="shared" si="0"/>
        <v>3.0400227458982121</v>
      </c>
      <c r="H24" s="210">
        <v>7455.3</v>
      </c>
      <c r="I24" s="195">
        <f t="shared" si="1"/>
        <v>8.0023607366571353E-2</v>
      </c>
    </row>
    <row r="25" spans="1:9" ht="16.5" x14ac:dyDescent="0.3">
      <c r="A25" s="151"/>
      <c r="B25" s="203" t="s">
        <v>11</v>
      </c>
      <c r="C25" s="190" t="s">
        <v>91</v>
      </c>
      <c r="D25" s="188" t="s">
        <v>81</v>
      </c>
      <c r="E25" s="210">
        <v>604.5</v>
      </c>
      <c r="F25" s="210">
        <v>1854.4</v>
      </c>
      <c r="G25" s="195">
        <f t="shared" si="0"/>
        <v>2.0676592224979324</v>
      </c>
      <c r="H25" s="210">
        <v>1694.4</v>
      </c>
      <c r="I25" s="195">
        <f t="shared" si="1"/>
        <v>9.4428706326723316E-2</v>
      </c>
    </row>
    <row r="26" spans="1:9" ht="16.5" x14ac:dyDescent="0.3">
      <c r="A26" s="151"/>
      <c r="B26" s="203" t="s">
        <v>8</v>
      </c>
      <c r="C26" s="190" t="s">
        <v>89</v>
      </c>
      <c r="D26" s="188" t="s">
        <v>161</v>
      </c>
      <c r="E26" s="210">
        <v>4496.8916666666664</v>
      </c>
      <c r="F26" s="210">
        <v>14924.8</v>
      </c>
      <c r="G26" s="195">
        <f t="shared" si="0"/>
        <v>2.3189147318425505</v>
      </c>
      <c r="H26" s="210">
        <v>13509.314285714285</v>
      </c>
      <c r="I26" s="195">
        <f t="shared" si="1"/>
        <v>0.10477850202823027</v>
      </c>
    </row>
    <row r="27" spans="1:9" ht="16.5" x14ac:dyDescent="0.3">
      <c r="A27" s="151"/>
      <c r="B27" s="203" t="s">
        <v>13</v>
      </c>
      <c r="C27" s="190" t="s">
        <v>93</v>
      </c>
      <c r="D27" s="188" t="s">
        <v>81</v>
      </c>
      <c r="E27" s="210">
        <v>621.4462962962964</v>
      </c>
      <c r="F27" s="210">
        <v>2338.8888888888887</v>
      </c>
      <c r="G27" s="195">
        <f t="shared" si="0"/>
        <v>2.7636218975448541</v>
      </c>
      <c r="H27" s="210">
        <v>2075</v>
      </c>
      <c r="I27" s="195">
        <f t="shared" si="1"/>
        <v>0.12717536813922348</v>
      </c>
    </row>
    <row r="28" spans="1:9" ht="16.5" x14ac:dyDescent="0.3">
      <c r="A28" s="151"/>
      <c r="B28" s="203" t="s">
        <v>9</v>
      </c>
      <c r="C28" s="190" t="s">
        <v>88</v>
      </c>
      <c r="D28" s="188" t="s">
        <v>161</v>
      </c>
      <c r="E28" s="210">
        <v>3294.7519629629633</v>
      </c>
      <c r="F28" s="210">
        <v>8780.2000000000007</v>
      </c>
      <c r="G28" s="195">
        <f t="shared" si="0"/>
        <v>1.6649047025998236</v>
      </c>
      <c r="H28" s="210">
        <v>7709.4</v>
      </c>
      <c r="I28" s="195">
        <f t="shared" si="1"/>
        <v>0.13889537447791023</v>
      </c>
    </row>
    <row r="29" spans="1:9" ht="17.25" thickBot="1" x14ac:dyDescent="0.35">
      <c r="A29" s="152"/>
      <c r="B29" s="203" t="s">
        <v>17</v>
      </c>
      <c r="C29" s="190" t="s">
        <v>97</v>
      </c>
      <c r="D29" s="188" t="s">
        <v>161</v>
      </c>
      <c r="E29" s="210">
        <v>1544.1416666666669</v>
      </c>
      <c r="F29" s="210">
        <v>3861</v>
      </c>
      <c r="G29" s="195">
        <f t="shared" si="0"/>
        <v>1.5004182474621819</v>
      </c>
      <c r="H29" s="210">
        <v>3333.333333333333</v>
      </c>
      <c r="I29" s="195">
        <f t="shared" si="1"/>
        <v>0.15830000000000011</v>
      </c>
    </row>
    <row r="30" spans="1:9" ht="16.5" x14ac:dyDescent="0.3">
      <c r="A30" s="37"/>
      <c r="B30" s="203" t="s">
        <v>7</v>
      </c>
      <c r="C30" s="190" t="s">
        <v>87</v>
      </c>
      <c r="D30" s="188" t="s">
        <v>161</v>
      </c>
      <c r="E30" s="210">
        <v>1366.8000000000002</v>
      </c>
      <c r="F30" s="210">
        <v>4409.8999999999996</v>
      </c>
      <c r="G30" s="195">
        <f t="shared" si="0"/>
        <v>2.2264413227977751</v>
      </c>
      <c r="H30" s="210">
        <v>3697.5</v>
      </c>
      <c r="I30" s="195">
        <f t="shared" si="1"/>
        <v>0.19267072346179842</v>
      </c>
    </row>
    <row r="31" spans="1:9" ht="17.25" thickBot="1" x14ac:dyDescent="0.35">
      <c r="A31" s="38"/>
      <c r="B31" s="204" t="s">
        <v>4</v>
      </c>
      <c r="C31" s="191" t="s">
        <v>84</v>
      </c>
      <c r="D31" s="187" t="s">
        <v>161</v>
      </c>
      <c r="E31" s="213">
        <v>2245.3890000000001</v>
      </c>
      <c r="F31" s="213">
        <v>8241.9</v>
      </c>
      <c r="G31" s="197">
        <f t="shared" si="0"/>
        <v>2.6705889269075422</v>
      </c>
      <c r="H31" s="213">
        <v>6853.2000000000007</v>
      </c>
      <c r="I31" s="197">
        <f t="shared" si="1"/>
        <v>0.20263526527753439</v>
      </c>
    </row>
    <row r="32" spans="1:9" ht="15.75" customHeight="1" thickBot="1" x14ac:dyDescent="0.25">
      <c r="A32" s="253" t="s">
        <v>188</v>
      </c>
      <c r="B32" s="254"/>
      <c r="C32" s="254"/>
      <c r="D32" s="255"/>
      <c r="E32" s="100">
        <f>SUM(E16:E31)</f>
        <v>29578.971166666666</v>
      </c>
      <c r="F32" s="101">
        <f>SUM(F16:F31)</f>
        <v>89369.15416666666</v>
      </c>
      <c r="G32" s="102">
        <f t="shared" ref="G32" si="2">(F32-E32)/E32</f>
        <v>2.0213746672629083</v>
      </c>
      <c r="H32" s="101">
        <f>SUM(H16:H31)</f>
        <v>82087.611507936497</v>
      </c>
      <c r="I32" s="105">
        <f t="shared" ref="I32" si="3">(F32-H32)/H32</f>
        <v>8.8704525871436263E-2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27</v>
      </c>
      <c r="C34" s="192" t="s">
        <v>101</v>
      </c>
      <c r="D34" s="194" t="s">
        <v>161</v>
      </c>
      <c r="E34" s="216">
        <v>3724.0592592592589</v>
      </c>
      <c r="F34" s="216">
        <v>12948.625</v>
      </c>
      <c r="G34" s="195">
        <f>(F34-E34)/E34</f>
        <v>2.4770190532831564</v>
      </c>
      <c r="H34" s="216">
        <v>13857.1</v>
      </c>
      <c r="I34" s="195">
        <f>(F34-H34)/H34</f>
        <v>-6.5560254310064903E-2</v>
      </c>
    </row>
    <row r="35" spans="1:9" ht="16.5" x14ac:dyDescent="0.3">
      <c r="A35" s="37"/>
      <c r="B35" s="203" t="s">
        <v>28</v>
      </c>
      <c r="C35" s="190" t="s">
        <v>102</v>
      </c>
      <c r="D35" s="186" t="s">
        <v>161</v>
      </c>
      <c r="E35" s="210">
        <v>4336.6880952380952</v>
      </c>
      <c r="F35" s="210">
        <v>13906.428571428572</v>
      </c>
      <c r="G35" s="195">
        <f>(F35-E35)/E35</f>
        <v>2.2066932797630847</v>
      </c>
      <c r="H35" s="210">
        <v>14196.428571428572</v>
      </c>
      <c r="I35" s="195">
        <f>(F35-H35)/H35</f>
        <v>-2.0427672955974842E-2</v>
      </c>
    </row>
    <row r="36" spans="1:9" ht="16.5" x14ac:dyDescent="0.3">
      <c r="A36" s="37"/>
      <c r="B36" s="205" t="s">
        <v>26</v>
      </c>
      <c r="C36" s="190" t="s">
        <v>100</v>
      </c>
      <c r="D36" s="186" t="s">
        <v>161</v>
      </c>
      <c r="E36" s="210">
        <v>4165.4952380952382</v>
      </c>
      <c r="F36" s="210">
        <v>13970.666666666668</v>
      </c>
      <c r="G36" s="195">
        <f>(F36-E36)/E36</f>
        <v>2.3539029258511537</v>
      </c>
      <c r="H36" s="210">
        <v>13666.475</v>
      </c>
      <c r="I36" s="195">
        <f>(F36-H36)/H36</f>
        <v>2.2258238987498055E-2</v>
      </c>
    </row>
    <row r="37" spans="1:9" ht="16.5" x14ac:dyDescent="0.3">
      <c r="A37" s="37"/>
      <c r="B37" s="203" t="s">
        <v>29</v>
      </c>
      <c r="C37" s="190" t="s">
        <v>103</v>
      </c>
      <c r="D37" s="186" t="s">
        <v>161</v>
      </c>
      <c r="E37" s="210">
        <v>5173.3500000000004</v>
      </c>
      <c r="F37" s="210">
        <v>9350</v>
      </c>
      <c r="G37" s="195">
        <f>(F37-E37)/E37</f>
        <v>0.80733953821025051</v>
      </c>
      <c r="H37" s="210">
        <v>8050</v>
      </c>
      <c r="I37" s="195">
        <f>(F37-H37)/H37</f>
        <v>0.16149068322981366</v>
      </c>
    </row>
    <row r="38" spans="1:9" ht="17.25" thickBot="1" x14ac:dyDescent="0.35">
      <c r="A38" s="38"/>
      <c r="B38" s="205" t="s">
        <v>30</v>
      </c>
      <c r="C38" s="190" t="s">
        <v>104</v>
      </c>
      <c r="D38" s="198" t="s">
        <v>161</v>
      </c>
      <c r="E38" s="213">
        <v>6999.1964285714284</v>
      </c>
      <c r="F38" s="213">
        <v>9284.9</v>
      </c>
      <c r="G38" s="197">
        <f>(F38-E38)/E38</f>
        <v>0.32656657014198054</v>
      </c>
      <c r="H38" s="213">
        <v>7820.3</v>
      </c>
      <c r="I38" s="197">
        <f>(F38-H38)/H38</f>
        <v>0.18728181783307538</v>
      </c>
    </row>
    <row r="39" spans="1:9" ht="15.75" customHeight="1" thickBot="1" x14ac:dyDescent="0.25">
      <c r="A39" s="253" t="s">
        <v>189</v>
      </c>
      <c r="B39" s="254"/>
      <c r="C39" s="254"/>
      <c r="D39" s="255"/>
      <c r="E39" s="84">
        <f>SUM(E34:E38)</f>
        <v>24398.789021164019</v>
      </c>
      <c r="F39" s="103">
        <f>SUM(F34:F38)</f>
        <v>59460.620238095238</v>
      </c>
      <c r="G39" s="104">
        <f t="shared" ref="G39" si="4">(F39-E39)/E39</f>
        <v>1.437031616057578</v>
      </c>
      <c r="H39" s="103">
        <f>SUM(H34:H38)</f>
        <v>57590.303571428572</v>
      </c>
      <c r="I39" s="105">
        <f t="shared" ref="I39" si="5">(F39-H39)/H39</f>
        <v>3.247624253876235E-2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27370.222222222223</v>
      </c>
      <c r="F41" s="210">
        <v>112666</v>
      </c>
      <c r="G41" s="195">
        <f t="shared" ref="G41:G46" si="6">(F41-E41)/E41</f>
        <v>3.116371401198383</v>
      </c>
      <c r="H41" s="210">
        <v>129499.5</v>
      </c>
      <c r="I41" s="195">
        <f t="shared" ref="I41:I46" si="7">(F41-H41)/H41</f>
        <v>-0.12998891887613465</v>
      </c>
    </row>
    <row r="42" spans="1:9" ht="16.5" x14ac:dyDescent="0.3">
      <c r="A42" s="37"/>
      <c r="B42" s="203" t="s">
        <v>32</v>
      </c>
      <c r="C42" s="190" t="s">
        <v>106</v>
      </c>
      <c r="D42" s="186" t="s">
        <v>161</v>
      </c>
      <c r="E42" s="211">
        <v>49657.491666666669</v>
      </c>
      <c r="F42" s="210">
        <v>163299.79999999999</v>
      </c>
      <c r="G42" s="195">
        <f t="shared" si="6"/>
        <v>2.288522930158742</v>
      </c>
      <c r="H42" s="210">
        <v>162708.29999999999</v>
      </c>
      <c r="I42" s="195">
        <f t="shared" si="7"/>
        <v>3.6353400533347103E-3</v>
      </c>
    </row>
    <row r="43" spans="1:9" ht="16.5" x14ac:dyDescent="0.3">
      <c r="A43" s="37"/>
      <c r="B43" s="205" t="s">
        <v>36</v>
      </c>
      <c r="C43" s="190" t="s">
        <v>153</v>
      </c>
      <c r="D43" s="186" t="s">
        <v>161</v>
      </c>
      <c r="E43" s="211">
        <v>25415.460317460314</v>
      </c>
      <c r="F43" s="218">
        <v>54140</v>
      </c>
      <c r="G43" s="195">
        <f t="shared" si="6"/>
        <v>1.1301994661417187</v>
      </c>
      <c r="H43" s="218">
        <v>53340</v>
      </c>
      <c r="I43" s="195">
        <f t="shared" si="7"/>
        <v>1.4998125234345707E-2</v>
      </c>
    </row>
    <row r="44" spans="1:9" ht="16.5" x14ac:dyDescent="0.3">
      <c r="A44" s="37"/>
      <c r="B44" s="203" t="s">
        <v>34</v>
      </c>
      <c r="C44" s="190" t="s">
        <v>154</v>
      </c>
      <c r="D44" s="186" t="s">
        <v>161</v>
      </c>
      <c r="E44" s="211">
        <v>8470.1666666666661</v>
      </c>
      <c r="F44" s="211">
        <v>29552</v>
      </c>
      <c r="G44" s="195">
        <f t="shared" si="6"/>
        <v>2.4889514177210215</v>
      </c>
      <c r="H44" s="211">
        <v>27718.666666666668</v>
      </c>
      <c r="I44" s="195">
        <f t="shared" si="7"/>
        <v>6.614074751070273E-2</v>
      </c>
    </row>
    <row r="45" spans="1:9" ht="16.5" x14ac:dyDescent="0.3">
      <c r="A45" s="37"/>
      <c r="B45" s="203" t="s">
        <v>35</v>
      </c>
      <c r="C45" s="190" t="s">
        <v>152</v>
      </c>
      <c r="D45" s="186" t="s">
        <v>161</v>
      </c>
      <c r="E45" s="211">
        <v>16722</v>
      </c>
      <c r="F45" s="211">
        <v>20916.666666666668</v>
      </c>
      <c r="G45" s="195">
        <f t="shared" si="6"/>
        <v>0.25084718733803779</v>
      </c>
      <c r="H45" s="211">
        <v>19250</v>
      </c>
      <c r="I45" s="195">
        <f t="shared" si="7"/>
        <v>8.6580086580086646E-2</v>
      </c>
    </row>
    <row r="46" spans="1:9" ht="16.5" customHeight="1" thickBot="1" x14ac:dyDescent="0.35">
      <c r="A46" s="38"/>
      <c r="B46" s="203" t="s">
        <v>31</v>
      </c>
      <c r="C46" s="190" t="s">
        <v>105</v>
      </c>
      <c r="D46" s="186" t="s">
        <v>161</v>
      </c>
      <c r="E46" s="214">
        <v>92832.516666666663</v>
      </c>
      <c r="F46" s="214">
        <v>287000</v>
      </c>
      <c r="G46" s="201">
        <f t="shared" si="6"/>
        <v>2.0915891360624177</v>
      </c>
      <c r="H46" s="214">
        <v>254833</v>
      </c>
      <c r="I46" s="201">
        <f t="shared" si="7"/>
        <v>0.12622776484992132</v>
      </c>
    </row>
    <row r="47" spans="1:9" ht="15.75" customHeight="1" thickBot="1" x14ac:dyDescent="0.25">
      <c r="A47" s="253" t="s">
        <v>190</v>
      </c>
      <c r="B47" s="254"/>
      <c r="C47" s="254"/>
      <c r="D47" s="255"/>
      <c r="E47" s="84">
        <f>SUM(E41:E46)</f>
        <v>220467.85753968253</v>
      </c>
      <c r="F47" s="84">
        <f>SUM(F41:F46)</f>
        <v>667574.46666666667</v>
      </c>
      <c r="G47" s="104">
        <f t="shared" ref="G47" si="8">(F47-E47)/E47</f>
        <v>2.0279899941718642</v>
      </c>
      <c r="H47" s="103">
        <f>SUM(H41:H46)</f>
        <v>647349.46666666667</v>
      </c>
      <c r="I47" s="105">
        <f t="shared" ref="I47" si="9">(F47-H47)/H47</f>
        <v>3.1242784680340613E-2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49</v>
      </c>
      <c r="C49" s="190" t="s">
        <v>158</v>
      </c>
      <c r="D49" s="194" t="s">
        <v>199</v>
      </c>
      <c r="E49" s="208">
        <v>5368.9333333333334</v>
      </c>
      <c r="F49" s="208">
        <v>13750</v>
      </c>
      <c r="G49" s="195">
        <f t="shared" ref="G49:G54" si="10">(F49-E49)/E49</f>
        <v>1.561030123922815</v>
      </c>
      <c r="H49" s="208">
        <v>15366.666666666666</v>
      </c>
      <c r="I49" s="195">
        <f t="shared" ref="I49:I54" si="11">(F49-H49)/H49</f>
        <v>-0.10520607375271146</v>
      </c>
    </row>
    <row r="50" spans="1:9" ht="16.5" x14ac:dyDescent="0.3">
      <c r="A50" s="37"/>
      <c r="B50" s="203" t="s">
        <v>45</v>
      </c>
      <c r="C50" s="190" t="s">
        <v>109</v>
      </c>
      <c r="D50" s="188" t="s">
        <v>108</v>
      </c>
      <c r="E50" s="211">
        <v>16865.600000000002</v>
      </c>
      <c r="F50" s="211">
        <v>45397.555555555555</v>
      </c>
      <c r="G50" s="195">
        <f t="shared" si="10"/>
        <v>1.6917249048688188</v>
      </c>
      <c r="H50" s="211">
        <v>48892.25</v>
      </c>
      <c r="I50" s="195">
        <f t="shared" si="11"/>
        <v>-7.1477472287416619E-2</v>
      </c>
    </row>
    <row r="51" spans="1:9" ht="16.5" x14ac:dyDescent="0.3">
      <c r="A51" s="37"/>
      <c r="B51" s="203" t="s">
        <v>46</v>
      </c>
      <c r="C51" s="190" t="s">
        <v>111</v>
      </c>
      <c r="D51" s="186" t="s">
        <v>110</v>
      </c>
      <c r="E51" s="211">
        <v>9210.625</v>
      </c>
      <c r="F51" s="211">
        <v>38332</v>
      </c>
      <c r="G51" s="195">
        <f t="shared" si="10"/>
        <v>3.1617154101920337</v>
      </c>
      <c r="H51" s="211">
        <v>38422.25</v>
      </c>
      <c r="I51" s="195">
        <f t="shared" si="11"/>
        <v>-2.3488994007378537E-3</v>
      </c>
    </row>
    <row r="52" spans="1:9" ht="16.5" x14ac:dyDescent="0.3">
      <c r="A52" s="37"/>
      <c r="B52" s="203" t="s">
        <v>47</v>
      </c>
      <c r="C52" s="190" t="s">
        <v>113</v>
      </c>
      <c r="D52" s="186" t="s">
        <v>114</v>
      </c>
      <c r="E52" s="211">
        <v>31312.277777777777</v>
      </c>
      <c r="F52" s="211">
        <v>120142.875</v>
      </c>
      <c r="G52" s="195">
        <f t="shared" si="10"/>
        <v>2.8369254339352152</v>
      </c>
      <c r="H52" s="211">
        <v>117001</v>
      </c>
      <c r="I52" s="195">
        <f t="shared" si="11"/>
        <v>2.6853402962367844E-2</v>
      </c>
    </row>
    <row r="53" spans="1:9" ht="16.5" x14ac:dyDescent="0.3">
      <c r="A53" s="37"/>
      <c r="B53" s="203" t="s">
        <v>48</v>
      </c>
      <c r="C53" s="190" t="s">
        <v>157</v>
      </c>
      <c r="D53" s="188" t="s">
        <v>114</v>
      </c>
      <c r="E53" s="211">
        <v>56997.5</v>
      </c>
      <c r="F53" s="211">
        <v>164493.75</v>
      </c>
      <c r="G53" s="195">
        <f t="shared" si="10"/>
        <v>1.8859818413088294</v>
      </c>
      <c r="H53" s="211">
        <v>160056.25</v>
      </c>
      <c r="I53" s="195">
        <f t="shared" si="11"/>
        <v>2.7724628060447499E-2</v>
      </c>
    </row>
    <row r="54" spans="1:9" ht="16.5" customHeight="1" thickBot="1" x14ac:dyDescent="0.35">
      <c r="A54" s="38"/>
      <c r="B54" s="203" t="s">
        <v>50</v>
      </c>
      <c r="C54" s="190" t="s">
        <v>159</v>
      </c>
      <c r="D54" s="187" t="s">
        <v>112</v>
      </c>
      <c r="E54" s="214">
        <v>54599.160317460315</v>
      </c>
      <c r="F54" s="214">
        <v>116499.33333333333</v>
      </c>
      <c r="G54" s="201">
        <f t="shared" si="10"/>
        <v>1.1337202377465483</v>
      </c>
      <c r="H54" s="214">
        <v>103624.5</v>
      </c>
      <c r="I54" s="201">
        <f t="shared" si="11"/>
        <v>0.12424507074420942</v>
      </c>
    </row>
    <row r="55" spans="1:9" ht="15.75" customHeight="1" thickBot="1" x14ac:dyDescent="0.25">
      <c r="A55" s="253" t="s">
        <v>191</v>
      </c>
      <c r="B55" s="254"/>
      <c r="C55" s="254"/>
      <c r="D55" s="255"/>
      <c r="E55" s="84">
        <f>SUM(E49:E54)</f>
        <v>174354.09642857141</v>
      </c>
      <c r="F55" s="84">
        <f>SUM(F49:F54)</f>
        <v>498615.51388888888</v>
      </c>
      <c r="G55" s="104">
        <f t="shared" ref="G55" si="12">(F55-E55)/E55</f>
        <v>1.8597866302106612</v>
      </c>
      <c r="H55" s="84">
        <f>SUM(H49:H54)</f>
        <v>483362.91666666663</v>
      </c>
      <c r="I55" s="105">
        <f t="shared" ref="I55" si="13">(F55-H55)/H55</f>
        <v>3.1555166307349634E-2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43</v>
      </c>
      <c r="C57" s="193" t="s">
        <v>119</v>
      </c>
      <c r="D57" s="194" t="s">
        <v>114</v>
      </c>
      <c r="E57" s="208">
        <v>14594.666666666666</v>
      </c>
      <c r="F57" s="208">
        <v>4445.75</v>
      </c>
      <c r="G57" s="196">
        <f t="shared" ref="G57:G65" si="14">(F57-E57)/E57</f>
        <v>-0.6953853005664169</v>
      </c>
      <c r="H57" s="208">
        <v>4587.6000000000004</v>
      </c>
      <c r="I57" s="196">
        <f t="shared" ref="I57:I65" si="15">(F57-H57)/H57</f>
        <v>-3.0920306914290773E-2</v>
      </c>
    </row>
    <row r="58" spans="1:9" ht="16.5" x14ac:dyDescent="0.3">
      <c r="A58" s="111"/>
      <c r="B58" s="225" t="s">
        <v>38</v>
      </c>
      <c r="C58" s="190" t="s">
        <v>115</v>
      </c>
      <c r="D58" s="186" t="s">
        <v>114</v>
      </c>
      <c r="E58" s="211">
        <v>6307.5</v>
      </c>
      <c r="F58" s="222">
        <v>21850</v>
      </c>
      <c r="G58" s="195">
        <f t="shared" si="14"/>
        <v>2.4641300039635357</v>
      </c>
      <c r="H58" s="222">
        <v>21850</v>
      </c>
      <c r="I58" s="195">
        <f t="shared" si="15"/>
        <v>0</v>
      </c>
    </row>
    <row r="59" spans="1:9" ht="16.5" x14ac:dyDescent="0.3">
      <c r="A59" s="111"/>
      <c r="B59" s="225" t="s">
        <v>39</v>
      </c>
      <c r="C59" s="190" t="s">
        <v>116</v>
      </c>
      <c r="D59" s="186" t="s">
        <v>114</v>
      </c>
      <c r="E59" s="211">
        <v>15626.619047619048</v>
      </c>
      <c r="F59" s="222">
        <v>34176.25</v>
      </c>
      <c r="G59" s="195">
        <f t="shared" si="14"/>
        <v>1.1870533796117126</v>
      </c>
      <c r="H59" s="222">
        <v>34176.25</v>
      </c>
      <c r="I59" s="195">
        <f t="shared" si="15"/>
        <v>0</v>
      </c>
    </row>
    <row r="60" spans="1:9" ht="16.5" x14ac:dyDescent="0.3">
      <c r="A60" s="111"/>
      <c r="B60" s="225" t="s">
        <v>40</v>
      </c>
      <c r="C60" s="190" t="s">
        <v>117</v>
      </c>
      <c r="D60" s="186" t="s">
        <v>114</v>
      </c>
      <c r="E60" s="211">
        <v>9320.5</v>
      </c>
      <c r="F60" s="222">
        <v>29491.599999999999</v>
      </c>
      <c r="G60" s="195">
        <f t="shared" si="14"/>
        <v>2.1641650126066199</v>
      </c>
      <c r="H60" s="222">
        <v>29491.599999999999</v>
      </c>
      <c r="I60" s="195">
        <f t="shared" si="15"/>
        <v>0</v>
      </c>
    </row>
    <row r="61" spans="1:9" ht="16.5" x14ac:dyDescent="0.3">
      <c r="A61" s="111"/>
      <c r="B61" s="225" t="s">
        <v>41</v>
      </c>
      <c r="C61" s="190" t="s">
        <v>118</v>
      </c>
      <c r="D61" s="186" t="s">
        <v>114</v>
      </c>
      <c r="E61" s="211">
        <v>5258.333333333333</v>
      </c>
      <c r="F61" s="227">
        <v>27694.6</v>
      </c>
      <c r="G61" s="195">
        <f t="shared" si="14"/>
        <v>4.266801901743265</v>
      </c>
      <c r="H61" s="227">
        <v>27694.6</v>
      </c>
      <c r="I61" s="195">
        <f t="shared" si="15"/>
        <v>0</v>
      </c>
    </row>
    <row r="62" spans="1:9" s="146" customFormat="1" ht="17.25" thickBot="1" x14ac:dyDescent="0.35">
      <c r="A62" s="169"/>
      <c r="B62" s="226" t="s">
        <v>56</v>
      </c>
      <c r="C62" s="191" t="s">
        <v>123</v>
      </c>
      <c r="D62" s="187" t="s">
        <v>120</v>
      </c>
      <c r="E62" s="214">
        <v>53785.555555555555</v>
      </c>
      <c r="F62" s="223">
        <v>218000</v>
      </c>
      <c r="G62" s="200">
        <f t="shared" si="14"/>
        <v>3.0531328113702565</v>
      </c>
      <c r="H62" s="223">
        <v>218000</v>
      </c>
      <c r="I62" s="200">
        <f t="shared" si="15"/>
        <v>0</v>
      </c>
    </row>
    <row r="63" spans="1:9" s="146" customFormat="1" ht="16.5" x14ac:dyDescent="0.3">
      <c r="A63" s="169"/>
      <c r="B63" s="95" t="s">
        <v>55</v>
      </c>
      <c r="C63" s="189" t="s">
        <v>122</v>
      </c>
      <c r="D63" s="186" t="s">
        <v>120</v>
      </c>
      <c r="E63" s="211">
        <v>16133.744047619048</v>
      </c>
      <c r="F63" s="221">
        <v>41720.428571428572</v>
      </c>
      <c r="G63" s="195">
        <f t="shared" si="14"/>
        <v>1.5859111467425011</v>
      </c>
      <c r="H63" s="221">
        <v>41263.285714285717</v>
      </c>
      <c r="I63" s="195">
        <f t="shared" si="15"/>
        <v>1.1078682883088685E-2</v>
      </c>
    </row>
    <row r="64" spans="1:9" s="146" customFormat="1" ht="16.5" x14ac:dyDescent="0.3">
      <c r="A64" s="169"/>
      <c r="B64" s="225" t="s">
        <v>42</v>
      </c>
      <c r="C64" s="190" t="s">
        <v>198</v>
      </c>
      <c r="D64" s="188" t="s">
        <v>114</v>
      </c>
      <c r="E64" s="218">
        <v>4115.9722222222217</v>
      </c>
      <c r="F64" s="222">
        <v>19508</v>
      </c>
      <c r="G64" s="195">
        <f t="shared" si="14"/>
        <v>3.7395849502277714</v>
      </c>
      <c r="H64" s="222">
        <v>18776</v>
      </c>
      <c r="I64" s="195">
        <f t="shared" si="15"/>
        <v>3.8985939497230504E-2</v>
      </c>
    </row>
    <row r="65" spans="1:9" ht="16.5" customHeight="1" thickBot="1" x14ac:dyDescent="0.35">
      <c r="A65" s="112"/>
      <c r="B65" s="226" t="s">
        <v>54</v>
      </c>
      <c r="C65" s="191" t="s">
        <v>121</v>
      </c>
      <c r="D65" s="187" t="s">
        <v>120</v>
      </c>
      <c r="E65" s="214">
        <v>14213.888888888889</v>
      </c>
      <c r="F65" s="223">
        <v>41787.5</v>
      </c>
      <c r="G65" s="200">
        <f t="shared" si="14"/>
        <v>1.9399061950361538</v>
      </c>
      <c r="H65" s="223">
        <v>38385</v>
      </c>
      <c r="I65" s="200">
        <f t="shared" si="15"/>
        <v>8.8641396378793799E-2</v>
      </c>
    </row>
    <row r="66" spans="1:9" ht="15.75" customHeight="1" thickBot="1" x14ac:dyDescent="0.25">
      <c r="A66" s="253" t="s">
        <v>192</v>
      </c>
      <c r="B66" s="264"/>
      <c r="C66" s="264"/>
      <c r="D66" s="265"/>
      <c r="E66" s="100">
        <f>SUM(E57:E65)</f>
        <v>139356.77976190476</v>
      </c>
      <c r="F66" s="100">
        <f>SUM(F57:F65)</f>
        <v>438674.12857142859</v>
      </c>
      <c r="G66" s="102">
        <f t="shared" ref="G66" si="16">(F66-E66)/E66</f>
        <v>2.147849206338698</v>
      </c>
      <c r="H66" s="100">
        <f>SUM(H57:H65)</f>
        <v>434224.33571428573</v>
      </c>
      <c r="I66" s="178">
        <f t="shared" ref="I66" si="17">(F66-H66)/H66</f>
        <v>1.0247681880434203E-2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63</v>
      </c>
      <c r="C68" s="190" t="s">
        <v>132</v>
      </c>
      <c r="D68" s="194" t="s">
        <v>126</v>
      </c>
      <c r="E68" s="208">
        <v>13342.777777777776</v>
      </c>
      <c r="F68" s="216">
        <v>38966.25</v>
      </c>
      <c r="G68" s="195">
        <f t="shared" ref="G68:G73" si="18">(F68-E68)/E68</f>
        <v>1.9204001332389564</v>
      </c>
      <c r="H68" s="216">
        <v>41057.5</v>
      </c>
      <c r="I68" s="195">
        <f t="shared" ref="I68:I73" si="19">(F68-H68)/H68</f>
        <v>-5.0934664799366744E-2</v>
      </c>
    </row>
    <row r="69" spans="1:9" ht="16.5" x14ac:dyDescent="0.3">
      <c r="A69" s="37"/>
      <c r="B69" s="203" t="s">
        <v>61</v>
      </c>
      <c r="C69" s="190" t="s">
        <v>130</v>
      </c>
      <c r="D69" s="188" t="s">
        <v>216</v>
      </c>
      <c r="E69" s="211">
        <v>41721.333333333336</v>
      </c>
      <c r="F69" s="210">
        <v>148744.66666666666</v>
      </c>
      <c r="G69" s="195">
        <f t="shared" si="18"/>
        <v>2.5651944648621003</v>
      </c>
      <c r="H69" s="210">
        <v>149586.33333333334</v>
      </c>
      <c r="I69" s="195">
        <f t="shared" si="19"/>
        <v>-5.6266281010521413E-3</v>
      </c>
    </row>
    <row r="70" spans="1:9" ht="16.5" x14ac:dyDescent="0.3">
      <c r="A70" s="37"/>
      <c r="B70" s="203" t="s">
        <v>62</v>
      </c>
      <c r="C70" s="190" t="s">
        <v>131</v>
      </c>
      <c r="D70" s="188" t="s">
        <v>125</v>
      </c>
      <c r="E70" s="211">
        <v>18787.38095238095</v>
      </c>
      <c r="F70" s="210">
        <v>77999</v>
      </c>
      <c r="G70" s="195">
        <f t="shared" si="18"/>
        <v>3.1516696871000045</v>
      </c>
      <c r="H70" s="210">
        <v>77999</v>
      </c>
      <c r="I70" s="195">
        <f t="shared" si="19"/>
        <v>0</v>
      </c>
    </row>
    <row r="71" spans="1:9" ht="16.5" x14ac:dyDescent="0.3">
      <c r="A71" s="37"/>
      <c r="B71" s="203" t="s">
        <v>64</v>
      </c>
      <c r="C71" s="190" t="s">
        <v>133</v>
      </c>
      <c r="D71" s="188" t="s">
        <v>127</v>
      </c>
      <c r="E71" s="211">
        <v>13189</v>
      </c>
      <c r="F71" s="210">
        <v>33690</v>
      </c>
      <c r="G71" s="195">
        <f t="shared" si="18"/>
        <v>1.5544013951019788</v>
      </c>
      <c r="H71" s="210">
        <v>33690</v>
      </c>
      <c r="I71" s="195">
        <f t="shared" si="19"/>
        <v>0</v>
      </c>
    </row>
    <row r="72" spans="1:9" ht="16.5" x14ac:dyDescent="0.3">
      <c r="A72" s="37"/>
      <c r="B72" s="203" t="s">
        <v>59</v>
      </c>
      <c r="C72" s="190" t="s">
        <v>128</v>
      </c>
      <c r="D72" s="188" t="s">
        <v>124</v>
      </c>
      <c r="E72" s="211">
        <v>20443.740740740741</v>
      </c>
      <c r="F72" s="210">
        <v>48221.8</v>
      </c>
      <c r="G72" s="195">
        <f t="shared" si="18"/>
        <v>1.3587561890717255</v>
      </c>
      <c r="H72" s="210">
        <v>48013.111111111109</v>
      </c>
      <c r="I72" s="195">
        <f t="shared" si="19"/>
        <v>4.3464979473200396E-3</v>
      </c>
    </row>
    <row r="73" spans="1:9" ht="16.5" customHeight="1" thickBot="1" x14ac:dyDescent="0.35">
      <c r="A73" s="37"/>
      <c r="B73" s="203" t="s">
        <v>60</v>
      </c>
      <c r="C73" s="190" t="s">
        <v>129</v>
      </c>
      <c r="D73" s="187" t="s">
        <v>215</v>
      </c>
      <c r="E73" s="214">
        <v>96575.666666666672</v>
      </c>
      <c r="F73" s="219">
        <v>349244.6</v>
      </c>
      <c r="G73" s="201">
        <f t="shared" si="18"/>
        <v>2.6162794630807618</v>
      </c>
      <c r="H73" s="219">
        <v>303406.14285714284</v>
      </c>
      <c r="I73" s="195">
        <f t="shared" si="19"/>
        <v>0.15107952894823204</v>
      </c>
    </row>
    <row r="74" spans="1:9" ht="15.75" customHeight="1" thickBot="1" x14ac:dyDescent="0.25">
      <c r="A74" s="253" t="s">
        <v>214</v>
      </c>
      <c r="B74" s="254"/>
      <c r="C74" s="254"/>
      <c r="D74" s="255"/>
      <c r="E74" s="84">
        <f>SUM(E68:E73)</f>
        <v>204059.89947089949</v>
      </c>
      <c r="F74" s="84">
        <f>SUM(F68:F73)</f>
        <v>696866.31666666665</v>
      </c>
      <c r="G74" s="104">
        <f t="shared" ref="G74" si="20">(F74-E74)/E74</f>
        <v>2.4150086247888463</v>
      </c>
      <c r="H74" s="84">
        <f>SUM(H68:H73)</f>
        <v>653752.08730158734</v>
      </c>
      <c r="I74" s="105">
        <f t="shared" ref="I74" si="21">(F74-H74)/H74</f>
        <v>6.5948897452911631E-2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71</v>
      </c>
      <c r="C76" s="192" t="s">
        <v>200</v>
      </c>
      <c r="D76" s="194" t="s">
        <v>134</v>
      </c>
      <c r="E76" s="208">
        <v>7351.5</v>
      </c>
      <c r="F76" s="208">
        <v>15707.5</v>
      </c>
      <c r="G76" s="195">
        <f>(F76-E76)/E76</f>
        <v>1.1366387812011154</v>
      </c>
      <c r="H76" s="208">
        <v>17290.5</v>
      </c>
      <c r="I76" s="195">
        <f>(F76-H76)/H76</f>
        <v>-9.1553165032821487E-2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7680.1488095238092</v>
      </c>
      <c r="F77" s="211">
        <v>20402.5</v>
      </c>
      <c r="G77" s="195">
        <f>(F77-E77)/E77</f>
        <v>1.6565240473856147</v>
      </c>
      <c r="H77" s="211">
        <v>20402.5</v>
      </c>
      <c r="I77" s="195">
        <f>(F77-H77)/H77</f>
        <v>0</v>
      </c>
    </row>
    <row r="78" spans="1:9" ht="16.5" x14ac:dyDescent="0.3">
      <c r="A78" s="37"/>
      <c r="B78" s="203" t="s">
        <v>70</v>
      </c>
      <c r="C78" s="190" t="s">
        <v>141</v>
      </c>
      <c r="D78" s="188" t="s">
        <v>137</v>
      </c>
      <c r="E78" s="211">
        <v>8303.7777777777792</v>
      </c>
      <c r="F78" s="211">
        <v>22000.75</v>
      </c>
      <c r="G78" s="195">
        <f>(F78-E78)/E78</f>
        <v>1.6494868466829016</v>
      </c>
      <c r="H78" s="211">
        <v>22000.75</v>
      </c>
      <c r="I78" s="195">
        <f>(F78-H78)/H78</f>
        <v>0</v>
      </c>
    </row>
    <row r="79" spans="1:9" ht="16.5" x14ac:dyDescent="0.3">
      <c r="A79" s="37"/>
      <c r="B79" s="203" t="s">
        <v>69</v>
      </c>
      <c r="C79" s="190" t="s">
        <v>140</v>
      </c>
      <c r="D79" s="188" t="s">
        <v>136</v>
      </c>
      <c r="E79" s="211">
        <v>2185.3666666666668</v>
      </c>
      <c r="F79" s="211">
        <v>14718.6</v>
      </c>
      <c r="G79" s="195">
        <f>(F79-E79)/E79</f>
        <v>5.7350711551074571</v>
      </c>
      <c r="H79" s="211">
        <v>14418.6</v>
      </c>
      <c r="I79" s="195">
        <f>(F79-H79)/H79</f>
        <v>2.0806458324663976E-2</v>
      </c>
    </row>
    <row r="80" spans="1:9" ht="16.5" customHeight="1" thickBot="1" x14ac:dyDescent="0.35">
      <c r="A80" s="38"/>
      <c r="B80" s="203" t="s">
        <v>68</v>
      </c>
      <c r="C80" s="190" t="s">
        <v>138</v>
      </c>
      <c r="D80" s="187" t="s">
        <v>134</v>
      </c>
      <c r="E80" s="214">
        <v>13075.267857142857</v>
      </c>
      <c r="F80" s="214">
        <v>45936.333333333336</v>
      </c>
      <c r="G80" s="195">
        <f>(F80-E80)/E80</f>
        <v>2.5132231198031549</v>
      </c>
      <c r="H80" s="214">
        <v>43527.25</v>
      </c>
      <c r="I80" s="195">
        <f>(F80-H80)/H80</f>
        <v>5.5346554935892703E-2</v>
      </c>
    </row>
    <row r="81" spans="1:11" ht="15.75" customHeight="1" thickBot="1" x14ac:dyDescent="0.25">
      <c r="A81" s="253" t="s">
        <v>193</v>
      </c>
      <c r="B81" s="254"/>
      <c r="C81" s="254"/>
      <c r="D81" s="255"/>
      <c r="E81" s="84">
        <f>SUM(E76:E80)</f>
        <v>38596.061111111114</v>
      </c>
      <c r="F81" s="84">
        <f>SUM(F76:F80)</f>
        <v>118765.68333333335</v>
      </c>
      <c r="G81" s="104">
        <f t="shared" ref="G81" si="22">(F81-E81)/E81</f>
        <v>2.0771451778830055</v>
      </c>
      <c r="H81" s="84">
        <f>SUM(H76:H80)</f>
        <v>117639.6</v>
      </c>
      <c r="I81" s="105">
        <f t="shared" ref="I81" si="23">(F81-H81)/H81</f>
        <v>9.5723152181182436E-3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76</v>
      </c>
      <c r="C83" s="190" t="s">
        <v>143</v>
      </c>
      <c r="D83" s="194" t="s">
        <v>161</v>
      </c>
      <c r="E83" s="211">
        <v>3629.5</v>
      </c>
      <c r="F83" s="239">
        <v>15499</v>
      </c>
      <c r="G83" s="196">
        <f t="shared" ref="G83:G89" si="24">(F83-E83)/E83</f>
        <v>3.2702851632456262</v>
      </c>
      <c r="H83" s="239">
        <v>16139</v>
      </c>
      <c r="I83" s="196">
        <f t="shared" ref="I83:I89" si="25">(F83-H83)/H83</f>
        <v>-3.9655492905384469E-2</v>
      </c>
    </row>
    <row r="84" spans="1:11" ht="16.5" x14ac:dyDescent="0.3">
      <c r="A84" s="37"/>
      <c r="B84" s="203" t="s">
        <v>80</v>
      </c>
      <c r="C84" s="190" t="s">
        <v>151</v>
      </c>
      <c r="D84" s="186" t="s">
        <v>150</v>
      </c>
      <c r="E84" s="211">
        <v>8958.9947089947091</v>
      </c>
      <c r="F84" s="211">
        <v>27248.333333333332</v>
      </c>
      <c r="G84" s="195">
        <f t="shared" si="24"/>
        <v>2.0414498745016978</v>
      </c>
      <c r="H84" s="211">
        <v>27300</v>
      </c>
      <c r="I84" s="195">
        <f t="shared" si="25"/>
        <v>-1.892551892551937E-3</v>
      </c>
    </row>
    <row r="85" spans="1:11" ht="16.5" x14ac:dyDescent="0.3">
      <c r="A85" s="37"/>
      <c r="B85" s="203" t="s">
        <v>79</v>
      </c>
      <c r="C85" s="190" t="s">
        <v>155</v>
      </c>
      <c r="D85" s="188" t="s">
        <v>156</v>
      </c>
      <c r="E85" s="211">
        <v>13666.444444444445</v>
      </c>
      <c r="F85" s="211">
        <v>56000</v>
      </c>
      <c r="G85" s="195">
        <f t="shared" si="24"/>
        <v>3.097627603700873</v>
      </c>
      <c r="H85" s="211">
        <v>56000</v>
      </c>
      <c r="I85" s="195">
        <f t="shared" si="25"/>
        <v>0</v>
      </c>
    </row>
    <row r="86" spans="1:11" ht="16.5" x14ac:dyDescent="0.3">
      <c r="A86" s="37"/>
      <c r="B86" s="203" t="s">
        <v>75</v>
      </c>
      <c r="C86" s="190" t="s">
        <v>148</v>
      </c>
      <c r="D86" s="188" t="s">
        <v>145</v>
      </c>
      <c r="E86" s="211">
        <v>1777.5</v>
      </c>
      <c r="F86" s="211">
        <v>6312.6</v>
      </c>
      <c r="G86" s="195">
        <f t="shared" si="24"/>
        <v>2.5513924050632912</v>
      </c>
      <c r="H86" s="211">
        <v>6183.6</v>
      </c>
      <c r="I86" s="195">
        <f t="shared" si="25"/>
        <v>2.0861633999611877E-2</v>
      </c>
    </row>
    <row r="87" spans="1:11" ht="16.5" x14ac:dyDescent="0.3">
      <c r="A87" s="37"/>
      <c r="B87" s="203" t="s">
        <v>77</v>
      </c>
      <c r="C87" s="190" t="s">
        <v>146</v>
      </c>
      <c r="D87" s="199" t="s">
        <v>162</v>
      </c>
      <c r="E87" s="220">
        <v>5404.4444444444443</v>
      </c>
      <c r="F87" s="220">
        <v>10718.888888888889</v>
      </c>
      <c r="G87" s="195">
        <f t="shared" si="24"/>
        <v>0.98334703947368418</v>
      </c>
      <c r="H87" s="220">
        <v>10406.111111111111</v>
      </c>
      <c r="I87" s="195">
        <f t="shared" si="25"/>
        <v>3.0057124552880211E-2</v>
      </c>
    </row>
    <row r="88" spans="1:11" ht="16.5" x14ac:dyDescent="0.3">
      <c r="A88" s="37"/>
      <c r="B88" s="203" t="s">
        <v>74</v>
      </c>
      <c r="C88" s="190" t="s">
        <v>144</v>
      </c>
      <c r="D88" s="199" t="s">
        <v>142</v>
      </c>
      <c r="E88" s="220">
        <v>4560</v>
      </c>
      <c r="F88" s="220">
        <v>16503.25</v>
      </c>
      <c r="G88" s="195">
        <f t="shared" si="24"/>
        <v>2.6191337719298247</v>
      </c>
      <c r="H88" s="220">
        <v>16012.6</v>
      </c>
      <c r="I88" s="195">
        <f t="shared" si="25"/>
        <v>3.0641494822826999E-2</v>
      </c>
    </row>
    <row r="89" spans="1:11" ht="16.5" customHeight="1" thickBot="1" x14ac:dyDescent="0.35">
      <c r="A89" s="35"/>
      <c r="B89" s="204" t="s">
        <v>78</v>
      </c>
      <c r="C89" s="191" t="s">
        <v>149</v>
      </c>
      <c r="D89" s="187" t="s">
        <v>147</v>
      </c>
      <c r="E89" s="214">
        <v>5718.7268518518513</v>
      </c>
      <c r="F89" s="214">
        <v>15843.333333333334</v>
      </c>
      <c r="G89" s="197">
        <f t="shared" si="24"/>
        <v>1.7704301575800754</v>
      </c>
      <c r="H89" s="214">
        <v>14070</v>
      </c>
      <c r="I89" s="197">
        <f t="shared" si="25"/>
        <v>0.12603648424543951</v>
      </c>
    </row>
    <row r="90" spans="1:11" ht="15.75" customHeight="1" thickBot="1" x14ac:dyDescent="0.25">
      <c r="A90" s="253" t="s">
        <v>194</v>
      </c>
      <c r="B90" s="254"/>
      <c r="C90" s="254"/>
      <c r="D90" s="255"/>
      <c r="E90" s="84">
        <f>SUM(E83:E89)</f>
        <v>43715.610449735454</v>
      </c>
      <c r="F90" s="84">
        <f>SUM(F83:F89)</f>
        <v>148125.40555555557</v>
      </c>
      <c r="G90" s="113">
        <f t="shared" ref="G90:G91" si="26">(F90-E90)/E90</f>
        <v>2.3883869865175806</v>
      </c>
      <c r="H90" s="84">
        <f>SUM(H83:H89)</f>
        <v>146111.31111111111</v>
      </c>
      <c r="I90" s="105">
        <f t="shared" ref="I90:I91" si="27">(F90-H90)/H90</f>
        <v>1.3784657937350467E-2</v>
      </c>
    </row>
    <row r="91" spans="1:11" ht="15.75" customHeight="1" thickBot="1" x14ac:dyDescent="0.25">
      <c r="A91" s="253" t="s">
        <v>195</v>
      </c>
      <c r="B91" s="254"/>
      <c r="C91" s="254"/>
      <c r="D91" s="255"/>
      <c r="E91" s="100">
        <f>SUM(E90+E81+E74+E66+E55+E47+E39+E32)</f>
        <v>874528.06494973553</v>
      </c>
      <c r="F91" s="100">
        <f>SUM(F32,F39,F47,F55,F66,F74,F81,F90)</f>
        <v>2717451.2890873021</v>
      </c>
      <c r="G91" s="102">
        <f t="shared" si="26"/>
        <v>2.10733457049602</v>
      </c>
      <c r="H91" s="100">
        <f>SUM(H32,H39,H47,H55,H66,H74,H81,H90)</f>
        <v>2622117.6325396826</v>
      </c>
      <c r="I91" s="114">
        <f t="shared" si="27"/>
        <v>3.6357505614758777E-2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7" t="s">
        <v>3</v>
      </c>
      <c r="B13" s="247"/>
      <c r="C13" s="249" t="s">
        <v>0</v>
      </c>
      <c r="D13" s="243" t="s">
        <v>207</v>
      </c>
      <c r="E13" s="243" t="s">
        <v>208</v>
      </c>
      <c r="F13" s="243" t="s">
        <v>209</v>
      </c>
      <c r="G13" s="243" t="s">
        <v>210</v>
      </c>
      <c r="H13" s="243" t="s">
        <v>211</v>
      </c>
      <c r="I13" s="243" t="s">
        <v>212</v>
      </c>
    </row>
    <row r="14" spans="1:9" ht="24.75" customHeight="1" thickBot="1" x14ac:dyDescent="0.25">
      <c r="A14" s="248"/>
      <c r="B14" s="248"/>
      <c r="C14" s="250"/>
      <c r="D14" s="263"/>
      <c r="E14" s="263"/>
      <c r="F14" s="263"/>
      <c r="G14" s="244"/>
      <c r="H14" s="263"/>
      <c r="I14" s="263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8500</v>
      </c>
      <c r="E16" s="207">
        <v>9000</v>
      </c>
      <c r="F16" s="229">
        <v>7000</v>
      </c>
      <c r="G16" s="207">
        <v>9000</v>
      </c>
      <c r="H16" s="229">
        <v>6300</v>
      </c>
      <c r="I16" s="172">
        <v>7960</v>
      </c>
    </row>
    <row r="17" spans="1:9" ht="16.5" x14ac:dyDescent="0.3">
      <c r="A17" s="89"/>
      <c r="B17" s="138" t="s">
        <v>5</v>
      </c>
      <c r="C17" s="143" t="s">
        <v>164</v>
      </c>
      <c r="D17" s="228">
        <v>7000</v>
      </c>
      <c r="E17" s="210">
        <v>6000</v>
      </c>
      <c r="F17" s="228">
        <v>5500</v>
      </c>
      <c r="G17" s="210">
        <v>5500</v>
      </c>
      <c r="H17" s="228">
        <v>5600</v>
      </c>
      <c r="I17" s="131">
        <v>5920</v>
      </c>
    </row>
    <row r="18" spans="1:9" ht="16.5" x14ac:dyDescent="0.3">
      <c r="A18" s="89"/>
      <c r="B18" s="138" t="s">
        <v>6</v>
      </c>
      <c r="C18" s="143" t="s">
        <v>165</v>
      </c>
      <c r="D18" s="228">
        <v>5750</v>
      </c>
      <c r="E18" s="210">
        <v>7000</v>
      </c>
      <c r="F18" s="228">
        <v>5000</v>
      </c>
      <c r="G18" s="210">
        <v>5500</v>
      </c>
      <c r="H18" s="228">
        <v>5600</v>
      </c>
      <c r="I18" s="131">
        <v>5770</v>
      </c>
    </row>
    <row r="19" spans="1:9" ht="16.5" x14ac:dyDescent="0.3">
      <c r="A19" s="89"/>
      <c r="B19" s="138" t="s">
        <v>7</v>
      </c>
      <c r="C19" s="143" t="s">
        <v>166</v>
      </c>
      <c r="D19" s="228">
        <v>4000</v>
      </c>
      <c r="E19" s="210">
        <v>4000</v>
      </c>
      <c r="F19" s="228">
        <v>4000</v>
      </c>
      <c r="G19" s="210">
        <v>4500</v>
      </c>
      <c r="H19" s="228">
        <v>4600</v>
      </c>
      <c r="I19" s="131">
        <v>4220</v>
      </c>
    </row>
    <row r="20" spans="1:9" ht="16.5" x14ac:dyDescent="0.3">
      <c r="A20" s="89"/>
      <c r="B20" s="138" t="s">
        <v>8</v>
      </c>
      <c r="C20" s="143" t="s">
        <v>167</v>
      </c>
      <c r="D20" s="228">
        <v>20000</v>
      </c>
      <c r="E20" s="210">
        <v>16000</v>
      </c>
      <c r="F20" s="228">
        <v>14500</v>
      </c>
      <c r="G20" s="210">
        <v>15500</v>
      </c>
      <c r="H20" s="228">
        <v>13000</v>
      </c>
      <c r="I20" s="131">
        <v>15800</v>
      </c>
    </row>
    <row r="21" spans="1:9" ht="16.5" x14ac:dyDescent="0.3">
      <c r="A21" s="89"/>
      <c r="B21" s="138" t="s">
        <v>9</v>
      </c>
      <c r="C21" s="143" t="s">
        <v>168</v>
      </c>
      <c r="D21" s="228">
        <v>8500</v>
      </c>
      <c r="E21" s="210">
        <v>10000</v>
      </c>
      <c r="F21" s="228">
        <v>8500</v>
      </c>
      <c r="G21" s="210">
        <v>7000</v>
      </c>
      <c r="H21" s="228">
        <v>7333</v>
      </c>
      <c r="I21" s="131">
        <v>8266.6</v>
      </c>
    </row>
    <row r="22" spans="1:9" ht="16.5" x14ac:dyDescent="0.3">
      <c r="A22" s="89"/>
      <c r="B22" s="138" t="s">
        <v>10</v>
      </c>
      <c r="C22" s="143" t="s">
        <v>169</v>
      </c>
      <c r="D22" s="228">
        <v>5000</v>
      </c>
      <c r="E22" s="210">
        <v>4500</v>
      </c>
      <c r="F22" s="228">
        <v>3750</v>
      </c>
      <c r="G22" s="210">
        <v>5000</v>
      </c>
      <c r="H22" s="228">
        <v>4600</v>
      </c>
      <c r="I22" s="131">
        <v>4570</v>
      </c>
    </row>
    <row r="23" spans="1:9" ht="16.5" x14ac:dyDescent="0.3">
      <c r="A23" s="89"/>
      <c r="B23" s="138" t="s">
        <v>11</v>
      </c>
      <c r="C23" s="143" t="s">
        <v>170</v>
      </c>
      <c r="D23" s="228">
        <v>1750</v>
      </c>
      <c r="E23" s="210">
        <v>2500</v>
      </c>
      <c r="F23" s="228">
        <v>2000</v>
      </c>
      <c r="G23" s="210">
        <v>1250</v>
      </c>
      <c r="H23" s="228">
        <v>1100</v>
      </c>
      <c r="I23" s="131">
        <v>1720</v>
      </c>
    </row>
    <row r="24" spans="1:9" ht="16.5" x14ac:dyDescent="0.3">
      <c r="A24" s="89"/>
      <c r="B24" s="138" t="s">
        <v>12</v>
      </c>
      <c r="C24" s="143" t="s">
        <v>171</v>
      </c>
      <c r="D24" s="228">
        <v>2000</v>
      </c>
      <c r="E24" s="210">
        <v>2000</v>
      </c>
      <c r="F24" s="228">
        <v>2500</v>
      </c>
      <c r="G24" s="210">
        <v>1500</v>
      </c>
      <c r="H24" s="228">
        <v>1800</v>
      </c>
      <c r="I24" s="131">
        <v>1960</v>
      </c>
    </row>
    <row r="25" spans="1:9" ht="16.5" x14ac:dyDescent="0.3">
      <c r="A25" s="89"/>
      <c r="B25" s="138" t="s">
        <v>13</v>
      </c>
      <c r="C25" s="143" t="s">
        <v>172</v>
      </c>
      <c r="D25" s="228">
        <v>2500</v>
      </c>
      <c r="E25" s="210">
        <v>2000</v>
      </c>
      <c r="F25" s="228">
        <v>2500</v>
      </c>
      <c r="G25" s="210">
        <v>1750</v>
      </c>
      <c r="H25" s="228">
        <v>2000</v>
      </c>
      <c r="I25" s="131">
        <v>2150</v>
      </c>
    </row>
    <row r="26" spans="1:9" ht="16.5" x14ac:dyDescent="0.3">
      <c r="A26" s="89"/>
      <c r="B26" s="138" t="s">
        <v>14</v>
      </c>
      <c r="C26" s="143" t="s">
        <v>173</v>
      </c>
      <c r="D26" s="228">
        <v>3000</v>
      </c>
      <c r="E26" s="210">
        <v>3000</v>
      </c>
      <c r="F26" s="228">
        <v>2500</v>
      </c>
      <c r="G26" s="210">
        <v>2500</v>
      </c>
      <c r="H26" s="228">
        <v>2900</v>
      </c>
      <c r="I26" s="131">
        <v>2780</v>
      </c>
    </row>
    <row r="27" spans="1:9" ht="16.5" x14ac:dyDescent="0.3">
      <c r="A27" s="89"/>
      <c r="B27" s="138" t="s">
        <v>15</v>
      </c>
      <c r="C27" s="143" t="s">
        <v>174</v>
      </c>
      <c r="D27" s="228">
        <v>7000</v>
      </c>
      <c r="E27" s="210">
        <v>7000</v>
      </c>
      <c r="F27" s="228">
        <v>7000</v>
      </c>
      <c r="G27" s="210">
        <v>7500</v>
      </c>
      <c r="H27" s="228">
        <v>7300</v>
      </c>
      <c r="I27" s="131">
        <v>7160</v>
      </c>
    </row>
    <row r="28" spans="1:9" ht="16.5" x14ac:dyDescent="0.3">
      <c r="A28" s="89"/>
      <c r="B28" s="138" t="s">
        <v>16</v>
      </c>
      <c r="C28" s="143" t="s">
        <v>175</v>
      </c>
      <c r="D28" s="228">
        <v>2500</v>
      </c>
      <c r="E28" s="210">
        <v>1500</v>
      </c>
      <c r="F28" s="228">
        <v>2500</v>
      </c>
      <c r="G28" s="210">
        <v>1250</v>
      </c>
      <c r="H28" s="228">
        <v>1500</v>
      </c>
      <c r="I28" s="131">
        <v>1850</v>
      </c>
    </row>
    <row r="29" spans="1:9" ht="16.5" x14ac:dyDescent="0.3">
      <c r="A29" s="89"/>
      <c r="B29" s="140" t="s">
        <v>17</v>
      </c>
      <c r="C29" s="143" t="s">
        <v>176</v>
      </c>
      <c r="D29" s="228">
        <v>5000</v>
      </c>
      <c r="E29" s="210">
        <v>6000</v>
      </c>
      <c r="F29" s="228">
        <v>4250</v>
      </c>
      <c r="G29" s="210">
        <v>4000</v>
      </c>
      <c r="H29" s="228">
        <v>3000</v>
      </c>
      <c r="I29" s="131">
        <v>4450</v>
      </c>
    </row>
    <row r="30" spans="1:9" ht="16.5" x14ac:dyDescent="0.3">
      <c r="A30" s="89"/>
      <c r="B30" s="138" t="s">
        <v>18</v>
      </c>
      <c r="C30" s="143" t="s">
        <v>177</v>
      </c>
      <c r="D30" s="228">
        <v>6000</v>
      </c>
      <c r="E30" s="210">
        <v>6000</v>
      </c>
      <c r="F30" s="228">
        <v>3750</v>
      </c>
      <c r="G30" s="210">
        <v>6500</v>
      </c>
      <c r="H30" s="228">
        <v>6000</v>
      </c>
      <c r="I30" s="131">
        <v>5650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6250</v>
      </c>
      <c r="E31" s="213">
        <v>7000</v>
      </c>
      <c r="F31" s="230">
        <v>5750</v>
      </c>
      <c r="G31" s="213">
        <v>6500</v>
      </c>
      <c r="H31" s="230">
        <v>6000</v>
      </c>
      <c r="I31" s="168">
        <v>6300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10000</v>
      </c>
      <c r="E33" s="207">
        <v>20000</v>
      </c>
      <c r="F33" s="229">
        <v>13000</v>
      </c>
      <c r="G33" s="207">
        <v>16500</v>
      </c>
      <c r="H33" s="229">
        <v>15000</v>
      </c>
      <c r="I33" s="172">
        <v>14900</v>
      </c>
    </row>
    <row r="34" spans="1:9" ht="16.5" x14ac:dyDescent="0.3">
      <c r="A34" s="89"/>
      <c r="B34" s="130" t="s">
        <v>27</v>
      </c>
      <c r="C34" s="15" t="s">
        <v>180</v>
      </c>
      <c r="D34" s="228">
        <v>10000</v>
      </c>
      <c r="E34" s="210">
        <v>20000</v>
      </c>
      <c r="F34" s="228">
        <v>12000</v>
      </c>
      <c r="G34" s="210">
        <v>16500</v>
      </c>
      <c r="H34" s="228">
        <v>11300</v>
      </c>
      <c r="I34" s="131">
        <v>13960</v>
      </c>
    </row>
    <row r="35" spans="1:9" ht="16.5" x14ac:dyDescent="0.3">
      <c r="A35" s="89"/>
      <c r="B35" s="132" t="s">
        <v>28</v>
      </c>
      <c r="C35" s="15" t="s">
        <v>181</v>
      </c>
      <c r="D35" s="228">
        <v>15000</v>
      </c>
      <c r="E35" s="210">
        <v>15000</v>
      </c>
      <c r="F35" s="228">
        <v>13000</v>
      </c>
      <c r="G35" s="210">
        <v>14000</v>
      </c>
      <c r="H35" s="228">
        <v>12600</v>
      </c>
      <c r="I35" s="131">
        <v>13920</v>
      </c>
    </row>
    <row r="36" spans="1:9" ht="16.5" x14ac:dyDescent="0.3">
      <c r="A36" s="89"/>
      <c r="B36" s="130" t="s">
        <v>29</v>
      </c>
      <c r="C36" s="190" t="s">
        <v>182</v>
      </c>
      <c r="D36" s="228">
        <v>12000</v>
      </c>
      <c r="E36" s="210">
        <v>10000</v>
      </c>
      <c r="F36" s="228">
        <v>14000</v>
      </c>
      <c r="G36" s="210">
        <v>10000</v>
      </c>
      <c r="H36" s="228">
        <v>10000</v>
      </c>
      <c r="I36" s="131">
        <v>11200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9000</v>
      </c>
      <c r="E37" s="213">
        <v>12000</v>
      </c>
      <c r="F37" s="230">
        <v>8500</v>
      </c>
      <c r="G37" s="213">
        <v>9000</v>
      </c>
      <c r="H37" s="230">
        <v>7000</v>
      </c>
      <c r="I37" s="168">
        <v>9100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280000</v>
      </c>
      <c r="E39" s="207">
        <v>300000</v>
      </c>
      <c r="F39" s="207">
        <v>300000</v>
      </c>
      <c r="G39" s="207">
        <v>275000</v>
      </c>
      <c r="H39" s="207">
        <v>300000</v>
      </c>
      <c r="I39" s="172">
        <v>291000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160000</v>
      </c>
      <c r="E40" s="213">
        <v>200000</v>
      </c>
      <c r="F40" s="213">
        <v>180000</v>
      </c>
      <c r="G40" s="213">
        <v>140000</v>
      </c>
      <c r="H40" s="213">
        <v>156000</v>
      </c>
      <c r="I40" s="168">
        <v>167200</v>
      </c>
    </row>
    <row r="41" spans="1:9" ht="15.75" thickBot="1" x14ac:dyDescent="0.3">
      <c r="D41" s="237">
        <v>590750</v>
      </c>
      <c r="E41" s="236">
        <v>670500</v>
      </c>
      <c r="F41" s="236">
        <v>621500</v>
      </c>
      <c r="G41" s="236">
        <v>565750</v>
      </c>
      <c r="H41" s="236">
        <v>590533</v>
      </c>
      <c r="I41" s="238">
        <v>607806.6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10-08-2021</vt:lpstr>
      <vt:lpstr>By Order</vt:lpstr>
      <vt:lpstr>All Stores</vt:lpstr>
      <vt:lpstr>'10-08-2021'!Print_Titles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2021-08-12T09:34:48Z</cp:lastPrinted>
  <dcterms:created xsi:type="dcterms:W3CDTF">2010-10-20T06:23:14Z</dcterms:created>
  <dcterms:modified xsi:type="dcterms:W3CDTF">2021-08-12T10:43:42Z</dcterms:modified>
</cp:coreProperties>
</file>