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3-08-2021" sheetId="9" r:id="rId4"/>
    <sheet name="By Order" sheetId="11" r:id="rId5"/>
    <sheet name="All Stores" sheetId="12" r:id="rId6"/>
  </sheets>
  <definedNames>
    <definedName name="_xlnm.Print_Titles" localSheetId="3">'23-08-2021'!$12:$14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1" i="11"/>
  <c r="G71" i="11"/>
  <c r="I70" i="11"/>
  <c r="G70" i="11"/>
  <c r="I69" i="11"/>
  <c r="G69" i="11"/>
  <c r="I72" i="11"/>
  <c r="G72" i="11"/>
  <c r="I73" i="11"/>
  <c r="G73" i="11"/>
  <c r="I68" i="11"/>
  <c r="G68" i="11"/>
  <c r="I63" i="11"/>
  <c r="G63" i="11"/>
  <c r="I65" i="11"/>
  <c r="G65" i="11"/>
  <c r="I64" i="11"/>
  <c r="G64" i="11"/>
  <c r="I62" i="11"/>
  <c r="G62" i="11"/>
  <c r="I61" i="11"/>
  <c r="G61" i="11"/>
  <c r="I60" i="11"/>
  <c r="G60" i="11"/>
  <c r="I57" i="11"/>
  <c r="G57" i="11"/>
  <c r="I58" i="11"/>
  <c r="G58" i="11"/>
  <c r="I59" i="11"/>
  <c r="G59" i="11"/>
  <c r="I52" i="11"/>
  <c r="G52" i="11"/>
  <c r="I51" i="11"/>
  <c r="G51" i="11"/>
  <c r="I50" i="11"/>
  <c r="G50" i="11"/>
  <c r="I49" i="11"/>
  <c r="G49" i="11"/>
  <c r="I54" i="11"/>
  <c r="G54" i="11"/>
  <c r="I53" i="11"/>
  <c r="G53" i="11"/>
  <c r="I44" i="11"/>
  <c r="G44" i="11"/>
  <c r="I43" i="11"/>
  <c r="G43" i="11"/>
  <c r="I45" i="11"/>
  <c r="G45" i="11"/>
  <c r="I41" i="11"/>
  <c r="G41" i="11"/>
  <c r="I42" i="11"/>
  <c r="G42" i="11"/>
  <c r="I46" i="11"/>
  <c r="G46" i="11"/>
  <c r="I37" i="11"/>
  <c r="G37" i="11"/>
  <c r="I38" i="11"/>
  <c r="G38" i="11"/>
  <c r="I35" i="11"/>
  <c r="G35" i="11"/>
  <c r="I34" i="11"/>
  <c r="G34" i="11"/>
  <c r="I36" i="11"/>
  <c r="G36" i="11"/>
  <c r="I30" i="11"/>
  <c r="G30" i="11"/>
  <c r="I22" i="11"/>
  <c r="G22" i="11"/>
  <c r="I19" i="11"/>
  <c r="G19" i="11"/>
  <c r="I27" i="11"/>
  <c r="G27" i="11"/>
  <c r="I16" i="11"/>
  <c r="G16" i="11"/>
  <c r="I24" i="11"/>
  <c r="G24" i="11"/>
  <c r="I20" i="11"/>
  <c r="G20" i="11"/>
  <c r="I18" i="11"/>
  <c r="G18" i="11"/>
  <c r="I25" i="11"/>
  <c r="G25" i="11"/>
  <c r="I29" i="11"/>
  <c r="G29" i="11"/>
  <c r="I28" i="11"/>
  <c r="G28" i="11"/>
  <c r="I17" i="11"/>
  <c r="G17" i="11"/>
  <c r="I31" i="11"/>
  <c r="G31" i="11"/>
  <c r="I26" i="11"/>
  <c r="G26" i="11"/>
  <c r="I23" i="11"/>
  <c r="G23" i="11"/>
  <c r="I21" i="11"/>
  <c r="G21" i="11"/>
  <c r="D40" i="8" l="1"/>
  <c r="I68" i="9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<sst xmlns="http://schemas.openxmlformats.org/spreadsheetml/2006/main" count="848" uniqueCount="225">
  <si>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</si>
  <si>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</si>
  <si>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</si>
  <si>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</si>
  <si>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</si>
  <si>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</si>
  <si>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</si>
  <si>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</si>
  <si>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</si>
  <si>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</si>
  <si>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</si>
  <si>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</si>
  <si>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</si>
  <si>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</si>
  <si>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</si>
  <si>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</si>
  <si>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</si>
  <si>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</si>
  <si>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</si>
  <si>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</si>
  <si>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</si>
  <si>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</si>
  <si>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</si>
  <si>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</si>
  <si>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</si>
  <si>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</si>
  <si>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</si>
  <si>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</si>
  <si>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</si>
  <si>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</si>
  <si>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</si>
  <si>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</si>
  <si>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</si>
  <si>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</si>
  <si>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</si>
  <si>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</si>
  <si>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</si>
  <si>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</si>
  <si>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</si>
  <si>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</si>
  <si>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</si>
  <si>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</si>
  <si>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</si>
  <si>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</si>
  <si>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</si>
  <si>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</si>
  <si>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</si>
  <si>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</si>
  <si>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</si>
  <si>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</si>
  <si>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</si>
  <si>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</si>
  <si>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</si>
  <si>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</si>
  <si>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</si>
  <si>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</si>
  <si>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</si>
  <si>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</si>
  <si>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</si>
  <si>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</si>
  <si>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</si>
  <si>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</si>
  <si>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</si>
  <si>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</si>
  <si>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</si>
  <si>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</si>
  <si>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</si>
  <si>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</si>
  <si>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</si>
  <si>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</si>
  <si>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</si>
  <si>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</si>
  <si>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</si>
  <si>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</si>
  <si>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</si>
  <si>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</si>
  <si>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</si>
  <si>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</si>
  <si>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</si>
  <si>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</si>
  <si>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</si>
  <si>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</si>
  <si>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</si>
  <si>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</si>
  <si>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</si>
  <si>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</si>
  <si>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</si>
  <si>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</si>
  <si>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</si>
  <si>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</si>
  <si>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</si>
  <si>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</si>
  <si>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</si>
  <si>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</si>
  <si>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</si>
  <si>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</si>
  <si>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</si>
  <si>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</si>
  <si>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</si>
  <si>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</si>
  <si>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</si>
  <si>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</si>
  <si>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</si>
  <si>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</si>
  <si>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</si>
  <si>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</si>
  <si>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</si>
  <si>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</si>
  <si>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</si>
  <si>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</si>
  <si>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</si>
  <si>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</si>
  <si>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</si>
  <si>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</si>
  <si>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</si>
  <si>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</si>
  <si>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</si>
  <si>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</si>
  <si>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</si>
  <si>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</si>
  <si>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</si>
  <si>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</si>
  <si>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</si>
  <si>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</si>
  <si>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</si>
  <si>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</si>
  <si>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</si>
  <si>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</si>
  <si>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</si>
  <si>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</si>
  <si>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</si>
  <si>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</si>
  <si>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</si>
  <si>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</si>
  <si>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</si>
  <si>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</si>
  <si>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</si>
  <si>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</si>
  <si>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</si>
  <si>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</si>
  <si>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</si>
  <si>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</si>
  <si>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</si>
  <si>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</si>
  <si>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</si>
  <si>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</si>
  <si>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</si>
  <si>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</si>
  <si>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</si>
  <si>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</si>
  <si>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</si>
  <si>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</si>
  <si>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</si>
  <si>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</si>
  <si>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</si>
  <si>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</si>
  <si>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</si>
  <si>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</si>
  <si>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</si>
  <si>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</si>
  <si>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</si>
  <si>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</si>
  <si>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</si>
  <si>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</si>
  <si>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</si>
  <si>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</si>
  <si>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</si>
  <si>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</si>
  <si>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</si>
  <si>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</si>
  <si>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</si>
  <si>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</si>
  <si>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</si>
  <si>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</si>
  <si>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</si>
  <si>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</si>
  <si>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</si>
  <si>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</si>
  <si>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</si>
  <si>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</si>
  <si>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</si>
  <si>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</si>
  <si>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</si>
  <si>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</si>
  <si>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</si>
  <si>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</si>
  <si>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</si>
  <si>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</si>
  <si>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</si>
  <si>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</si>
  <si>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</si>
  <si>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</si>
  <si>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</si>
  <si>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</si>
  <si>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</si>
  <si>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</si>
  <si>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</si>
  <si>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</si>
  <si>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</si>
  <si>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</si>
  <si>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</si>
  <si>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</si>
  <si>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</si>
  <si>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</si>
  <si>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</si>
  <si>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</si>
  <si>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</si>
  <si>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</si>
  <si>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</si>
  <si>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</si>
  <si>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</si>
  <si>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</si>
  <si>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</si>
  <si>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</si>
  <si>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</si>
  <si>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</si>
  <si>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</si>
  <si>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آب 2020 (ل.ل.)</t>
  </si>
  <si>
    <t>معدل أسعار  السوبرماركات في 17-08-2021 (ل.ل.)</t>
  </si>
  <si>
    <t>معدل أسعار المحلات والملاحم في 17-08-2021 (ل.ل.)</t>
  </si>
  <si>
    <t>المعدل العام للأسعار في 17-08-2021  (ل.ل.)</t>
  </si>
  <si>
    <t>معدل أسعار  السوبرماركات في 23-08-2021 (ل.ل.)</t>
  </si>
  <si>
    <t xml:space="preserve"> التاريخ 23 آب 2021</t>
  </si>
  <si>
    <t>معدل أسعار المحلات والملاحم في 23-08-2021 (ل.ل.)</t>
  </si>
  <si>
    <t>المعدل العام للأسعار في 23-08-2021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</si>
</sst>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217</v>
      </c>
      <c r="F12" s="242" t="s">
        <v>221</v>
      </c>
      <c r="G12" s="242" t="s">
        <v>197</v>
      </c>
      <c r="H12" s="242" t="s">
        <v>218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2245.3890000000001</v>
      </c>
      <c r="F15" s="216">
        <v>8179.8</v>
      </c>
      <c r="G15" s="45">
        <f t="shared" ref="G15:G30" si="0">(F15-E15)/E15</f>
        <v>2.6429322491559368</v>
      </c>
      <c r="H15" s="216">
        <v>8304.7999999999993</v>
      </c>
      <c r="I15" s="45">
        <f t="shared" ref="I15:I30" si="1">(F15-H15)/H15</f>
        <v>-1.5051536460841815E-2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2211.8880740740742</v>
      </c>
      <c r="F16" s="210">
        <v>6276.4444444444443</v>
      </c>
      <c r="G16" s="48">
        <f t="shared" si="0"/>
        <v>1.8375958612064254</v>
      </c>
      <c r="H16" s="210">
        <v>6443.1111111111113</v>
      </c>
      <c r="I16" s="44">
        <f t="shared" si="1"/>
        <v>-2.5867420845692258E-2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1804.2296296296297</v>
      </c>
      <c r="F17" s="210">
        <v>5849.8</v>
      </c>
      <c r="G17" s="48">
        <f t="shared" si="0"/>
        <v>2.2422702210033214</v>
      </c>
      <c r="H17" s="210">
        <v>5694.8</v>
      </c>
      <c r="I17" s="44">
        <f t="shared" si="1"/>
        <v>2.7217812741448338E-2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1366.8000000000002</v>
      </c>
      <c r="F18" s="210">
        <v>7044.8</v>
      </c>
      <c r="G18" s="48">
        <f t="shared" si="0"/>
        <v>4.1542288557213922</v>
      </c>
      <c r="H18" s="210">
        <v>5894.8</v>
      </c>
      <c r="I18" s="44">
        <f t="shared" si="1"/>
        <v>0.19508719549433398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4496.8916666666664</v>
      </c>
      <c r="F19" s="210">
        <v>13785.428571428571</v>
      </c>
      <c r="G19" s="48">
        <f t="shared" si="0"/>
        <v>2.0655460689910412</v>
      </c>
      <c r="H19" s="210">
        <v>14106.857142857143</v>
      </c>
      <c r="I19" s="44">
        <f t="shared" si="1"/>
        <v>-2.278527160043755E-2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3294.7519629629633</v>
      </c>
      <c r="F20" s="210">
        <v>10299.799999999999</v>
      </c>
      <c r="G20" s="48">
        <f t="shared" si="0"/>
        <v>2.1261230331698204</v>
      </c>
      <c r="H20" s="210">
        <v>9944.7999999999993</v>
      </c>
      <c r="I20" s="44">
        <f t="shared" si="1"/>
        <v>3.569704770332234E-2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2372.4333333333334</v>
      </c>
      <c r="F21" s="210">
        <v>5374.8</v>
      </c>
      <c r="G21" s="48">
        <f t="shared" si="0"/>
        <v>1.2655220378514325</v>
      </c>
      <c r="H21" s="210">
        <v>5174.8</v>
      </c>
      <c r="I21" s="44">
        <f t="shared" si="1"/>
        <v>3.8648836670016229E-2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604.5</v>
      </c>
      <c r="F22" s="210">
        <v>2109.8000000000002</v>
      </c>
      <c r="G22" s="48">
        <f t="shared" si="0"/>
        <v>2.4901571546732839</v>
      </c>
      <c r="H22" s="210">
        <v>2122.3000000000002</v>
      </c>
      <c r="I22" s="44">
        <f t="shared" si="1"/>
        <v>-5.8898364981388113E-3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607.86666666666667</v>
      </c>
      <c r="F23" s="210">
        <v>2632.5</v>
      </c>
      <c r="G23" s="48">
        <f t="shared" si="0"/>
        <v>3.3307194560210571</v>
      </c>
      <c r="H23" s="210">
        <v>2957.5</v>
      </c>
      <c r="I23" s="44">
        <f t="shared" si="1"/>
        <v>-0.10989010989010989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621.4462962962964</v>
      </c>
      <c r="F24" s="210">
        <v>2708.3333333333335</v>
      </c>
      <c r="G24" s="48">
        <f t="shared" si="0"/>
        <v>3.3581132424064526</v>
      </c>
      <c r="H24" s="210">
        <v>2847.2222222222222</v>
      </c>
      <c r="I24" s="44">
        <f t="shared" si="1"/>
        <v>-4.8780487804877981E-2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832.07222222222231</v>
      </c>
      <c r="F25" s="210">
        <v>3524.8</v>
      </c>
      <c r="G25" s="48">
        <f t="shared" si="0"/>
        <v>3.2361707383840881</v>
      </c>
      <c r="H25" s="210">
        <v>3412.3</v>
      </c>
      <c r="I25" s="44">
        <f t="shared" si="1"/>
        <v>3.296896521407848E-2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1993.0333333333333</v>
      </c>
      <c r="F26" s="210">
        <v>8098.8</v>
      </c>
      <c r="G26" s="48">
        <f t="shared" si="0"/>
        <v>3.0635547155926477</v>
      </c>
      <c r="H26" s="210">
        <v>8400.2999999999993</v>
      </c>
      <c r="I26" s="44">
        <f t="shared" si="1"/>
        <v>-3.5891575300882009E-2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647.40555555555557</v>
      </c>
      <c r="F27" s="210">
        <v>2772.2222222222222</v>
      </c>
      <c r="G27" s="48">
        <f t="shared" si="0"/>
        <v>3.2820488616958285</v>
      </c>
      <c r="H27" s="210">
        <v>2772.2222222222222</v>
      </c>
      <c r="I27" s="44">
        <f t="shared" si="1"/>
        <v>0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1544.1416666666669</v>
      </c>
      <c r="F28" s="210">
        <v>3563.8</v>
      </c>
      <c r="G28" s="48">
        <f t="shared" si="0"/>
        <v>1.3079488604780432</v>
      </c>
      <c r="H28" s="210">
        <v>3582.8</v>
      </c>
      <c r="I28" s="44">
        <f t="shared" si="1"/>
        <v>-5.303114882215027E-3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3232.2217592592597</v>
      </c>
      <c r="F29" s="210">
        <v>7565.625</v>
      </c>
      <c r="G29" s="48">
        <f t="shared" si="0"/>
        <v>1.3406887161522738</v>
      </c>
      <c r="H29" s="210">
        <v>7640.625</v>
      </c>
      <c r="I29" s="44">
        <f t="shared" si="1"/>
        <v>-9.8159509202453993E-3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1703.8999999999999</v>
      </c>
      <c r="F30" s="213">
        <v>7924.8</v>
      </c>
      <c r="G30" s="51">
        <f t="shared" si="0"/>
        <v>3.6509771700217155</v>
      </c>
      <c r="H30" s="213">
        <v>7139.8</v>
      </c>
      <c r="I30" s="56">
        <f t="shared" si="1"/>
        <v>0.10994705734054175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4165.4952380952382</v>
      </c>
      <c r="F32" s="216">
        <v>14627.555555555555</v>
      </c>
      <c r="G32" s="45">
        <f>(F32-E32)/E32</f>
        <v>2.5116005947576876</v>
      </c>
      <c r="H32" s="216">
        <v>12360.888888888889</v>
      </c>
      <c r="I32" s="44">
        <f>(F32-H32)/H32</f>
        <v>0.18337408312958431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3724.0592592592589</v>
      </c>
      <c r="F33" s="210">
        <v>13833.111111111111</v>
      </c>
      <c r="G33" s="48">
        <f>(F33-E33)/E33</f>
        <v>2.7145249707606998</v>
      </c>
      <c r="H33" s="210">
        <v>11749.777777777777</v>
      </c>
      <c r="I33" s="44">
        <f>(F33-H33)/H33</f>
        <v>0.17730831788780882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4336.6880952380952</v>
      </c>
      <c r="F34" s="210">
        <v>13633.333333333334</v>
      </c>
      <c r="G34" s="48">
        <f>(F34-E34)/E34</f>
        <v>2.1437200540899934</v>
      </c>
      <c r="H34" s="210">
        <v>13833.333333333334</v>
      </c>
      <c r="I34" s="44">
        <f>(F34-H34)/H34</f>
        <v>-1.4457831325301203E-2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5173.3500000000004</v>
      </c>
      <c r="F35" s="210">
        <v>8000</v>
      </c>
      <c r="G35" s="48">
        <f>(F35-E35)/E35</f>
        <v>0.54638677066117691</v>
      </c>
      <c r="H35" s="210">
        <v>6666.666666666667</v>
      </c>
      <c r="I35" s="44">
        <f>(F35-H35)/H35</f>
        <v>0.19999999999999996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6999.1964285714284</v>
      </c>
      <c r="F36" s="210">
        <v>9754.7999999999993</v>
      </c>
      <c r="G36" s="51">
        <f>(F36-E36)/E36</f>
        <v>0.39370284854128657</v>
      </c>
      <c r="H36" s="210">
        <v>9869.7999999999993</v>
      </c>
      <c r="I36" s="56">
        <f>(F36-H36)/H36</f>
        <v>-1.1651705201726479E-2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92832.516666666663</v>
      </c>
      <c r="F38" s="210">
        <v>283000</v>
      </c>
      <c r="G38" s="45">
        <f t="shared" ref="G38:G43" si="2">(F38-E38)/E38</f>
        <v>2.0485007857340221</v>
      </c>
      <c r="H38" s="210">
        <v>283000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49657.491666666669</v>
      </c>
      <c r="F39" s="210">
        <v>157441.33333333334</v>
      </c>
      <c r="G39" s="48">
        <f t="shared" si="2"/>
        <v>2.1705454312952779</v>
      </c>
      <c r="H39" s="210">
        <v>164199.6</v>
      </c>
      <c r="I39" s="44">
        <f t="shared" si="3"/>
        <v>-4.1158849757652653E-2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27370.222222222223</v>
      </c>
      <c r="F40" s="210">
        <v>112412</v>
      </c>
      <c r="G40" s="48">
        <f t="shared" si="2"/>
        <v>3.1070912427130866</v>
      </c>
      <c r="H40" s="210">
        <v>118474.5</v>
      </c>
      <c r="I40" s="44">
        <f t="shared" si="3"/>
        <v>-5.1171349108879972E-2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8470.1666666666661</v>
      </c>
      <c r="F41" s="210">
        <v>28101.5</v>
      </c>
      <c r="G41" s="48">
        <f t="shared" si="2"/>
        <v>2.3177033116231485</v>
      </c>
      <c r="H41" s="210">
        <v>27851.5</v>
      </c>
      <c r="I41" s="44">
        <f t="shared" si="3"/>
        <v>8.9761772256431432E-3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16722</v>
      </c>
      <c r="F42" s="210">
        <v>20916.666666666668</v>
      </c>
      <c r="G42" s="48">
        <f t="shared" si="2"/>
        <v>0.25084718733803779</v>
      </c>
      <c r="H42" s="210">
        <v>20916.666666666668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25415.460317460314</v>
      </c>
      <c r="F43" s="210">
        <v>54740</v>
      </c>
      <c r="G43" s="51">
        <f t="shared" si="2"/>
        <v>1.1538071440080844</v>
      </c>
      <c r="H43" s="210">
        <v>54740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16865.600000000002</v>
      </c>
      <c r="F45" s="210">
        <v>48032.25</v>
      </c>
      <c r="G45" s="45">
        <f t="shared" ref="G45:G50" si="4">(F45-E45)/E45</f>
        <v>1.8479419647092303</v>
      </c>
      <c r="H45" s="210">
        <v>47906.625</v>
      </c>
      <c r="I45" s="44">
        <f t="shared" ref="I45:I50" si="5">(F45-H45)/H45</f>
        <v>2.622288670930169E-3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9210.625</v>
      </c>
      <c r="F46" s="210">
        <v>40359.777777777781</v>
      </c>
      <c r="G46" s="48">
        <f t="shared" si="4"/>
        <v>3.3818717815324999</v>
      </c>
      <c r="H46" s="210">
        <v>39787.555555555555</v>
      </c>
      <c r="I46" s="85">
        <f t="shared" si="5"/>
        <v>1.438193963495017E-2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31312.277777777777</v>
      </c>
      <c r="F47" s="210">
        <v>120267.875</v>
      </c>
      <c r="G47" s="48">
        <f t="shared" si="4"/>
        <v>2.8409174782344873</v>
      </c>
      <c r="H47" s="210">
        <v>120267.875</v>
      </c>
      <c r="I47" s="85">
        <f t="shared" si="5"/>
        <v>0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56997.5</v>
      </c>
      <c r="F48" s="210">
        <v>164493.75</v>
      </c>
      <c r="G48" s="48">
        <f t="shared" si="4"/>
        <v>1.8859818413088294</v>
      </c>
      <c r="H48" s="210">
        <v>164493.75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5368.9333333333334</v>
      </c>
      <c r="F49" s="210">
        <v>13750</v>
      </c>
      <c r="G49" s="48">
        <f t="shared" si="4"/>
        <v>1.561030123922815</v>
      </c>
      <c r="H49" s="210">
        <v>13750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54599.160317460315</v>
      </c>
      <c r="F50" s="210">
        <v>116332.66666666667</v>
      </c>
      <c r="G50" s="56">
        <f t="shared" si="4"/>
        <v>1.1306676877494861</v>
      </c>
      <c r="H50" s="210">
        <v>116332.66666666667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6307.5</v>
      </c>
      <c r="F52" s="207">
        <v>20145</v>
      </c>
      <c r="G52" s="209">
        <f t="shared" ref="G52:G60" si="6">(F52-E52)/E52</f>
        <v>2.1938168846611177</v>
      </c>
      <c r="H52" s="207">
        <v>20145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15626.619047619048</v>
      </c>
      <c r="F53" s="210">
        <v>34413.75</v>
      </c>
      <c r="G53" s="212">
        <f t="shared" si="6"/>
        <v>1.202251804765373</v>
      </c>
      <c r="H53" s="210">
        <v>34676.25</v>
      </c>
      <c r="I53" s="85">
        <f t="shared" si="7"/>
        <v>-7.5700227100681302E-3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9320.5</v>
      </c>
      <c r="F54" s="210">
        <v>27586.6</v>
      </c>
      <c r="G54" s="212">
        <f t="shared" si="6"/>
        <v>1.9597768360066519</v>
      </c>
      <c r="H54" s="210">
        <v>28251.599999999999</v>
      </c>
      <c r="I54" s="85">
        <f t="shared" si="7"/>
        <v>-2.3538489855441817E-2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5258.333333333333</v>
      </c>
      <c r="F55" s="210">
        <v>27694.6</v>
      </c>
      <c r="G55" s="212">
        <f t="shared" si="6"/>
        <v>4.266801901743265</v>
      </c>
      <c r="H55" s="210">
        <v>27694.6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4115.9722222222217</v>
      </c>
      <c r="F56" s="210">
        <v>19658</v>
      </c>
      <c r="G56" s="217">
        <f t="shared" si="6"/>
        <v>3.7760283448624938</v>
      </c>
      <c r="H56" s="210">
        <v>19658</v>
      </c>
      <c r="I56" s="86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14594.666666666666</v>
      </c>
      <c r="F57" s="213">
        <v>4933.25</v>
      </c>
      <c r="G57" s="215">
        <f t="shared" si="6"/>
        <v>-0.66198268773981361</v>
      </c>
      <c r="H57" s="213">
        <v>4933.25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14213.888888888889</v>
      </c>
      <c r="F58" s="216">
        <v>42137.5</v>
      </c>
      <c r="G58" s="44">
        <f t="shared" si="6"/>
        <v>1.9645299980457298</v>
      </c>
      <c r="H58" s="216">
        <v>41787.5</v>
      </c>
      <c r="I58" s="44">
        <f t="shared" si="7"/>
        <v>8.375710439724798E-3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16133.744047619048</v>
      </c>
      <c r="F59" s="210">
        <v>43700.428571428572</v>
      </c>
      <c r="G59" s="48">
        <f t="shared" si="6"/>
        <v>1.7086352952201262</v>
      </c>
      <c r="H59" s="210">
        <v>43057.571428571428</v>
      </c>
      <c r="I59" s="44">
        <f t="shared" si="7"/>
        <v>1.4930176541043104E-2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53785.555555555555</v>
      </c>
      <c r="F60" s="210">
        <v>218000</v>
      </c>
      <c r="G60" s="51">
        <f t="shared" si="6"/>
        <v>3.0531328113702565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20443.740740740741</v>
      </c>
      <c r="F62" s="210">
        <v>52161.3</v>
      </c>
      <c r="G62" s="45">
        <f t="shared" ref="G62:G67" si="8">(F62-E62)/E62</f>
        <v>1.5514557566293044</v>
      </c>
      <c r="H62" s="210">
        <v>52188.3</v>
      </c>
      <c r="I62" s="44">
        <f t="shared" ref="I62:I67" si="9">(F62-H62)/H62</f>
        <v>-5.1735733871384958E-4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96575.666666666672</v>
      </c>
      <c r="F63" s="210">
        <v>363281.85714285716</v>
      </c>
      <c r="G63" s="48">
        <f t="shared" si="8"/>
        <v>2.7616292973335983</v>
      </c>
      <c r="H63" s="210">
        <v>360662.16666666669</v>
      </c>
      <c r="I63" s="44">
        <f t="shared" si="9"/>
        <v>7.2635577510176139E-3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41721.333333333336</v>
      </c>
      <c r="F64" s="210">
        <v>154766.33333333334</v>
      </c>
      <c r="G64" s="48">
        <f t="shared" si="8"/>
        <v>2.7095251030647787</v>
      </c>
      <c r="H64" s="210">
        <v>154286.33333333334</v>
      </c>
      <c r="I64" s="85">
        <f t="shared" si="9"/>
        <v>3.1110986283079726E-3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18787.38095238095</v>
      </c>
      <c r="F65" s="210">
        <v>77999</v>
      </c>
      <c r="G65" s="48">
        <f t="shared" si="8"/>
        <v>3.1516696871000045</v>
      </c>
      <c r="H65" s="210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13342.777777777776</v>
      </c>
      <c r="F66" s="210">
        <v>42623.333333333336</v>
      </c>
      <c r="G66" s="48">
        <f t="shared" si="8"/>
        <v>2.1944872382062712</v>
      </c>
      <c r="H66" s="210">
        <v>42623.333333333336</v>
      </c>
      <c r="I66" s="85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13189</v>
      </c>
      <c r="F67" s="210">
        <v>33690</v>
      </c>
      <c r="G67" s="51">
        <f t="shared" si="8"/>
        <v>1.5544013951019788</v>
      </c>
      <c r="H67" s="210">
        <v>33690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13075.267857142857</v>
      </c>
      <c r="F69" s="216">
        <v>44977.571428571428</v>
      </c>
      <c r="G69" s="45">
        <f>(F69-E69)/E69</f>
        <v>2.4398967516371557</v>
      </c>
      <c r="H69" s="216">
        <v>45581.142857142855</v>
      </c>
      <c r="I69" s="44">
        <f>(F69-H69)/H69</f>
        <v>-1.3241691426279015E-2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7680.1488095238092</v>
      </c>
      <c r="F70" s="210">
        <v>22532.5</v>
      </c>
      <c r="G70" s="48">
        <f>(F70-E70)/E70</f>
        <v>1.9338624236106539</v>
      </c>
      <c r="H70" s="210">
        <v>22532.5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2185.3666666666668</v>
      </c>
      <c r="F71" s="210">
        <v>15078</v>
      </c>
      <c r="G71" s="48">
        <f>(F71-E71)/E71</f>
        <v>5.8995286832110549</v>
      </c>
      <c r="H71" s="210">
        <v>15078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8303.7777777777792</v>
      </c>
      <c r="F72" s="210">
        <v>25375.75</v>
      </c>
      <c r="G72" s="48">
        <f>(F72-E72)/E72</f>
        <v>2.0559283592474635</v>
      </c>
      <c r="H72" s="210">
        <v>25375.75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7351.5</v>
      </c>
      <c r="F73" s="219">
        <v>15481</v>
      </c>
      <c r="G73" s="48">
        <f>(F73-E73)/E73</f>
        <v>1.1058287424335169</v>
      </c>
      <c r="H73" s="219">
        <v>15481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4560</v>
      </c>
      <c r="F75" s="207">
        <v>15422.6</v>
      </c>
      <c r="G75" s="44">
        <f t="shared" ref="G75:G81" si="10">(F75-E75)/E75</f>
        <v>2.3821491228070175</v>
      </c>
      <c r="H75" s="207">
        <v>16503.25</v>
      </c>
      <c r="I75" s="45">
        <f t="shared" ref="I75:I81" si="11">(F75-H75)/H75</f>
        <v>-6.54810416130156E-2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3629.5</v>
      </c>
      <c r="F76" s="210">
        <v>15405.375</v>
      </c>
      <c r="G76" s="48">
        <f t="shared" si="10"/>
        <v>3.244489599118336</v>
      </c>
      <c r="H76" s="210">
        <v>15499</v>
      </c>
      <c r="I76" s="44">
        <f t="shared" si="11"/>
        <v>-6.0407123040196143E-3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1777.5</v>
      </c>
      <c r="F77" s="210">
        <v>6312.6</v>
      </c>
      <c r="G77" s="48">
        <f t="shared" si="10"/>
        <v>2.5513924050632912</v>
      </c>
      <c r="H77" s="210">
        <v>6312.6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10991.111111111111</v>
      </c>
      <c r="G78" s="48">
        <f t="shared" si="10"/>
        <v>1.033717105263158</v>
      </c>
      <c r="H78" s="210">
        <v>10991.111111111111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5718.7268518518513</v>
      </c>
      <c r="F79" s="210">
        <v>20063.333333333332</v>
      </c>
      <c r="G79" s="48">
        <f t="shared" si="10"/>
        <v>2.5083566417998053</v>
      </c>
      <c r="H79" s="210">
        <v>16410</v>
      </c>
      <c r="I79" s="44">
        <f t="shared" si="11"/>
        <v>0.22262847856997758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13666.444444444445</v>
      </c>
      <c r="F80" s="210">
        <v>56000</v>
      </c>
      <c r="G80" s="48">
        <f t="shared" si="10"/>
        <v>3.097627603700873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8958.9947089947091</v>
      </c>
      <c r="F81" s="213">
        <v>28248.333333333332</v>
      </c>
      <c r="G81" s="51">
        <f t="shared" si="10"/>
        <v>2.1530695408238594</v>
      </c>
      <c r="H81" s="213">
        <v>26212.857142857141</v>
      </c>
      <c r="I81" s="56">
        <f t="shared" si="11"/>
        <v>7.7651824804258196E-2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217</v>
      </c>
      <c r="F12" s="250" t="s">
        <v>223</v>
      </c>
      <c r="G12" s="242" t="s">
        <v>197</v>
      </c>
      <c r="H12" s="250" t="s">
        <v>219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2245.3890000000001</v>
      </c>
      <c r="F15" s="181">
        <v>7650</v>
      </c>
      <c r="G15" s="44">
        <f>(F15-E15)/E15</f>
        <v>2.4069820418644605</v>
      </c>
      <c r="H15" s="181">
        <v>7300</v>
      </c>
      <c r="I15" s="120">
        <f>(F15-H15)/H15</f>
        <v>4.7945205479452052E-2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2211.8880740740742</v>
      </c>
      <c r="F16" s="181">
        <v>6466.6</v>
      </c>
      <c r="G16" s="48">
        <f t="shared" ref="G16:G39" si="0">(F16-E16)/E16</f>
        <v>1.9235656522570679</v>
      </c>
      <c r="H16" s="181">
        <v>5540</v>
      </c>
      <c r="I16" s="48">
        <f>(F16-H16)/H16</f>
        <v>0.16725631768953075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1804.2296296296297</v>
      </c>
      <c r="F17" s="181">
        <v>6200</v>
      </c>
      <c r="G17" s="48">
        <f t="shared" si="0"/>
        <v>2.4363696827619048</v>
      </c>
      <c r="H17" s="181">
        <v>5298</v>
      </c>
      <c r="I17" s="48">
        <f t="shared" ref="I17:I29" si="1">(F17-H17)/H17</f>
        <v>0.17025292563231409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1366.8000000000002</v>
      </c>
      <c r="F18" s="181">
        <v>6100</v>
      </c>
      <c r="G18" s="48">
        <f t="shared" si="0"/>
        <v>3.4629792215393613</v>
      </c>
      <c r="H18" s="181">
        <v>5100</v>
      </c>
      <c r="I18" s="48">
        <f t="shared" si="1"/>
        <v>0.19607843137254902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4496.8916666666664</v>
      </c>
      <c r="F19" s="181">
        <v>14333.2</v>
      </c>
      <c r="G19" s="48">
        <f t="shared" si="0"/>
        <v>2.1873571930240705</v>
      </c>
      <c r="H19" s="181">
        <v>15215</v>
      </c>
      <c r="I19" s="48">
        <f t="shared" si="1"/>
        <v>-5.7955964508708463E-2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3294.7519629629633</v>
      </c>
      <c r="F20" s="181">
        <v>9233.2000000000007</v>
      </c>
      <c r="G20" s="48">
        <f t="shared" si="0"/>
        <v>1.8023960843767444</v>
      </c>
      <c r="H20" s="181">
        <v>7800</v>
      </c>
      <c r="I20" s="48">
        <f t="shared" si="1"/>
        <v>0.18374358974358984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2372.4333333333334</v>
      </c>
      <c r="F21" s="181">
        <v>4833.2</v>
      </c>
      <c r="G21" s="48">
        <f t="shared" si="0"/>
        <v>1.0372332204628159</v>
      </c>
      <c r="H21" s="181">
        <v>3945</v>
      </c>
      <c r="I21" s="48">
        <f t="shared" si="1"/>
        <v>0.22514575411913809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604.5</v>
      </c>
      <c r="F22" s="181">
        <v>1950</v>
      </c>
      <c r="G22" s="48">
        <f t="shared" si="0"/>
        <v>2.225806451612903</v>
      </c>
      <c r="H22" s="181">
        <v>1680</v>
      </c>
      <c r="I22" s="48">
        <f t="shared" si="1"/>
        <v>0.16071428571428573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607.86666666666667</v>
      </c>
      <c r="F23" s="181">
        <v>2066.6</v>
      </c>
      <c r="G23" s="48">
        <f t="shared" si="0"/>
        <v>2.3997587190173282</v>
      </c>
      <c r="H23" s="181">
        <v>1930</v>
      </c>
      <c r="I23" s="48">
        <f t="shared" si="1"/>
        <v>7.077720207253882E-2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621.4462962962964</v>
      </c>
      <c r="F24" s="181">
        <v>2300</v>
      </c>
      <c r="G24" s="48">
        <f t="shared" si="0"/>
        <v>2.7010438612436336</v>
      </c>
      <c r="H24" s="181">
        <v>2150</v>
      </c>
      <c r="I24" s="48">
        <f t="shared" si="1"/>
        <v>6.9767441860465115E-2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832.07222222222231</v>
      </c>
      <c r="F25" s="181">
        <v>2850</v>
      </c>
      <c r="G25" s="48">
        <f t="shared" si="0"/>
        <v>2.4251834442790083</v>
      </c>
      <c r="H25" s="181">
        <v>2560</v>
      </c>
      <c r="I25" s="48">
        <f t="shared" si="1"/>
        <v>0.11328125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1993.0333333333333</v>
      </c>
      <c r="F26" s="181">
        <v>5500</v>
      </c>
      <c r="G26" s="48">
        <f t="shared" si="0"/>
        <v>1.759612650733388</v>
      </c>
      <c r="H26" s="181">
        <v>6180</v>
      </c>
      <c r="I26" s="48">
        <f t="shared" si="1"/>
        <v>-0.11003236245954692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647.40555555555557</v>
      </c>
      <c r="F27" s="181">
        <v>2250</v>
      </c>
      <c r="G27" s="48">
        <f t="shared" si="0"/>
        <v>2.4754103987711633</v>
      </c>
      <c r="H27" s="181">
        <v>1800</v>
      </c>
      <c r="I27" s="48">
        <f t="shared" si="1"/>
        <v>0.25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1544.1416666666669</v>
      </c>
      <c r="F28" s="181">
        <v>3946.6</v>
      </c>
      <c r="G28" s="48">
        <f t="shared" si="0"/>
        <v>1.5558535756110456</v>
      </c>
      <c r="H28" s="181">
        <v>4228</v>
      </c>
      <c r="I28" s="48">
        <f t="shared" si="1"/>
        <v>-6.6556291390728495E-2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3232.2217592592597</v>
      </c>
      <c r="F29" s="181">
        <v>6866.6</v>
      </c>
      <c r="G29" s="48">
        <f t="shared" si="0"/>
        <v>1.1244210674374164</v>
      </c>
      <c r="H29" s="181">
        <v>6217</v>
      </c>
      <c r="I29" s="48">
        <f t="shared" si="1"/>
        <v>0.10448769502975717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1703.8999999999999</v>
      </c>
      <c r="F30" s="184">
        <v>7900</v>
      </c>
      <c r="G30" s="51">
        <f t="shared" si="0"/>
        <v>3.6364223252538301</v>
      </c>
      <c r="H30" s="184">
        <v>6680</v>
      </c>
      <c r="I30" s="51">
        <f>(F30-H30)/H30</f>
        <v>0.18263473053892215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4165.4952380952382</v>
      </c>
      <c r="F32" s="181">
        <v>14500</v>
      </c>
      <c r="G32" s="44">
        <f t="shared" si="0"/>
        <v>2.4809786522839565</v>
      </c>
      <c r="H32" s="181">
        <v>16140</v>
      </c>
      <c r="I32" s="45">
        <f>(F32-H32)/H32</f>
        <v>-0.10161090458488228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3724.0592592592589</v>
      </c>
      <c r="F33" s="181">
        <v>13933.2</v>
      </c>
      <c r="G33" s="48">
        <f t="shared" si="0"/>
        <v>2.7414012586822829</v>
      </c>
      <c r="H33" s="181">
        <v>16190</v>
      </c>
      <c r="I33" s="48">
        <f>(F33-H33)/H33</f>
        <v>-0.13939468807906111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4336.6880952380952</v>
      </c>
      <c r="F34" s="181">
        <v>12166.6</v>
      </c>
      <c r="G34" s="48">
        <f>(F34-E34)/E34</f>
        <v>1.8055049689553528</v>
      </c>
      <c r="H34" s="181">
        <v>12080</v>
      </c>
      <c r="I34" s="48">
        <f>(F34-H34)/H34</f>
        <v>7.1688741721854608E-3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5173.3500000000004</v>
      </c>
      <c r="F35" s="181">
        <v>11200</v>
      </c>
      <c r="G35" s="48">
        <f t="shared" si="0"/>
        <v>1.1649414789256476</v>
      </c>
      <c r="H35" s="181">
        <v>9780</v>
      </c>
      <c r="I35" s="48">
        <f>(F35-H35)/H35</f>
        <v>0.14519427402862986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6999.1964285714284</v>
      </c>
      <c r="F36" s="181">
        <v>10366.6</v>
      </c>
      <c r="G36" s="55">
        <f t="shared" si="0"/>
        <v>0.48111288285645043</v>
      </c>
      <c r="H36" s="181">
        <v>9260</v>
      </c>
      <c r="I36" s="48">
        <f>(F36-H36)/H36</f>
        <v>0.11950323974082078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92832.516666666663</v>
      </c>
      <c r="F38" s="182">
        <v>300000</v>
      </c>
      <c r="G38" s="45">
        <f t="shared" si="0"/>
        <v>2.2316262746297051</v>
      </c>
      <c r="H38" s="182">
        <v>291000</v>
      </c>
      <c r="I38" s="45">
        <f>(F38-H38)/H38</f>
        <v>3.0927835051546393E-2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49657.491666666669</v>
      </c>
      <c r="F39" s="183">
        <v>165333.20000000001</v>
      </c>
      <c r="G39" s="51">
        <f t="shared" si="0"/>
        <v>2.3294714342364253</v>
      </c>
      <c r="H39" s="183">
        <v>160200</v>
      </c>
      <c r="I39" s="51">
        <f>(F39-H39)/H39</f>
        <v>3.2042446941323417E-2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223</v>
      </c>
      <c r="F12" s="257" t="s">
        <v>186</v>
      </c>
      <c r="G12" s="242" t="s">
        <v>217</v>
      </c>
      <c r="H12" s="259" t="s">
        <v>224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8179.8</v>
      </c>
      <c r="E15" s="165">
        <v>7650</v>
      </c>
      <c r="F15" s="67">
        <f t="shared" ref="F15:F30" si="0">D15-E15</f>
        <v>529.80000000000018</v>
      </c>
      <c r="G15" s="42">
        <v>2245.3890000000001</v>
      </c>
      <c r="H15" s="66">
        <f>AVERAGE(D15:E15)</f>
        <v>7914.9</v>
      </c>
      <c r="I15" s="69">
        <f>(H15-G15)/G15</f>
        <v>2.5249571455101987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6276.4444444444443</v>
      </c>
      <c r="E16" s="165">
        <v>6466.6</v>
      </c>
      <c r="F16" s="71">
        <f t="shared" si="0"/>
        <v>-190.15555555555602</v>
      </c>
      <c r="G16" s="46">
        <v>2211.8880740740742</v>
      </c>
      <c r="H16" s="68">
        <f t="shared" ref="H16:H30" si="1">AVERAGE(D16:E16)</f>
        <v>6371.5222222222219</v>
      </c>
      <c r="I16" s="72">
        <f t="shared" ref="I16:I39" si="2">(H16-G16)/G16</f>
        <v>1.8805807567317465</v>
      </c>
    </row>
    <row r="17" spans="1:9" ht="16.5" x14ac:dyDescent="0.3">
      <c r="A17" s="37"/>
      <c r="B17" s="34" t="s">
        <v>6</v>
      </c>
      <c r="C17" s="15" t="s">
        <v>165</v>
      </c>
      <c r="D17" s="165">
        <v>5849.8</v>
      </c>
      <c r="E17" s="165">
        <v>6200</v>
      </c>
      <c r="F17" s="71">
        <f t="shared" si="0"/>
        <v>-350.19999999999982</v>
      </c>
      <c r="G17" s="46">
        <v>1804.2296296296297</v>
      </c>
      <c r="H17" s="68">
        <f t="shared" si="1"/>
        <v>6024.9</v>
      </c>
      <c r="I17" s="72">
        <f t="shared" si="2"/>
        <v>2.3393199518826129</v>
      </c>
    </row>
    <row r="18" spans="1:9" ht="16.5" x14ac:dyDescent="0.3">
      <c r="A18" s="37"/>
      <c r="B18" s="34" t="s">
        <v>7</v>
      </c>
      <c r="C18" s="15" t="s">
        <v>166</v>
      </c>
      <c r="D18" s="165">
        <v>7044.8</v>
      </c>
      <c r="E18" s="165">
        <v>6100</v>
      </c>
      <c r="F18" s="71">
        <f t="shared" si="0"/>
        <v>944.80000000000018</v>
      </c>
      <c r="G18" s="46">
        <v>1366.8000000000002</v>
      </c>
      <c r="H18" s="68">
        <f t="shared" si="1"/>
        <v>6572.4</v>
      </c>
      <c r="I18" s="72">
        <f t="shared" si="2"/>
        <v>3.8086040386303766</v>
      </c>
    </row>
    <row r="19" spans="1:9" ht="16.5" x14ac:dyDescent="0.3">
      <c r="A19" s="37"/>
      <c r="B19" s="34" t="s">
        <v>8</v>
      </c>
      <c r="C19" s="15" t="s">
        <v>167</v>
      </c>
      <c r="D19" s="165">
        <v>13785.428571428571</v>
      </c>
      <c r="E19" s="165">
        <v>14333.2</v>
      </c>
      <c r="F19" s="71">
        <f t="shared" si="0"/>
        <v>-547.77142857143008</v>
      </c>
      <c r="G19" s="46">
        <v>4496.8916666666664</v>
      </c>
      <c r="H19" s="68">
        <f t="shared" si="1"/>
        <v>14059.314285714285</v>
      </c>
      <c r="I19" s="72">
        <f t="shared" si="2"/>
        <v>2.1264516310075559</v>
      </c>
    </row>
    <row r="20" spans="1:9" ht="16.5" x14ac:dyDescent="0.3">
      <c r="A20" s="37"/>
      <c r="B20" s="34" t="s">
        <v>9</v>
      </c>
      <c r="C20" s="15" t="s">
        <v>168</v>
      </c>
      <c r="D20" s="165">
        <v>10299.799999999999</v>
      </c>
      <c r="E20" s="165">
        <v>9233.2000000000007</v>
      </c>
      <c r="F20" s="71">
        <f t="shared" si="0"/>
        <v>1066.5999999999985</v>
      </c>
      <c r="G20" s="46">
        <v>3294.7519629629633</v>
      </c>
      <c r="H20" s="68">
        <f t="shared" si="1"/>
        <v>9766.5</v>
      </c>
      <c r="I20" s="72">
        <f t="shared" si="2"/>
        <v>1.9642595587732825</v>
      </c>
    </row>
    <row r="21" spans="1:9" ht="16.5" x14ac:dyDescent="0.3">
      <c r="A21" s="37"/>
      <c r="B21" s="34" t="s">
        <v>10</v>
      </c>
      <c r="C21" s="15" t="s">
        <v>169</v>
      </c>
      <c r="D21" s="165">
        <v>5374.8</v>
      </c>
      <c r="E21" s="165">
        <v>4833.2</v>
      </c>
      <c r="F21" s="71">
        <f t="shared" si="0"/>
        <v>541.60000000000036</v>
      </c>
      <c r="G21" s="46">
        <v>2372.4333333333334</v>
      </c>
      <c r="H21" s="68">
        <f t="shared" si="1"/>
        <v>5104</v>
      </c>
      <c r="I21" s="72">
        <f t="shared" si="2"/>
        <v>1.151377629157124</v>
      </c>
    </row>
    <row r="22" spans="1:9" ht="16.5" x14ac:dyDescent="0.3">
      <c r="A22" s="37"/>
      <c r="B22" s="34" t="s">
        <v>11</v>
      </c>
      <c r="C22" s="15" t="s">
        <v>170</v>
      </c>
      <c r="D22" s="165">
        <v>2109.8000000000002</v>
      </c>
      <c r="E22" s="165">
        <v>1950</v>
      </c>
      <c r="F22" s="71">
        <f t="shared" si="0"/>
        <v>159.80000000000018</v>
      </c>
      <c r="G22" s="46">
        <v>604.5</v>
      </c>
      <c r="H22" s="68">
        <f t="shared" si="1"/>
        <v>2029.9</v>
      </c>
      <c r="I22" s="72">
        <f t="shared" si="2"/>
        <v>2.3579818031430935</v>
      </c>
    </row>
    <row r="23" spans="1:9" ht="16.5" x14ac:dyDescent="0.3">
      <c r="A23" s="37"/>
      <c r="B23" s="34" t="s">
        <v>12</v>
      </c>
      <c r="C23" s="15" t="s">
        <v>171</v>
      </c>
      <c r="D23" s="165">
        <v>2632.5</v>
      </c>
      <c r="E23" s="165">
        <v>2066.6</v>
      </c>
      <c r="F23" s="71">
        <f t="shared" si="0"/>
        <v>565.90000000000009</v>
      </c>
      <c r="G23" s="46">
        <v>607.86666666666667</v>
      </c>
      <c r="H23" s="68">
        <f t="shared" si="1"/>
        <v>2349.5500000000002</v>
      </c>
      <c r="I23" s="72">
        <f t="shared" si="2"/>
        <v>2.8652390875191927</v>
      </c>
    </row>
    <row r="24" spans="1:9" ht="16.5" x14ac:dyDescent="0.3">
      <c r="A24" s="37"/>
      <c r="B24" s="34" t="s">
        <v>13</v>
      </c>
      <c r="C24" s="15" t="s">
        <v>172</v>
      </c>
      <c r="D24" s="165">
        <v>2708.3333333333335</v>
      </c>
      <c r="E24" s="165">
        <v>2300</v>
      </c>
      <c r="F24" s="71">
        <f t="shared" si="0"/>
        <v>408.33333333333348</v>
      </c>
      <c r="G24" s="46">
        <v>621.4462962962964</v>
      </c>
      <c r="H24" s="68">
        <f t="shared" si="1"/>
        <v>2504.166666666667</v>
      </c>
      <c r="I24" s="72">
        <f t="shared" si="2"/>
        <v>3.0295785518250438</v>
      </c>
    </row>
    <row r="25" spans="1:9" ht="16.5" x14ac:dyDescent="0.3">
      <c r="A25" s="37"/>
      <c r="B25" s="34" t="s">
        <v>14</v>
      </c>
      <c r="C25" s="15" t="s">
        <v>173</v>
      </c>
      <c r="D25" s="165">
        <v>3524.8</v>
      </c>
      <c r="E25" s="165">
        <v>2850</v>
      </c>
      <c r="F25" s="71">
        <f t="shared" si="0"/>
        <v>674.80000000000018</v>
      </c>
      <c r="G25" s="46">
        <v>832.07222222222231</v>
      </c>
      <c r="H25" s="68">
        <f t="shared" si="1"/>
        <v>3187.4</v>
      </c>
      <c r="I25" s="72">
        <f t="shared" si="2"/>
        <v>2.8306770913315478</v>
      </c>
    </row>
    <row r="26" spans="1:9" ht="16.5" x14ac:dyDescent="0.3">
      <c r="A26" s="37"/>
      <c r="B26" s="34" t="s">
        <v>15</v>
      </c>
      <c r="C26" s="15" t="s">
        <v>174</v>
      </c>
      <c r="D26" s="165">
        <v>8098.8</v>
      </c>
      <c r="E26" s="165">
        <v>5500</v>
      </c>
      <c r="F26" s="71">
        <f t="shared" si="0"/>
        <v>2598.8000000000002</v>
      </c>
      <c r="G26" s="46">
        <v>1993.0333333333333</v>
      </c>
      <c r="H26" s="68">
        <f t="shared" si="1"/>
        <v>6799.4</v>
      </c>
      <c r="I26" s="72">
        <f t="shared" si="2"/>
        <v>2.411583683163018</v>
      </c>
    </row>
    <row r="27" spans="1:9" ht="16.5" x14ac:dyDescent="0.3">
      <c r="A27" s="37"/>
      <c r="B27" s="34" t="s">
        <v>16</v>
      </c>
      <c r="C27" s="15" t="s">
        <v>175</v>
      </c>
      <c r="D27" s="165">
        <v>2772.2222222222222</v>
      </c>
      <c r="E27" s="165">
        <v>2250</v>
      </c>
      <c r="F27" s="71">
        <f t="shared" si="0"/>
        <v>522.22222222222217</v>
      </c>
      <c r="G27" s="46">
        <v>647.40555555555557</v>
      </c>
      <c r="H27" s="68">
        <f t="shared" si="1"/>
        <v>2511.1111111111113</v>
      </c>
      <c r="I27" s="72">
        <f t="shared" si="2"/>
        <v>2.8787296302334964</v>
      </c>
    </row>
    <row r="28" spans="1:9" ht="16.5" x14ac:dyDescent="0.3">
      <c r="A28" s="37"/>
      <c r="B28" s="34" t="s">
        <v>17</v>
      </c>
      <c r="C28" s="15" t="s">
        <v>176</v>
      </c>
      <c r="D28" s="165">
        <v>3563.8</v>
      </c>
      <c r="E28" s="165">
        <v>3946.6</v>
      </c>
      <c r="F28" s="71">
        <f t="shared" si="0"/>
        <v>-382.79999999999973</v>
      </c>
      <c r="G28" s="46">
        <v>1544.1416666666669</v>
      </c>
      <c r="H28" s="68">
        <f t="shared" si="1"/>
        <v>3755.2</v>
      </c>
      <c r="I28" s="72">
        <f t="shared" si="2"/>
        <v>1.4319012180445443</v>
      </c>
    </row>
    <row r="29" spans="1:9" ht="16.5" x14ac:dyDescent="0.3">
      <c r="A29" s="37"/>
      <c r="B29" s="34" t="s">
        <v>18</v>
      </c>
      <c r="C29" s="15" t="s">
        <v>177</v>
      </c>
      <c r="D29" s="165">
        <v>7565.625</v>
      </c>
      <c r="E29" s="165">
        <v>6866.6</v>
      </c>
      <c r="F29" s="71">
        <f t="shared" si="0"/>
        <v>699.02499999999964</v>
      </c>
      <c r="G29" s="46">
        <v>3232.2217592592597</v>
      </c>
      <c r="H29" s="68">
        <f t="shared" si="1"/>
        <v>7216.1125000000002</v>
      </c>
      <c r="I29" s="72">
        <f t="shared" si="2"/>
        <v>1.232554891794845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7924.8</v>
      </c>
      <c r="E30" s="168">
        <v>7900</v>
      </c>
      <c r="F30" s="74">
        <f t="shared" si="0"/>
        <v>24.800000000000182</v>
      </c>
      <c r="G30" s="49">
        <v>1703.8999999999999</v>
      </c>
      <c r="H30" s="101">
        <f t="shared" si="1"/>
        <v>7912.4</v>
      </c>
      <c r="I30" s="75">
        <f t="shared" si="2"/>
        <v>3.6436997476377724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14627.555555555555</v>
      </c>
      <c r="E32" s="165">
        <v>14500</v>
      </c>
      <c r="F32" s="67">
        <f>D32-E32</f>
        <v>127.55555555555475</v>
      </c>
      <c r="G32" s="54">
        <v>4165.4952380952382</v>
      </c>
      <c r="H32" s="68">
        <f>AVERAGE(D32:E32)</f>
        <v>14563.777777777777</v>
      </c>
      <c r="I32" s="78">
        <f t="shared" si="2"/>
        <v>2.4962896235208221</v>
      </c>
    </row>
    <row r="33" spans="1:9" ht="16.5" x14ac:dyDescent="0.3">
      <c r="A33" s="37"/>
      <c r="B33" s="34" t="s">
        <v>27</v>
      </c>
      <c r="C33" s="15" t="s">
        <v>180</v>
      </c>
      <c r="D33" s="47">
        <v>13833.111111111111</v>
      </c>
      <c r="E33" s="165">
        <v>13933.2</v>
      </c>
      <c r="F33" s="79">
        <f>D33-E33</f>
        <v>-100.08888888888941</v>
      </c>
      <c r="G33" s="46">
        <v>3724.0592592592589</v>
      </c>
      <c r="H33" s="68">
        <f>AVERAGE(D33:E33)</f>
        <v>13883.155555555557</v>
      </c>
      <c r="I33" s="72">
        <f t="shared" si="2"/>
        <v>2.7279631147214918</v>
      </c>
    </row>
    <row r="34" spans="1:9" ht="16.5" x14ac:dyDescent="0.3">
      <c r="A34" s="37"/>
      <c r="B34" s="39" t="s">
        <v>28</v>
      </c>
      <c r="C34" s="15" t="s">
        <v>181</v>
      </c>
      <c r="D34" s="47">
        <v>13633.333333333334</v>
      </c>
      <c r="E34" s="165">
        <v>12166.6</v>
      </c>
      <c r="F34" s="71">
        <f>D34-E34</f>
        <v>1466.7333333333336</v>
      </c>
      <c r="G34" s="46">
        <v>4336.6880952380952</v>
      </c>
      <c r="H34" s="68">
        <f>AVERAGE(D34:E34)</f>
        <v>12899.966666666667</v>
      </c>
      <c r="I34" s="72">
        <f t="shared" si="2"/>
        <v>1.9746125115226727</v>
      </c>
    </row>
    <row r="35" spans="1:9" ht="16.5" x14ac:dyDescent="0.3">
      <c r="A35" s="37"/>
      <c r="B35" s="34" t="s">
        <v>29</v>
      </c>
      <c r="C35" s="15" t="s">
        <v>182</v>
      </c>
      <c r="D35" s="47">
        <v>8000</v>
      </c>
      <c r="E35" s="165">
        <v>11200</v>
      </c>
      <c r="F35" s="79">
        <f>D35-E35</f>
        <v>-3200</v>
      </c>
      <c r="G35" s="46">
        <v>5173.3500000000004</v>
      </c>
      <c r="H35" s="68">
        <f>AVERAGE(D35:E35)</f>
        <v>9600</v>
      </c>
      <c r="I35" s="72">
        <f t="shared" si="2"/>
        <v>0.85566412479341225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9754.7999999999993</v>
      </c>
      <c r="E36" s="165">
        <v>10366.6</v>
      </c>
      <c r="F36" s="71">
        <f>D36-E36</f>
        <v>-611.80000000000109</v>
      </c>
      <c r="G36" s="49">
        <v>6999.1964285714284</v>
      </c>
      <c r="H36" s="68">
        <f>AVERAGE(D36:E36)</f>
        <v>10060.700000000001</v>
      </c>
      <c r="I36" s="80">
        <f t="shared" si="2"/>
        <v>0.43740786569886864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283000</v>
      </c>
      <c r="E38" s="166">
        <v>300000</v>
      </c>
      <c r="F38" s="67">
        <f>D38-E38</f>
        <v>-17000</v>
      </c>
      <c r="G38" s="46">
        <v>92832.516666666663</v>
      </c>
      <c r="H38" s="67">
        <f>AVERAGE(D38:E38)</f>
        <v>291500</v>
      </c>
      <c r="I38" s="78">
        <f t="shared" si="2"/>
        <v>2.1400635301818633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157441.33333333334</v>
      </c>
      <c r="E39" s="167">
        <v>165333.20000000001</v>
      </c>
      <c r="F39" s="74">
        <f>D39-E39</f>
        <v>-7891.8666666666686</v>
      </c>
      <c r="G39" s="46">
        <v>49657.491666666669</v>
      </c>
      <c r="H39" s="81">
        <f>AVERAGE(D39:E39)</f>
        <v>161387.26666666666</v>
      </c>
      <c r="I39" s="75">
        <f t="shared" si="2"/>
        <v>2.2500084327658514</v>
      </c>
    </row>
    <row r="40" spans="1:9" ht="15.75" customHeight="1" thickBot="1" x14ac:dyDescent="0.25">
      <c r="A40" s="252"/>
      <c r="B40" s="253"/>
      <c r="C40" s="254"/>
      <c r="D40" s="84">
        <f>SUM(D15:D39)</f>
        <v>598001.68690476194</v>
      </c>
      <c r="E40" s="84">
        <f>SUM(E15:E39)</f>
        <v>617945.60000000009</v>
      </c>
      <c r="F40" s="84">
        <f>SUM(F15:F39)</f>
        <v>-19943.913095238102</v>
      </c>
      <c r="G40" s="84">
        <f>SUM(G15:G39)</f>
        <v>196467.76852116402</v>
      </c>
      <c r="H40" s="84">
        <f>AVERAGE(D40:E40)</f>
        <v>607973.64345238102</v>
      </c>
      <c r="I40" s="75">
        <f>(H40-G40)/G40</f>
        <v>2.0945210404162986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2245.3890000000001</v>
      </c>
      <c r="F16" s="42">
        <v>7914.9</v>
      </c>
      <c r="G16" s="21">
        <f t="shared" ref="G16:G31" si="0">(F16-E16)/E16</f>
        <v>2.5249571455101987</v>
      </c>
      <c r="H16" s="207">
        <v>7802.4</v>
      </c>
      <c r="I16" s="21">
        <f t="shared" ref="I16:I31" si="1">(F16-H16)/H16</f>
        <v>1.4418640418332821E-2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2211.8880740740742</v>
      </c>
      <c r="F17" s="46">
        <v>6371.5222222222219</v>
      </c>
      <c r="G17" s="21">
        <f t="shared" si="0"/>
        <v>1.8805807567317465</v>
      </c>
      <c r="H17" s="210">
        <v>5991.5555555555557</v>
      </c>
      <c r="I17" s="21">
        <f t="shared" si="1"/>
        <v>6.3417031377494174E-2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1804.2296296296297</v>
      </c>
      <c r="F18" s="46">
        <v>6024.9</v>
      </c>
      <c r="G18" s="21">
        <f t="shared" si="0"/>
        <v>2.3393199518826129</v>
      </c>
      <c r="H18" s="210">
        <v>5496.4</v>
      </c>
      <c r="I18" s="21">
        <f t="shared" si="1"/>
        <v>9.6153846153846159E-2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1366.8000000000002</v>
      </c>
      <c r="F19" s="46">
        <v>6572.4</v>
      </c>
      <c r="G19" s="21">
        <f t="shared" si="0"/>
        <v>3.8086040386303766</v>
      </c>
      <c r="H19" s="210">
        <v>5497.4</v>
      </c>
      <c r="I19" s="21">
        <f t="shared" si="1"/>
        <v>0.19554698584785538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4496.8916666666664</v>
      </c>
      <c r="F20" s="46">
        <v>14059.314285714285</v>
      </c>
      <c r="G20" s="21">
        <f t="shared" si="0"/>
        <v>2.1264516310075559</v>
      </c>
      <c r="H20" s="210">
        <v>14660.928571428572</v>
      </c>
      <c r="I20" s="21">
        <f t="shared" si="1"/>
        <v>-4.1035210203992277E-2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3294.7519629629633</v>
      </c>
      <c r="F21" s="46">
        <v>9766.5</v>
      </c>
      <c r="G21" s="21">
        <f t="shared" si="0"/>
        <v>1.9642595587732825</v>
      </c>
      <c r="H21" s="210">
        <v>8872.4</v>
      </c>
      <c r="I21" s="21">
        <f t="shared" si="1"/>
        <v>0.10077318425679641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2372.4333333333334</v>
      </c>
      <c r="F22" s="46">
        <v>5104</v>
      </c>
      <c r="G22" s="21">
        <f t="shared" si="0"/>
        <v>1.151377629157124</v>
      </c>
      <c r="H22" s="210">
        <v>4559.8999999999996</v>
      </c>
      <c r="I22" s="21">
        <f t="shared" si="1"/>
        <v>0.11932279216649497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604.5</v>
      </c>
      <c r="F23" s="46">
        <v>2029.9</v>
      </c>
      <c r="G23" s="21">
        <f t="shared" si="0"/>
        <v>2.3579818031430935</v>
      </c>
      <c r="H23" s="210">
        <v>1901.15</v>
      </c>
      <c r="I23" s="21">
        <f t="shared" si="1"/>
        <v>6.7722168161376009E-2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607.86666666666667</v>
      </c>
      <c r="F24" s="46">
        <v>2349.5500000000002</v>
      </c>
      <c r="G24" s="21">
        <f t="shared" si="0"/>
        <v>2.8652390875191927</v>
      </c>
      <c r="H24" s="210">
        <v>2443.75</v>
      </c>
      <c r="I24" s="21">
        <f t="shared" si="1"/>
        <v>-3.8547314578005039E-2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621.4462962962964</v>
      </c>
      <c r="F25" s="46">
        <v>2504.166666666667</v>
      </c>
      <c r="G25" s="21">
        <f t="shared" si="0"/>
        <v>3.0295785518250438</v>
      </c>
      <c r="H25" s="210">
        <v>2498.6111111111113</v>
      </c>
      <c r="I25" s="21">
        <f t="shared" si="1"/>
        <v>2.2234574763758046E-3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832.07222222222231</v>
      </c>
      <c r="F26" s="46">
        <v>3187.4</v>
      </c>
      <c r="G26" s="21">
        <f t="shared" si="0"/>
        <v>2.8306770913315478</v>
      </c>
      <c r="H26" s="210">
        <v>2986.15</v>
      </c>
      <c r="I26" s="21">
        <f t="shared" si="1"/>
        <v>6.7394471141771176E-2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1993.0333333333333</v>
      </c>
      <c r="F27" s="46">
        <v>6799.4</v>
      </c>
      <c r="G27" s="21">
        <f t="shared" si="0"/>
        <v>2.411583683163018</v>
      </c>
      <c r="H27" s="210">
        <v>7290.15</v>
      </c>
      <c r="I27" s="21">
        <f t="shared" si="1"/>
        <v>-6.7316859049539449E-2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647.40555555555557</v>
      </c>
      <c r="F28" s="46">
        <v>2511.1111111111113</v>
      </c>
      <c r="G28" s="21">
        <f t="shared" si="0"/>
        <v>2.8787296302334964</v>
      </c>
      <c r="H28" s="210">
        <v>2286.1111111111113</v>
      </c>
      <c r="I28" s="21">
        <f t="shared" si="1"/>
        <v>9.8420413122721748E-2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1544.1416666666669</v>
      </c>
      <c r="F29" s="46">
        <v>3755.2</v>
      </c>
      <c r="G29" s="21">
        <f t="shared" si="0"/>
        <v>1.4319012180445443</v>
      </c>
      <c r="H29" s="210">
        <v>3905.4</v>
      </c>
      <c r="I29" s="21">
        <f t="shared" si="1"/>
        <v>-3.8459568802171419E-2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3232.2217592592597</v>
      </c>
      <c r="F30" s="46">
        <v>7216.1125000000002</v>
      </c>
      <c r="G30" s="21">
        <f t="shared" si="0"/>
        <v>1.232554891794845</v>
      </c>
      <c r="H30" s="210">
        <v>6928.8125</v>
      </c>
      <c r="I30" s="21">
        <f t="shared" si="1"/>
        <v>4.1464536672048809E-2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1703.8999999999999</v>
      </c>
      <c r="F31" s="49">
        <v>7912.4</v>
      </c>
      <c r="G31" s="23">
        <f t="shared" si="0"/>
        <v>3.6436997476377724</v>
      </c>
      <c r="H31" s="213">
        <v>6909.9</v>
      </c>
      <c r="I31" s="23">
        <f t="shared" si="1"/>
        <v>0.14508169438052651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4165.4952380952382</v>
      </c>
      <c r="F33" s="54">
        <v>14563.777777777777</v>
      </c>
      <c r="G33" s="21">
        <f>(F33-E33)/E33</f>
        <v>2.4962896235208221</v>
      </c>
      <c r="H33" s="216">
        <v>14250.444444444445</v>
      </c>
      <c r="I33" s="21">
        <f>(F33-H33)/H33</f>
        <v>2.198761831989637E-2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3724.0592592592589</v>
      </c>
      <c r="F34" s="46">
        <v>13883.155555555557</v>
      </c>
      <c r="G34" s="21">
        <f>(F34-E34)/E34</f>
        <v>2.7279631147214918</v>
      </c>
      <c r="H34" s="210">
        <v>13969.888888888889</v>
      </c>
      <c r="I34" s="21">
        <f>(F34-H34)/H34</f>
        <v>-6.2085914944045193E-3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4336.6880952380952</v>
      </c>
      <c r="F35" s="46">
        <v>12899.966666666667</v>
      </c>
      <c r="G35" s="21">
        <f>(F35-E35)/E35</f>
        <v>1.9746125115226727</v>
      </c>
      <c r="H35" s="210">
        <v>12956.666666666668</v>
      </c>
      <c r="I35" s="21">
        <f>(F35-H35)/H35</f>
        <v>-4.3761255466941646E-3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5173.3500000000004</v>
      </c>
      <c r="F36" s="46">
        <v>9600</v>
      </c>
      <c r="G36" s="21">
        <f>(F36-E36)/E36</f>
        <v>0.85566412479341225</v>
      </c>
      <c r="H36" s="210">
        <v>8223.3333333333339</v>
      </c>
      <c r="I36" s="21">
        <f>(F36-H36)/H36</f>
        <v>0.16740980948520462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6999.1964285714284</v>
      </c>
      <c r="F37" s="49">
        <v>10060.700000000001</v>
      </c>
      <c r="G37" s="23">
        <f>(F37-E37)/E37</f>
        <v>0.43740786569886864</v>
      </c>
      <c r="H37" s="213">
        <v>9564.9</v>
      </c>
      <c r="I37" s="23">
        <f>(F37-H37)/H37</f>
        <v>5.183535635500644E-2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92832.516666666663</v>
      </c>
      <c r="F39" s="46">
        <v>291500</v>
      </c>
      <c r="G39" s="21">
        <f t="shared" ref="G39:G44" si="2">(F39-E39)/E39</f>
        <v>2.1400635301818633</v>
      </c>
      <c r="H39" s="210">
        <v>287000</v>
      </c>
      <c r="I39" s="21">
        <f t="shared" ref="I39:I44" si="3">(F39-H39)/H39</f>
        <v>1.5679442508710801E-2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49657.491666666669</v>
      </c>
      <c r="F40" s="46">
        <v>161387.26666666666</v>
      </c>
      <c r="G40" s="21">
        <f t="shared" si="2"/>
        <v>2.2500084327658514</v>
      </c>
      <c r="H40" s="210">
        <v>162199.79999999999</v>
      </c>
      <c r="I40" s="21">
        <f t="shared" si="3"/>
        <v>-5.0094595266660354E-3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27370.222222222223</v>
      </c>
      <c r="F41" s="57">
        <v>112412</v>
      </c>
      <c r="G41" s="21">
        <f t="shared" si="2"/>
        <v>3.1070912427130866</v>
      </c>
      <c r="H41" s="218">
        <v>118474.5</v>
      </c>
      <c r="I41" s="21">
        <f t="shared" si="3"/>
        <v>-5.1171349108879972E-2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8470.1666666666661</v>
      </c>
      <c r="F42" s="47">
        <v>28101.5</v>
      </c>
      <c r="G42" s="21">
        <f t="shared" si="2"/>
        <v>2.3177033116231485</v>
      </c>
      <c r="H42" s="211">
        <v>27851.5</v>
      </c>
      <c r="I42" s="21">
        <f t="shared" si="3"/>
        <v>8.9761772256431432E-3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16722</v>
      </c>
      <c r="F43" s="47">
        <v>20916.666666666668</v>
      </c>
      <c r="G43" s="21">
        <f t="shared" si="2"/>
        <v>0.25084718733803779</v>
      </c>
      <c r="H43" s="211">
        <v>20916.666666666668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25415.460317460314</v>
      </c>
      <c r="F44" s="50">
        <v>54740</v>
      </c>
      <c r="G44" s="31">
        <f t="shared" si="2"/>
        <v>1.1538071440080844</v>
      </c>
      <c r="H44" s="214">
        <v>54740</v>
      </c>
      <c r="I44" s="31">
        <f t="shared" si="3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16865.600000000002</v>
      </c>
      <c r="F46" s="43">
        <v>48032.25</v>
      </c>
      <c r="G46" s="21">
        <f t="shared" ref="G46:G51" si="4">(F46-E46)/E46</f>
        <v>1.8479419647092303</v>
      </c>
      <c r="H46" s="208">
        <v>47906.625</v>
      </c>
      <c r="I46" s="21">
        <f t="shared" ref="I46:I51" si="5">(F46-H46)/H46</f>
        <v>2.622288670930169E-3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9210.625</v>
      </c>
      <c r="F47" s="47">
        <v>40359.777777777781</v>
      </c>
      <c r="G47" s="21">
        <f t="shared" si="4"/>
        <v>3.3818717815324999</v>
      </c>
      <c r="H47" s="211">
        <v>39787.555555555555</v>
      </c>
      <c r="I47" s="21">
        <f t="shared" si="5"/>
        <v>1.438193963495017E-2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31312.277777777777</v>
      </c>
      <c r="F48" s="47">
        <v>120267.875</v>
      </c>
      <c r="G48" s="21">
        <f t="shared" si="4"/>
        <v>2.8409174782344873</v>
      </c>
      <c r="H48" s="211">
        <v>120267.875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56997.5</v>
      </c>
      <c r="F49" s="47">
        <v>164493.75</v>
      </c>
      <c r="G49" s="21">
        <f t="shared" si="4"/>
        <v>1.8859818413088294</v>
      </c>
      <c r="H49" s="211">
        <v>164493.75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5368.9333333333334</v>
      </c>
      <c r="F50" s="47">
        <v>13750</v>
      </c>
      <c r="G50" s="21">
        <f t="shared" si="4"/>
        <v>1.561030123922815</v>
      </c>
      <c r="H50" s="211">
        <v>13750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54599.160317460315</v>
      </c>
      <c r="F51" s="50">
        <v>116332.66666666667</v>
      </c>
      <c r="G51" s="31">
        <f t="shared" si="4"/>
        <v>1.1306676877494861</v>
      </c>
      <c r="H51" s="214">
        <v>116332.66666666667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6307.5</v>
      </c>
      <c r="F53" s="66">
        <v>20145</v>
      </c>
      <c r="G53" s="22">
        <f t="shared" ref="G53:G61" si="6">(F53-E53)/E53</f>
        <v>2.1938168846611177</v>
      </c>
      <c r="H53" s="164">
        <v>20145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15626.619047619048</v>
      </c>
      <c r="F54" s="70">
        <v>34413.75</v>
      </c>
      <c r="G54" s="21">
        <f t="shared" si="6"/>
        <v>1.202251804765373</v>
      </c>
      <c r="H54" s="222">
        <v>34676.25</v>
      </c>
      <c r="I54" s="21">
        <f t="shared" si="7"/>
        <v>-7.5700227100681302E-3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9320.5</v>
      </c>
      <c r="F55" s="70">
        <v>27586.6</v>
      </c>
      <c r="G55" s="21">
        <f t="shared" si="6"/>
        <v>1.9597768360066519</v>
      </c>
      <c r="H55" s="222">
        <v>28251.599999999999</v>
      </c>
      <c r="I55" s="21">
        <f t="shared" si="7"/>
        <v>-2.3538489855441817E-2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5258.333333333333</v>
      </c>
      <c r="F56" s="70">
        <v>27694.6</v>
      </c>
      <c r="G56" s="21">
        <f t="shared" si="6"/>
        <v>4.266801901743265</v>
      </c>
      <c r="H56" s="222">
        <v>27694.6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4115.9722222222217</v>
      </c>
      <c r="F57" s="99">
        <v>19658</v>
      </c>
      <c r="G57" s="21">
        <f t="shared" si="6"/>
        <v>3.7760283448624938</v>
      </c>
      <c r="H57" s="227">
        <v>19658</v>
      </c>
      <c r="I57" s="21">
        <f t="shared" si="7"/>
        <v>0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14594.666666666666</v>
      </c>
      <c r="F58" s="50">
        <v>4933.25</v>
      </c>
      <c r="G58" s="29">
        <f t="shared" si="6"/>
        <v>-0.66198268773981361</v>
      </c>
      <c r="H58" s="214">
        <v>4933.25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14213.888888888889</v>
      </c>
      <c r="F59" s="68">
        <v>42137.5</v>
      </c>
      <c r="G59" s="21">
        <f t="shared" si="6"/>
        <v>1.9645299980457298</v>
      </c>
      <c r="H59" s="221">
        <v>41787.5</v>
      </c>
      <c r="I59" s="21">
        <f t="shared" si="7"/>
        <v>8.375710439724798E-3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16133.744047619048</v>
      </c>
      <c r="F60" s="70">
        <v>43700.428571428572</v>
      </c>
      <c r="G60" s="21">
        <f t="shared" si="6"/>
        <v>1.7086352952201262</v>
      </c>
      <c r="H60" s="222">
        <v>43057.571428571428</v>
      </c>
      <c r="I60" s="21">
        <f t="shared" si="7"/>
        <v>1.4930176541043104E-2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53785.555555555555</v>
      </c>
      <c r="F61" s="73">
        <v>218000</v>
      </c>
      <c r="G61" s="29">
        <f t="shared" si="6"/>
        <v>3.0531328113702565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20443.740740740741</v>
      </c>
      <c r="F63" s="54">
        <v>52161.3</v>
      </c>
      <c r="G63" s="21">
        <f t="shared" ref="G63:G68" si="8">(F63-E63)/E63</f>
        <v>1.5514557566293044</v>
      </c>
      <c r="H63" s="216">
        <v>52188.3</v>
      </c>
      <c r="I63" s="21">
        <f t="shared" ref="I63:I74" si="9">(F63-H63)/H63</f>
        <v>-5.1735733871384958E-4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96575.666666666672</v>
      </c>
      <c r="F64" s="46">
        <v>363281.85714285716</v>
      </c>
      <c r="G64" s="21">
        <f t="shared" si="8"/>
        <v>2.7616292973335983</v>
      </c>
      <c r="H64" s="210">
        <v>360662.16666666669</v>
      </c>
      <c r="I64" s="21">
        <f t="shared" si="9"/>
        <v>7.2635577510176139E-3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41721.333333333336</v>
      </c>
      <c r="F65" s="46">
        <v>154766.33333333334</v>
      </c>
      <c r="G65" s="21">
        <f t="shared" si="8"/>
        <v>2.7095251030647787</v>
      </c>
      <c r="H65" s="210">
        <v>154286.33333333334</v>
      </c>
      <c r="I65" s="21">
        <f t="shared" si="9"/>
        <v>3.1110986283079726E-3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18787.38095238095</v>
      </c>
      <c r="F66" s="46">
        <v>77999</v>
      </c>
      <c r="G66" s="21">
        <f t="shared" si="8"/>
        <v>3.1516696871000045</v>
      </c>
      <c r="H66" s="210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13342.777777777776</v>
      </c>
      <c r="F67" s="46">
        <v>42623.333333333336</v>
      </c>
      <c r="G67" s="21">
        <f t="shared" si="8"/>
        <v>2.1944872382062712</v>
      </c>
      <c r="H67" s="210">
        <v>42623.333333333336</v>
      </c>
      <c r="I67" s="21">
        <f t="shared" si="9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13189</v>
      </c>
      <c r="F68" s="58">
        <v>33690</v>
      </c>
      <c r="G68" s="31">
        <f t="shared" si="8"/>
        <v>1.5544013951019788</v>
      </c>
      <c r="H68" s="219">
        <v>33690</v>
      </c>
      <c r="I68" s="195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13075.267857142857</v>
      </c>
      <c r="F70" s="43">
        <v>44977.571428571428</v>
      </c>
      <c r="G70" s="21">
        <f>(F70-E70)/E70</f>
        <v>2.4398967516371557</v>
      </c>
      <c r="H70" s="208">
        <v>45581.142857142855</v>
      </c>
      <c r="I70" s="21">
        <f t="shared" si="9"/>
        <v>-1.3241691426279015E-2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7680.1488095238092</v>
      </c>
      <c r="F71" s="47">
        <v>22532.5</v>
      </c>
      <c r="G71" s="21">
        <f>(F71-E71)/E71</f>
        <v>1.9338624236106539</v>
      </c>
      <c r="H71" s="211">
        <v>22532.5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2185.3666666666668</v>
      </c>
      <c r="F72" s="47">
        <v>15078</v>
      </c>
      <c r="G72" s="21">
        <f>(F72-E72)/E72</f>
        <v>5.8995286832110549</v>
      </c>
      <c r="H72" s="211">
        <v>15078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8303.7777777777792</v>
      </c>
      <c r="F73" s="47">
        <v>25375.75</v>
      </c>
      <c r="G73" s="21">
        <f>(F73-E73)/E73</f>
        <v>2.0559283592474635</v>
      </c>
      <c r="H73" s="211">
        <v>25375.75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7351.5</v>
      </c>
      <c r="F74" s="50">
        <v>15481</v>
      </c>
      <c r="G74" s="21">
        <f>(F74-E74)/E74</f>
        <v>1.1058287424335169</v>
      </c>
      <c r="H74" s="214">
        <v>15481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4560</v>
      </c>
      <c r="F76" s="43">
        <v>15422.6</v>
      </c>
      <c r="G76" s="22">
        <f t="shared" ref="G76:G82" si="10">(F76-E76)/E76</f>
        <v>2.3821491228070175</v>
      </c>
      <c r="H76" s="208">
        <v>16503.25</v>
      </c>
      <c r="I76" s="22">
        <f t="shared" ref="I76:I82" si="11">(F76-H76)/H76</f>
        <v>-6.54810416130156E-2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3629.5</v>
      </c>
      <c r="F77" s="32">
        <v>15405.375</v>
      </c>
      <c r="G77" s="21">
        <f t="shared" si="10"/>
        <v>3.244489599118336</v>
      </c>
      <c r="H77" s="202">
        <v>15499</v>
      </c>
      <c r="I77" s="21">
        <f t="shared" si="11"/>
        <v>-6.0407123040196143E-3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1777.5</v>
      </c>
      <c r="F78" s="47">
        <v>6312.6</v>
      </c>
      <c r="G78" s="21">
        <f t="shared" si="10"/>
        <v>2.5513924050632912</v>
      </c>
      <c r="H78" s="211">
        <v>6312.6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10991.111111111111</v>
      </c>
      <c r="G79" s="21">
        <f t="shared" si="10"/>
        <v>1.033717105263158</v>
      </c>
      <c r="H79" s="211">
        <v>10991.111111111111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5718.7268518518513</v>
      </c>
      <c r="F80" s="61">
        <v>20063.333333333332</v>
      </c>
      <c r="G80" s="21">
        <f t="shared" si="10"/>
        <v>2.5083566417998053</v>
      </c>
      <c r="H80" s="220">
        <v>16410</v>
      </c>
      <c r="I80" s="21">
        <f t="shared" si="11"/>
        <v>0.22262847856997758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13666.444444444445</v>
      </c>
      <c r="F81" s="61">
        <v>56000</v>
      </c>
      <c r="G81" s="21">
        <f t="shared" si="10"/>
        <v>3.097627603700873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8958.9947089947091</v>
      </c>
      <c r="F82" s="50">
        <v>28248.333333333332</v>
      </c>
      <c r="G82" s="23">
        <f t="shared" si="10"/>
        <v>2.1530695408238594</v>
      </c>
      <c r="H82" s="214">
        <v>26212.857142857141</v>
      </c>
      <c r="I82" s="23">
        <f t="shared" si="11"/>
        <v>7.7651824804258196E-2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9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0" t="s">
        <v>3</v>
      </c>
      <c r="B13" s="246"/>
      <c r="C13" s="263" t="s">
        <v>0</v>
      </c>
      <c r="D13" s="265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8.25" customHeight="1" thickBot="1" x14ac:dyDescent="0.25">
      <c r="A14" s="241"/>
      <c r="B14" s="247"/>
      <c r="C14" s="264"/>
      <c r="D14" s="266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15</v>
      </c>
      <c r="C16" s="189" t="s">
        <v>95</v>
      </c>
      <c r="D16" s="186" t="s">
        <v>82</v>
      </c>
      <c r="E16" s="207">
        <v>1993.0333333333333</v>
      </c>
      <c r="F16" s="207">
        <v>6799.4</v>
      </c>
      <c r="G16" s="195">
        <f t="shared" ref="G16:G31" si="0">(F16-E16)/E16</f>
        <v>2.411583683163018</v>
      </c>
      <c r="H16" s="207">
        <v>7290.15</v>
      </c>
      <c r="I16" s="195">
        <f t="shared" ref="I16:I31" si="1">(F16-H16)/H16</f>
        <v>-6.7316859049539449E-2</v>
      </c>
    </row>
    <row r="17" spans="1:9" ht="16.5" x14ac:dyDescent="0.3">
      <c r="A17" s="151"/>
      <c r="B17" s="203" t="s">
        <v>8</v>
      </c>
      <c r="C17" s="190" t="s">
        <v>89</v>
      </c>
      <c r="D17" s="186" t="s">
        <v>161</v>
      </c>
      <c r="E17" s="210">
        <v>4496.8916666666664</v>
      </c>
      <c r="F17" s="210">
        <v>14059.314285714285</v>
      </c>
      <c r="G17" s="195">
        <f t="shared" si="0"/>
        <v>2.1264516310075559</v>
      </c>
      <c r="H17" s="210">
        <v>14660.928571428572</v>
      </c>
      <c r="I17" s="195">
        <f t="shared" si="1"/>
        <v>-4.1035210203992277E-2</v>
      </c>
    </row>
    <row r="18" spans="1:9" ht="16.5" x14ac:dyDescent="0.3">
      <c r="A18" s="151"/>
      <c r="B18" s="203" t="s">
        <v>12</v>
      </c>
      <c r="C18" s="190" t="s">
        <v>92</v>
      </c>
      <c r="D18" s="186" t="s">
        <v>81</v>
      </c>
      <c r="E18" s="210">
        <v>607.86666666666667</v>
      </c>
      <c r="F18" s="210">
        <v>2349.5500000000002</v>
      </c>
      <c r="G18" s="195">
        <f t="shared" si="0"/>
        <v>2.8652390875191927</v>
      </c>
      <c r="H18" s="210">
        <v>2443.75</v>
      </c>
      <c r="I18" s="195">
        <f t="shared" si="1"/>
        <v>-3.8547314578005039E-2</v>
      </c>
    </row>
    <row r="19" spans="1:9" ht="16.5" x14ac:dyDescent="0.3">
      <c r="A19" s="151"/>
      <c r="B19" s="203" t="s">
        <v>17</v>
      </c>
      <c r="C19" s="190" t="s">
        <v>97</v>
      </c>
      <c r="D19" s="186" t="s">
        <v>161</v>
      </c>
      <c r="E19" s="210">
        <v>1544.1416666666669</v>
      </c>
      <c r="F19" s="210">
        <v>3755.2</v>
      </c>
      <c r="G19" s="195">
        <f t="shared" si="0"/>
        <v>1.4319012180445443</v>
      </c>
      <c r="H19" s="210">
        <v>3905.4</v>
      </c>
      <c r="I19" s="195">
        <f t="shared" si="1"/>
        <v>-3.8459568802171419E-2</v>
      </c>
    </row>
    <row r="20" spans="1:9" ht="16.5" x14ac:dyDescent="0.3">
      <c r="A20" s="151"/>
      <c r="B20" s="203" t="s">
        <v>13</v>
      </c>
      <c r="C20" s="190" t="s">
        <v>93</v>
      </c>
      <c r="D20" s="186" t="s">
        <v>81</v>
      </c>
      <c r="E20" s="210">
        <v>621.4462962962964</v>
      </c>
      <c r="F20" s="210">
        <v>2504.166666666667</v>
      </c>
      <c r="G20" s="195">
        <f t="shared" si="0"/>
        <v>3.0295785518250438</v>
      </c>
      <c r="H20" s="210">
        <v>2498.6111111111113</v>
      </c>
      <c r="I20" s="195">
        <f t="shared" si="1"/>
        <v>2.2234574763758046E-3</v>
      </c>
    </row>
    <row r="21" spans="1:9" ht="16.5" x14ac:dyDescent="0.3">
      <c r="A21" s="151"/>
      <c r="B21" s="203" t="s">
        <v>4</v>
      </c>
      <c r="C21" s="190" t="s">
        <v>84</v>
      </c>
      <c r="D21" s="186" t="s">
        <v>161</v>
      </c>
      <c r="E21" s="210">
        <v>2245.3890000000001</v>
      </c>
      <c r="F21" s="210">
        <v>7914.9</v>
      </c>
      <c r="G21" s="195">
        <f t="shared" si="0"/>
        <v>2.5249571455101987</v>
      </c>
      <c r="H21" s="210">
        <v>7802.4</v>
      </c>
      <c r="I21" s="195">
        <f t="shared" si="1"/>
        <v>1.4418640418332821E-2</v>
      </c>
    </row>
    <row r="22" spans="1:9" ht="16.5" x14ac:dyDescent="0.3">
      <c r="A22" s="151"/>
      <c r="B22" s="203" t="s">
        <v>18</v>
      </c>
      <c r="C22" s="190" t="s">
        <v>98</v>
      </c>
      <c r="D22" s="186" t="s">
        <v>83</v>
      </c>
      <c r="E22" s="210">
        <v>3232.2217592592597</v>
      </c>
      <c r="F22" s="210">
        <v>7216.1125000000002</v>
      </c>
      <c r="G22" s="195">
        <f t="shared" si="0"/>
        <v>1.232554891794845</v>
      </c>
      <c r="H22" s="210">
        <v>6928.8125</v>
      </c>
      <c r="I22" s="195">
        <f t="shared" si="1"/>
        <v>4.1464536672048809E-2</v>
      </c>
    </row>
    <row r="23" spans="1:9" ht="16.5" x14ac:dyDescent="0.3">
      <c r="A23" s="151"/>
      <c r="B23" s="203" t="s">
        <v>5</v>
      </c>
      <c r="C23" s="190" t="s">
        <v>85</v>
      </c>
      <c r="D23" s="188" t="s">
        <v>161</v>
      </c>
      <c r="E23" s="210">
        <v>2211.8880740740742</v>
      </c>
      <c r="F23" s="210">
        <v>6371.5222222222219</v>
      </c>
      <c r="G23" s="195">
        <f t="shared" si="0"/>
        <v>1.8805807567317465</v>
      </c>
      <c r="H23" s="210">
        <v>5991.5555555555557</v>
      </c>
      <c r="I23" s="195">
        <f t="shared" si="1"/>
        <v>6.3417031377494174E-2</v>
      </c>
    </row>
    <row r="24" spans="1:9" ht="16.5" x14ac:dyDescent="0.3">
      <c r="A24" s="151"/>
      <c r="B24" s="203" t="s">
        <v>14</v>
      </c>
      <c r="C24" s="190" t="s">
        <v>94</v>
      </c>
      <c r="D24" s="188" t="s">
        <v>81</v>
      </c>
      <c r="E24" s="210">
        <v>832.07222222222231</v>
      </c>
      <c r="F24" s="210">
        <v>3187.4</v>
      </c>
      <c r="G24" s="195">
        <f t="shared" si="0"/>
        <v>2.8306770913315478</v>
      </c>
      <c r="H24" s="210">
        <v>2986.15</v>
      </c>
      <c r="I24" s="195">
        <f t="shared" si="1"/>
        <v>6.7394471141771176E-2</v>
      </c>
    </row>
    <row r="25" spans="1:9" ht="16.5" x14ac:dyDescent="0.3">
      <c r="A25" s="151"/>
      <c r="B25" s="203" t="s">
        <v>11</v>
      </c>
      <c r="C25" s="190" t="s">
        <v>91</v>
      </c>
      <c r="D25" s="188" t="s">
        <v>81</v>
      </c>
      <c r="E25" s="210">
        <v>604.5</v>
      </c>
      <c r="F25" s="210">
        <v>2029.9</v>
      </c>
      <c r="G25" s="195">
        <f t="shared" si="0"/>
        <v>2.3579818031430935</v>
      </c>
      <c r="H25" s="210">
        <v>1901.15</v>
      </c>
      <c r="I25" s="195">
        <f t="shared" si="1"/>
        <v>6.7722168161376009E-2</v>
      </c>
    </row>
    <row r="26" spans="1:9" ht="16.5" x14ac:dyDescent="0.3">
      <c r="A26" s="151"/>
      <c r="B26" s="203" t="s">
        <v>6</v>
      </c>
      <c r="C26" s="190" t="s">
        <v>86</v>
      </c>
      <c r="D26" s="188" t="s">
        <v>161</v>
      </c>
      <c r="E26" s="210">
        <v>1804.2296296296297</v>
      </c>
      <c r="F26" s="210">
        <v>6024.9</v>
      </c>
      <c r="G26" s="195">
        <f t="shared" si="0"/>
        <v>2.3393199518826129</v>
      </c>
      <c r="H26" s="210">
        <v>5496.4</v>
      </c>
      <c r="I26" s="195">
        <f t="shared" si="1"/>
        <v>9.6153846153846159E-2</v>
      </c>
    </row>
    <row r="27" spans="1:9" ht="16.5" x14ac:dyDescent="0.3">
      <c r="A27" s="151"/>
      <c r="B27" s="203" t="s">
        <v>16</v>
      </c>
      <c r="C27" s="190" t="s">
        <v>96</v>
      </c>
      <c r="D27" s="188" t="s">
        <v>81</v>
      </c>
      <c r="E27" s="210">
        <v>647.40555555555557</v>
      </c>
      <c r="F27" s="210">
        <v>2511.1111111111113</v>
      </c>
      <c r="G27" s="195">
        <f t="shared" si="0"/>
        <v>2.8787296302334964</v>
      </c>
      <c r="H27" s="210">
        <v>2286.1111111111113</v>
      </c>
      <c r="I27" s="195">
        <f t="shared" si="1"/>
        <v>9.8420413122721748E-2</v>
      </c>
    </row>
    <row r="28" spans="1:9" ht="16.5" x14ac:dyDescent="0.3">
      <c r="A28" s="151"/>
      <c r="B28" s="203" t="s">
        <v>9</v>
      </c>
      <c r="C28" s="190" t="s">
        <v>88</v>
      </c>
      <c r="D28" s="188" t="s">
        <v>161</v>
      </c>
      <c r="E28" s="210">
        <v>3294.7519629629633</v>
      </c>
      <c r="F28" s="210">
        <v>9766.5</v>
      </c>
      <c r="G28" s="195">
        <f t="shared" si="0"/>
        <v>1.9642595587732825</v>
      </c>
      <c r="H28" s="210">
        <v>8872.4</v>
      </c>
      <c r="I28" s="195">
        <f t="shared" si="1"/>
        <v>0.10077318425679641</v>
      </c>
    </row>
    <row r="29" spans="1:9" ht="17.25" thickBot="1" x14ac:dyDescent="0.35">
      <c r="A29" s="152"/>
      <c r="B29" s="203" t="s">
        <v>10</v>
      </c>
      <c r="C29" s="190" t="s">
        <v>90</v>
      </c>
      <c r="D29" s="188" t="s">
        <v>161</v>
      </c>
      <c r="E29" s="210">
        <v>2372.4333333333334</v>
      </c>
      <c r="F29" s="210">
        <v>5104</v>
      </c>
      <c r="G29" s="195">
        <f t="shared" si="0"/>
        <v>1.151377629157124</v>
      </c>
      <c r="H29" s="210">
        <v>4559.8999999999996</v>
      </c>
      <c r="I29" s="195">
        <f t="shared" si="1"/>
        <v>0.11932279216649497</v>
      </c>
    </row>
    <row r="30" spans="1:9" ht="16.5" x14ac:dyDescent="0.3">
      <c r="A30" s="37"/>
      <c r="B30" s="203" t="s">
        <v>19</v>
      </c>
      <c r="C30" s="190" t="s">
        <v>99</v>
      </c>
      <c r="D30" s="188" t="s">
        <v>161</v>
      </c>
      <c r="E30" s="210">
        <v>1703.8999999999999</v>
      </c>
      <c r="F30" s="210">
        <v>7912.4</v>
      </c>
      <c r="G30" s="195">
        <f t="shared" si="0"/>
        <v>3.6436997476377724</v>
      </c>
      <c r="H30" s="210">
        <v>6909.9</v>
      </c>
      <c r="I30" s="195">
        <f t="shared" si="1"/>
        <v>0.14508169438052651</v>
      </c>
    </row>
    <row r="31" spans="1:9" ht="17.25" thickBot="1" x14ac:dyDescent="0.35">
      <c r="A31" s="38"/>
      <c r="B31" s="204" t="s">
        <v>7</v>
      </c>
      <c r="C31" s="191" t="s">
        <v>87</v>
      </c>
      <c r="D31" s="187" t="s">
        <v>161</v>
      </c>
      <c r="E31" s="213">
        <v>1366.8000000000002</v>
      </c>
      <c r="F31" s="213">
        <v>6572.4</v>
      </c>
      <c r="G31" s="197">
        <f t="shared" si="0"/>
        <v>3.8086040386303766</v>
      </c>
      <c r="H31" s="213">
        <v>5497.4</v>
      </c>
      <c r="I31" s="197">
        <f t="shared" si="1"/>
        <v>0.19554698584785538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100">
        <f>SUM(E16:E31)</f>
        <v>29578.971166666674</v>
      </c>
      <c r="F32" s="101">
        <f>SUM(F16:F31)</f>
        <v>94078.776785714275</v>
      </c>
      <c r="G32" s="102">
        <f t="shared" ref="G32" si="2">(F32-E32)/E32</f>
        <v>2.1805966561722117</v>
      </c>
      <c r="H32" s="101">
        <f>SUM(H16:H31)</f>
        <v>90031.018849206332</v>
      </c>
      <c r="I32" s="105">
        <f t="shared" ref="I32" si="3">(F32-H32)/H32</f>
        <v>4.4959592685356209E-2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27</v>
      </c>
      <c r="C34" s="192" t="s">
        <v>101</v>
      </c>
      <c r="D34" s="194" t="s">
        <v>161</v>
      </c>
      <c r="E34" s="216">
        <v>3724.0592592592589</v>
      </c>
      <c r="F34" s="216">
        <v>13883.155555555557</v>
      </c>
      <c r="G34" s="195">
        <f>(F34-E34)/E34</f>
        <v>2.7279631147214918</v>
      </c>
      <c r="H34" s="216">
        <v>13969.888888888889</v>
      </c>
      <c r="I34" s="195">
        <f>(F34-H34)/H34</f>
        <v>-6.2085914944045193E-3</v>
      </c>
    </row>
    <row r="35" spans="1:9" ht="16.5" x14ac:dyDescent="0.3">
      <c r="A35" s="37"/>
      <c r="B35" s="203" t="s">
        <v>28</v>
      </c>
      <c r="C35" s="190" t="s">
        <v>102</v>
      </c>
      <c r="D35" s="186" t="s">
        <v>161</v>
      </c>
      <c r="E35" s="210">
        <v>4336.6880952380952</v>
      </c>
      <c r="F35" s="210">
        <v>12899.966666666667</v>
      </c>
      <c r="G35" s="195">
        <f>(F35-E35)/E35</f>
        <v>1.9746125115226727</v>
      </c>
      <c r="H35" s="210">
        <v>12956.666666666668</v>
      </c>
      <c r="I35" s="195">
        <f>(F35-H35)/H35</f>
        <v>-4.3761255466941646E-3</v>
      </c>
    </row>
    <row r="36" spans="1:9" ht="16.5" x14ac:dyDescent="0.3">
      <c r="A36" s="37"/>
      <c r="B36" s="205" t="s">
        <v>26</v>
      </c>
      <c r="C36" s="190" t="s">
        <v>100</v>
      </c>
      <c r="D36" s="186" t="s">
        <v>161</v>
      </c>
      <c r="E36" s="210">
        <v>4165.4952380952382</v>
      </c>
      <c r="F36" s="210">
        <v>14563.777777777777</v>
      </c>
      <c r="G36" s="195">
        <f>(F36-E36)/E36</f>
        <v>2.4962896235208221</v>
      </c>
      <c r="H36" s="210">
        <v>14250.444444444445</v>
      </c>
      <c r="I36" s="195">
        <f>(F36-H36)/H36</f>
        <v>2.198761831989637E-2</v>
      </c>
    </row>
    <row r="37" spans="1:9" ht="16.5" x14ac:dyDescent="0.3">
      <c r="A37" s="37"/>
      <c r="B37" s="203" t="s">
        <v>30</v>
      </c>
      <c r="C37" s="190" t="s">
        <v>104</v>
      </c>
      <c r="D37" s="186" t="s">
        <v>161</v>
      </c>
      <c r="E37" s="210">
        <v>6999.1964285714284</v>
      </c>
      <c r="F37" s="210">
        <v>10060.700000000001</v>
      </c>
      <c r="G37" s="195">
        <f>(F37-E37)/E37</f>
        <v>0.43740786569886864</v>
      </c>
      <c r="H37" s="210">
        <v>9564.9</v>
      </c>
      <c r="I37" s="195">
        <f>(F37-H37)/H37</f>
        <v>5.183535635500644E-2</v>
      </c>
    </row>
    <row r="38" spans="1:9" ht="17.25" thickBot="1" x14ac:dyDescent="0.35">
      <c r="A38" s="38"/>
      <c r="B38" s="205" t="s">
        <v>29</v>
      </c>
      <c r="C38" s="190" t="s">
        <v>103</v>
      </c>
      <c r="D38" s="198" t="s">
        <v>161</v>
      </c>
      <c r="E38" s="213">
        <v>5173.3500000000004</v>
      </c>
      <c r="F38" s="213">
        <v>9600</v>
      </c>
      <c r="G38" s="197">
        <f>(F38-E38)/E38</f>
        <v>0.85566412479341225</v>
      </c>
      <c r="H38" s="213">
        <v>8223.3333333333339</v>
      </c>
      <c r="I38" s="197">
        <f>(F38-H38)/H38</f>
        <v>0.16740980948520462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4">
        <f>SUM(E34:E38)</f>
        <v>24398.789021164019</v>
      </c>
      <c r="F39" s="103">
        <f>SUM(F34:F38)</f>
        <v>61007.600000000006</v>
      </c>
      <c r="G39" s="104">
        <f t="shared" ref="G39" si="4">(F39-E39)/E39</f>
        <v>1.5004355727278407</v>
      </c>
      <c r="H39" s="103">
        <f>SUM(H34:H38)</f>
        <v>58965.233333333337</v>
      </c>
      <c r="I39" s="105">
        <f t="shared" ref="I39" si="5">(F39-H39)/H39</f>
        <v>3.4636794450062978E-2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27370.222222222223</v>
      </c>
      <c r="F41" s="210">
        <v>112412</v>
      </c>
      <c r="G41" s="195">
        <f t="shared" ref="G41:G46" si="6">(F41-E41)/E41</f>
        <v>3.1070912427130866</v>
      </c>
      <c r="H41" s="210">
        <v>118474.5</v>
      </c>
      <c r="I41" s="195">
        <f t="shared" ref="I41:I46" si="7">(F41-H41)/H41</f>
        <v>-5.1171349108879972E-2</v>
      </c>
    </row>
    <row r="42" spans="1:9" ht="16.5" x14ac:dyDescent="0.3">
      <c r="A42" s="37"/>
      <c r="B42" s="203" t="s">
        <v>32</v>
      </c>
      <c r="C42" s="190" t="s">
        <v>106</v>
      </c>
      <c r="D42" s="186" t="s">
        <v>161</v>
      </c>
      <c r="E42" s="211">
        <v>49657.491666666669</v>
      </c>
      <c r="F42" s="210">
        <v>161387.26666666666</v>
      </c>
      <c r="G42" s="195">
        <f t="shared" si="6"/>
        <v>2.2500084327658514</v>
      </c>
      <c r="H42" s="210">
        <v>162199.79999999999</v>
      </c>
      <c r="I42" s="195">
        <f t="shared" si="7"/>
        <v>-5.0094595266660354E-3</v>
      </c>
    </row>
    <row r="43" spans="1:9" ht="16.5" x14ac:dyDescent="0.3">
      <c r="A43" s="37"/>
      <c r="B43" s="205" t="s">
        <v>35</v>
      </c>
      <c r="C43" s="190" t="s">
        <v>152</v>
      </c>
      <c r="D43" s="186" t="s">
        <v>161</v>
      </c>
      <c r="E43" s="211">
        <v>16722</v>
      </c>
      <c r="F43" s="218">
        <v>20916.666666666668</v>
      </c>
      <c r="G43" s="195">
        <f t="shared" si="6"/>
        <v>0.25084718733803779</v>
      </c>
      <c r="H43" s="218">
        <v>20916.666666666668</v>
      </c>
      <c r="I43" s="195">
        <f t="shared" si="7"/>
        <v>0</v>
      </c>
    </row>
    <row r="44" spans="1:9" ht="16.5" x14ac:dyDescent="0.3">
      <c r="A44" s="37"/>
      <c r="B44" s="203" t="s">
        <v>36</v>
      </c>
      <c r="C44" s="190" t="s">
        <v>153</v>
      </c>
      <c r="D44" s="186" t="s">
        <v>161</v>
      </c>
      <c r="E44" s="211">
        <v>25415.460317460314</v>
      </c>
      <c r="F44" s="211">
        <v>54740</v>
      </c>
      <c r="G44" s="195">
        <f t="shared" si="6"/>
        <v>1.1538071440080844</v>
      </c>
      <c r="H44" s="211">
        <v>54740</v>
      </c>
      <c r="I44" s="195">
        <f t="shared" si="7"/>
        <v>0</v>
      </c>
    </row>
    <row r="45" spans="1:9" ht="16.5" x14ac:dyDescent="0.3">
      <c r="A45" s="37"/>
      <c r="B45" s="203" t="s">
        <v>34</v>
      </c>
      <c r="C45" s="190" t="s">
        <v>154</v>
      </c>
      <c r="D45" s="186" t="s">
        <v>161</v>
      </c>
      <c r="E45" s="211">
        <v>8470.1666666666661</v>
      </c>
      <c r="F45" s="211">
        <v>28101.5</v>
      </c>
      <c r="G45" s="195">
        <f t="shared" si="6"/>
        <v>2.3177033116231485</v>
      </c>
      <c r="H45" s="211">
        <v>27851.5</v>
      </c>
      <c r="I45" s="195">
        <f t="shared" si="7"/>
        <v>8.9761772256431432E-3</v>
      </c>
    </row>
    <row r="46" spans="1:9" ht="16.5" customHeight="1" thickBot="1" x14ac:dyDescent="0.35">
      <c r="A46" s="38"/>
      <c r="B46" s="203" t="s">
        <v>31</v>
      </c>
      <c r="C46" s="190" t="s">
        <v>105</v>
      </c>
      <c r="D46" s="186" t="s">
        <v>161</v>
      </c>
      <c r="E46" s="214">
        <v>92832.516666666663</v>
      </c>
      <c r="F46" s="214">
        <v>291500</v>
      </c>
      <c r="G46" s="201">
        <f t="shared" si="6"/>
        <v>2.1400635301818633</v>
      </c>
      <c r="H46" s="214">
        <v>287000</v>
      </c>
      <c r="I46" s="201">
        <f t="shared" si="7"/>
        <v>1.5679442508710801E-2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4">
        <f>SUM(E41:E46)</f>
        <v>220467.85753968253</v>
      </c>
      <c r="F47" s="84">
        <f>SUM(F41:F46)</f>
        <v>669057.43333333335</v>
      </c>
      <c r="G47" s="104">
        <f t="shared" ref="G47" si="8">(F47-E47)/E47</f>
        <v>2.0347164471034427</v>
      </c>
      <c r="H47" s="103">
        <f>SUM(H41:H46)</f>
        <v>671182.46666666667</v>
      </c>
      <c r="I47" s="105">
        <f t="shared" ref="I47" si="9">(F47-H47)/H47</f>
        <v>-3.1661037629409552E-3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47</v>
      </c>
      <c r="C49" s="190" t="s">
        <v>113</v>
      </c>
      <c r="D49" s="194" t="s">
        <v>114</v>
      </c>
      <c r="E49" s="208">
        <v>31312.277777777777</v>
      </c>
      <c r="F49" s="208">
        <v>120267.875</v>
      </c>
      <c r="G49" s="195">
        <f t="shared" ref="G49:G54" si="10">(F49-E49)/E49</f>
        <v>2.8409174782344873</v>
      </c>
      <c r="H49" s="208">
        <v>120267.875</v>
      </c>
      <c r="I49" s="195">
        <f t="shared" ref="I49:I54" si="11">(F49-H49)/H49</f>
        <v>0</v>
      </c>
    </row>
    <row r="50" spans="1:9" ht="16.5" x14ac:dyDescent="0.3">
      <c r="A50" s="37"/>
      <c r="B50" s="203" t="s">
        <v>48</v>
      </c>
      <c r="C50" s="190" t="s">
        <v>157</v>
      </c>
      <c r="D50" s="188" t="s">
        <v>114</v>
      </c>
      <c r="E50" s="211">
        <v>56997.5</v>
      </c>
      <c r="F50" s="211">
        <v>164493.75</v>
      </c>
      <c r="G50" s="195">
        <f t="shared" si="10"/>
        <v>1.8859818413088294</v>
      </c>
      <c r="H50" s="211">
        <v>164493.75</v>
      </c>
      <c r="I50" s="195">
        <f t="shared" si="11"/>
        <v>0</v>
      </c>
    </row>
    <row r="51" spans="1:9" ht="16.5" x14ac:dyDescent="0.3">
      <c r="A51" s="37"/>
      <c r="B51" s="203" t="s">
        <v>49</v>
      </c>
      <c r="C51" s="190" t="s">
        <v>158</v>
      </c>
      <c r="D51" s="186" t="s">
        <v>199</v>
      </c>
      <c r="E51" s="211">
        <v>5368.9333333333334</v>
      </c>
      <c r="F51" s="211">
        <v>13750</v>
      </c>
      <c r="G51" s="195">
        <f t="shared" si="10"/>
        <v>1.561030123922815</v>
      </c>
      <c r="H51" s="211">
        <v>13750</v>
      </c>
      <c r="I51" s="195">
        <f t="shared" si="11"/>
        <v>0</v>
      </c>
    </row>
    <row r="52" spans="1:9" ht="16.5" x14ac:dyDescent="0.3">
      <c r="A52" s="37"/>
      <c r="B52" s="203" t="s">
        <v>50</v>
      </c>
      <c r="C52" s="190" t="s">
        <v>159</v>
      </c>
      <c r="D52" s="186" t="s">
        <v>112</v>
      </c>
      <c r="E52" s="211">
        <v>54599.160317460315</v>
      </c>
      <c r="F52" s="211">
        <v>116332.66666666667</v>
      </c>
      <c r="G52" s="195">
        <f t="shared" si="10"/>
        <v>1.1306676877494861</v>
      </c>
      <c r="H52" s="211">
        <v>116332.66666666667</v>
      </c>
      <c r="I52" s="195">
        <f t="shared" si="11"/>
        <v>0</v>
      </c>
    </row>
    <row r="53" spans="1:9" ht="16.5" x14ac:dyDescent="0.3">
      <c r="A53" s="37"/>
      <c r="B53" s="203" t="s">
        <v>45</v>
      </c>
      <c r="C53" s="190" t="s">
        <v>109</v>
      </c>
      <c r="D53" s="188" t="s">
        <v>108</v>
      </c>
      <c r="E53" s="211">
        <v>16865.600000000002</v>
      </c>
      <c r="F53" s="211">
        <v>48032.25</v>
      </c>
      <c r="G53" s="195">
        <f t="shared" si="10"/>
        <v>1.8479419647092303</v>
      </c>
      <c r="H53" s="211">
        <v>47906.625</v>
      </c>
      <c r="I53" s="195">
        <f t="shared" si="11"/>
        <v>2.622288670930169E-3</v>
      </c>
    </row>
    <row r="54" spans="1:9" ht="16.5" customHeight="1" thickBot="1" x14ac:dyDescent="0.35">
      <c r="A54" s="38"/>
      <c r="B54" s="203" t="s">
        <v>46</v>
      </c>
      <c r="C54" s="190" t="s">
        <v>111</v>
      </c>
      <c r="D54" s="187" t="s">
        <v>110</v>
      </c>
      <c r="E54" s="214">
        <v>9210.625</v>
      </c>
      <c r="F54" s="214">
        <v>40359.777777777781</v>
      </c>
      <c r="G54" s="201">
        <f t="shared" si="10"/>
        <v>3.3818717815324999</v>
      </c>
      <c r="H54" s="214">
        <v>39787.555555555555</v>
      </c>
      <c r="I54" s="201">
        <f t="shared" si="11"/>
        <v>1.438193963495017E-2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4">
        <f>SUM(E49:E54)</f>
        <v>174354.09642857144</v>
      </c>
      <c r="F55" s="84">
        <f>SUM(F49:F54)</f>
        <v>503236.3194444445</v>
      </c>
      <c r="G55" s="104">
        <f t="shared" ref="G55" si="12">(F55-E55)/E55</f>
        <v>1.8862890505736294</v>
      </c>
      <c r="H55" s="84">
        <f>SUM(H49:H54)</f>
        <v>502538.47222222225</v>
      </c>
      <c r="I55" s="105">
        <f t="shared" ref="I55" si="13">(F55-H55)/H55</f>
        <v>1.3886443741040794E-3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40</v>
      </c>
      <c r="C57" s="193" t="s">
        <v>117</v>
      </c>
      <c r="D57" s="194" t="s">
        <v>114</v>
      </c>
      <c r="E57" s="208">
        <v>9320.5</v>
      </c>
      <c r="F57" s="164">
        <v>27586.6</v>
      </c>
      <c r="G57" s="196">
        <f t="shared" ref="G57:G65" si="14">(F57-E57)/E57</f>
        <v>1.9597768360066519</v>
      </c>
      <c r="H57" s="164">
        <v>28251.599999999999</v>
      </c>
      <c r="I57" s="196">
        <f t="shared" ref="I57:I65" si="15">(F57-H57)/H57</f>
        <v>-2.3538489855441817E-2</v>
      </c>
    </row>
    <row r="58" spans="1:9" ht="16.5" x14ac:dyDescent="0.3">
      <c r="A58" s="111"/>
      <c r="B58" s="225" t="s">
        <v>39</v>
      </c>
      <c r="C58" s="190" t="s">
        <v>116</v>
      </c>
      <c r="D58" s="186" t="s">
        <v>114</v>
      </c>
      <c r="E58" s="211">
        <v>15626.619047619048</v>
      </c>
      <c r="F58" s="222">
        <v>34413.75</v>
      </c>
      <c r="G58" s="195">
        <f t="shared" si="14"/>
        <v>1.202251804765373</v>
      </c>
      <c r="H58" s="222">
        <v>34676.25</v>
      </c>
      <c r="I58" s="195">
        <f t="shared" si="15"/>
        <v>-7.5700227100681302E-3</v>
      </c>
    </row>
    <row r="59" spans="1:9" ht="16.5" x14ac:dyDescent="0.3">
      <c r="A59" s="111"/>
      <c r="B59" s="225" t="s">
        <v>38</v>
      </c>
      <c r="C59" s="190" t="s">
        <v>115</v>
      </c>
      <c r="D59" s="186" t="s">
        <v>114</v>
      </c>
      <c r="E59" s="211">
        <v>6307.5</v>
      </c>
      <c r="F59" s="222">
        <v>20145</v>
      </c>
      <c r="G59" s="195">
        <f t="shared" si="14"/>
        <v>2.1938168846611177</v>
      </c>
      <c r="H59" s="222">
        <v>20145</v>
      </c>
      <c r="I59" s="195">
        <f t="shared" si="15"/>
        <v>0</v>
      </c>
    </row>
    <row r="60" spans="1:9" ht="16.5" x14ac:dyDescent="0.3">
      <c r="A60" s="111"/>
      <c r="B60" s="225" t="s">
        <v>41</v>
      </c>
      <c r="C60" s="190" t="s">
        <v>118</v>
      </c>
      <c r="D60" s="186" t="s">
        <v>114</v>
      </c>
      <c r="E60" s="211">
        <v>5258.333333333333</v>
      </c>
      <c r="F60" s="222">
        <v>27694.6</v>
      </c>
      <c r="G60" s="195">
        <f t="shared" si="14"/>
        <v>4.266801901743265</v>
      </c>
      <c r="H60" s="222">
        <v>27694.6</v>
      </c>
      <c r="I60" s="195">
        <f t="shared" si="15"/>
        <v>0</v>
      </c>
    </row>
    <row r="61" spans="1:9" ht="16.5" x14ac:dyDescent="0.3">
      <c r="A61" s="111"/>
      <c r="B61" s="225" t="s">
        <v>42</v>
      </c>
      <c r="C61" s="190" t="s">
        <v>198</v>
      </c>
      <c r="D61" s="186" t="s">
        <v>114</v>
      </c>
      <c r="E61" s="211">
        <v>4115.9722222222217</v>
      </c>
      <c r="F61" s="227">
        <v>19658</v>
      </c>
      <c r="G61" s="195">
        <f t="shared" si="14"/>
        <v>3.7760283448624938</v>
      </c>
      <c r="H61" s="227">
        <v>19658</v>
      </c>
      <c r="I61" s="195">
        <f t="shared" si="15"/>
        <v>0</v>
      </c>
    </row>
    <row r="62" spans="1:9" s="146" customFormat="1" ht="17.25" thickBot="1" x14ac:dyDescent="0.35">
      <c r="A62" s="169"/>
      <c r="B62" s="226" t="s">
        <v>43</v>
      </c>
      <c r="C62" s="191" t="s">
        <v>119</v>
      </c>
      <c r="D62" s="187" t="s">
        <v>114</v>
      </c>
      <c r="E62" s="214">
        <v>14594.666666666666</v>
      </c>
      <c r="F62" s="214">
        <v>4933.25</v>
      </c>
      <c r="G62" s="200">
        <f t="shared" si="14"/>
        <v>-0.66198268773981361</v>
      </c>
      <c r="H62" s="214">
        <v>4933.25</v>
      </c>
      <c r="I62" s="200">
        <f t="shared" si="15"/>
        <v>0</v>
      </c>
    </row>
    <row r="63" spans="1:9" s="146" customFormat="1" ht="16.5" x14ac:dyDescent="0.3">
      <c r="A63" s="169"/>
      <c r="B63" s="95" t="s">
        <v>56</v>
      </c>
      <c r="C63" s="189" t="s">
        <v>123</v>
      </c>
      <c r="D63" s="186" t="s">
        <v>120</v>
      </c>
      <c r="E63" s="211">
        <v>53785.555555555555</v>
      </c>
      <c r="F63" s="221">
        <v>218000</v>
      </c>
      <c r="G63" s="195">
        <f t="shared" si="14"/>
        <v>3.0531328113702565</v>
      </c>
      <c r="H63" s="221">
        <v>218000</v>
      </c>
      <c r="I63" s="195">
        <f t="shared" si="15"/>
        <v>0</v>
      </c>
    </row>
    <row r="64" spans="1:9" s="146" customFormat="1" ht="16.5" x14ac:dyDescent="0.3">
      <c r="A64" s="169"/>
      <c r="B64" s="225" t="s">
        <v>54</v>
      </c>
      <c r="C64" s="190" t="s">
        <v>121</v>
      </c>
      <c r="D64" s="188" t="s">
        <v>120</v>
      </c>
      <c r="E64" s="218">
        <v>14213.888888888889</v>
      </c>
      <c r="F64" s="222">
        <v>42137.5</v>
      </c>
      <c r="G64" s="195">
        <f t="shared" si="14"/>
        <v>1.9645299980457298</v>
      </c>
      <c r="H64" s="222">
        <v>41787.5</v>
      </c>
      <c r="I64" s="195">
        <f t="shared" si="15"/>
        <v>8.375710439724798E-3</v>
      </c>
    </row>
    <row r="65" spans="1:9" ht="16.5" customHeight="1" thickBot="1" x14ac:dyDescent="0.35">
      <c r="A65" s="112"/>
      <c r="B65" s="226" t="s">
        <v>55</v>
      </c>
      <c r="C65" s="191" t="s">
        <v>122</v>
      </c>
      <c r="D65" s="187" t="s">
        <v>120</v>
      </c>
      <c r="E65" s="214">
        <v>16133.744047619048</v>
      </c>
      <c r="F65" s="223">
        <v>43700.428571428572</v>
      </c>
      <c r="G65" s="200">
        <f t="shared" si="14"/>
        <v>1.7086352952201262</v>
      </c>
      <c r="H65" s="223">
        <v>43057.571428571428</v>
      </c>
      <c r="I65" s="200">
        <f t="shared" si="15"/>
        <v>1.4930176541043104E-2</v>
      </c>
    </row>
    <row r="66" spans="1:9" ht="15.75" customHeight="1" thickBot="1" x14ac:dyDescent="0.25">
      <c r="A66" s="252" t="s">
        <v>192</v>
      </c>
      <c r="B66" s="267"/>
      <c r="C66" s="267"/>
      <c r="D66" s="268"/>
      <c r="E66" s="100">
        <f>SUM(E57:E65)</f>
        <v>139356.77976190476</v>
      </c>
      <c r="F66" s="100">
        <f>SUM(F57:F65)</f>
        <v>438269.12857142859</v>
      </c>
      <c r="G66" s="102">
        <f t="shared" ref="G66" si="16">(F66-E66)/E66</f>
        <v>2.1449429968188456</v>
      </c>
      <c r="H66" s="100">
        <f>SUM(H57:H65)</f>
        <v>438203.77142857143</v>
      </c>
      <c r="I66" s="178">
        <f t="shared" ref="I66" si="17">(F66-H66)/H66</f>
        <v>1.4914783285431606E-4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59</v>
      </c>
      <c r="C68" s="190" t="s">
        <v>128</v>
      </c>
      <c r="D68" s="194" t="s">
        <v>124</v>
      </c>
      <c r="E68" s="208">
        <v>20443.740740740741</v>
      </c>
      <c r="F68" s="216">
        <v>52161.3</v>
      </c>
      <c r="G68" s="195">
        <f t="shared" ref="G68:G73" si="18">(F68-E68)/E68</f>
        <v>1.5514557566293044</v>
      </c>
      <c r="H68" s="216">
        <v>52188.3</v>
      </c>
      <c r="I68" s="195">
        <f t="shared" ref="I68:I73" si="19">(F68-H68)/H68</f>
        <v>-5.1735733871384958E-4</v>
      </c>
    </row>
    <row r="69" spans="1:9" ht="16.5" x14ac:dyDescent="0.3">
      <c r="A69" s="37"/>
      <c r="B69" s="203" t="s">
        <v>62</v>
      </c>
      <c r="C69" s="190" t="s">
        <v>131</v>
      </c>
      <c r="D69" s="188" t="s">
        <v>125</v>
      </c>
      <c r="E69" s="211">
        <v>18787.38095238095</v>
      </c>
      <c r="F69" s="210">
        <v>77999</v>
      </c>
      <c r="G69" s="195">
        <f t="shared" si="18"/>
        <v>3.1516696871000045</v>
      </c>
      <c r="H69" s="210">
        <v>77999</v>
      </c>
      <c r="I69" s="195">
        <f t="shared" si="19"/>
        <v>0</v>
      </c>
    </row>
    <row r="70" spans="1:9" ht="16.5" x14ac:dyDescent="0.3">
      <c r="A70" s="37"/>
      <c r="B70" s="203" t="s">
        <v>63</v>
      </c>
      <c r="C70" s="190" t="s">
        <v>132</v>
      </c>
      <c r="D70" s="188" t="s">
        <v>126</v>
      </c>
      <c r="E70" s="211">
        <v>13342.777777777776</v>
      </c>
      <c r="F70" s="210">
        <v>42623.333333333336</v>
      </c>
      <c r="G70" s="195">
        <f t="shared" si="18"/>
        <v>2.1944872382062712</v>
      </c>
      <c r="H70" s="210">
        <v>42623.333333333336</v>
      </c>
      <c r="I70" s="195">
        <f t="shared" si="19"/>
        <v>0</v>
      </c>
    </row>
    <row r="71" spans="1:9" ht="16.5" x14ac:dyDescent="0.3">
      <c r="A71" s="37"/>
      <c r="B71" s="203" t="s">
        <v>64</v>
      </c>
      <c r="C71" s="190" t="s">
        <v>133</v>
      </c>
      <c r="D71" s="188" t="s">
        <v>127</v>
      </c>
      <c r="E71" s="211">
        <v>13189</v>
      </c>
      <c r="F71" s="210">
        <v>33690</v>
      </c>
      <c r="G71" s="195">
        <f t="shared" si="18"/>
        <v>1.5544013951019788</v>
      </c>
      <c r="H71" s="210">
        <v>33690</v>
      </c>
      <c r="I71" s="195">
        <f t="shared" si="19"/>
        <v>0</v>
      </c>
    </row>
    <row r="72" spans="1:9" ht="16.5" x14ac:dyDescent="0.3">
      <c r="A72" s="37"/>
      <c r="B72" s="203" t="s">
        <v>61</v>
      </c>
      <c r="C72" s="190" t="s">
        <v>130</v>
      </c>
      <c r="D72" s="188" t="s">
        <v>216</v>
      </c>
      <c r="E72" s="211">
        <v>41721.333333333336</v>
      </c>
      <c r="F72" s="210">
        <v>154766.33333333334</v>
      </c>
      <c r="G72" s="195">
        <f t="shared" si="18"/>
        <v>2.7095251030647787</v>
      </c>
      <c r="H72" s="210">
        <v>154286.33333333334</v>
      </c>
      <c r="I72" s="195">
        <f t="shared" si="19"/>
        <v>3.1110986283079726E-3</v>
      </c>
    </row>
    <row r="73" spans="1:9" ht="16.5" customHeight="1" thickBot="1" x14ac:dyDescent="0.35">
      <c r="A73" s="37"/>
      <c r="B73" s="203" t="s">
        <v>60</v>
      </c>
      <c r="C73" s="190" t="s">
        <v>129</v>
      </c>
      <c r="D73" s="187" t="s">
        <v>215</v>
      </c>
      <c r="E73" s="214">
        <v>96575.666666666672</v>
      </c>
      <c r="F73" s="219">
        <v>363281.85714285716</v>
      </c>
      <c r="G73" s="201">
        <f t="shared" si="18"/>
        <v>2.7616292973335983</v>
      </c>
      <c r="H73" s="219">
        <v>360662.16666666669</v>
      </c>
      <c r="I73" s="195">
        <f t="shared" si="19"/>
        <v>7.2635577510176139E-3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4">
        <f>SUM(E68:E73)</f>
        <v>204059.89947089949</v>
      </c>
      <c r="F74" s="84">
        <f>SUM(F68:F73)</f>
        <v>724521.82380952383</v>
      </c>
      <c r="G74" s="104">
        <f t="shared" ref="G74" si="20">(F74-E74)/E74</f>
        <v>2.5505350423484172</v>
      </c>
      <c r="H74" s="84">
        <f>SUM(H68:H73)</f>
        <v>721449.1333333333</v>
      </c>
      <c r="I74" s="105">
        <f t="shared" ref="I74" si="21">(F74-H74)/H74</f>
        <v>4.2590535274381527E-3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68</v>
      </c>
      <c r="C76" s="192" t="s">
        <v>138</v>
      </c>
      <c r="D76" s="194" t="s">
        <v>134</v>
      </c>
      <c r="E76" s="208">
        <v>13075.267857142857</v>
      </c>
      <c r="F76" s="208">
        <v>44977.571428571428</v>
      </c>
      <c r="G76" s="195">
        <f>(F76-E76)/E76</f>
        <v>2.4398967516371557</v>
      </c>
      <c r="H76" s="208">
        <v>45581.142857142855</v>
      </c>
      <c r="I76" s="195">
        <f>(F76-H76)/H76</f>
        <v>-1.3241691426279015E-2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7680.1488095238092</v>
      </c>
      <c r="F77" s="211">
        <v>22532.5</v>
      </c>
      <c r="G77" s="195">
        <f>(F77-E77)/E77</f>
        <v>1.9338624236106539</v>
      </c>
      <c r="H77" s="211">
        <v>22532.5</v>
      </c>
      <c r="I77" s="195">
        <f>(F77-H77)/H77</f>
        <v>0</v>
      </c>
    </row>
    <row r="78" spans="1:9" ht="16.5" x14ac:dyDescent="0.3">
      <c r="A78" s="37"/>
      <c r="B78" s="203" t="s">
        <v>69</v>
      </c>
      <c r="C78" s="190" t="s">
        <v>140</v>
      </c>
      <c r="D78" s="188" t="s">
        <v>136</v>
      </c>
      <c r="E78" s="211">
        <v>2185.3666666666668</v>
      </c>
      <c r="F78" s="211">
        <v>15078</v>
      </c>
      <c r="G78" s="195">
        <f>(F78-E78)/E78</f>
        <v>5.8995286832110549</v>
      </c>
      <c r="H78" s="211">
        <v>15078</v>
      </c>
      <c r="I78" s="195">
        <f>(F78-H78)/H78</f>
        <v>0</v>
      </c>
    </row>
    <row r="79" spans="1:9" ht="16.5" x14ac:dyDescent="0.3">
      <c r="A79" s="37"/>
      <c r="B79" s="203" t="s">
        <v>70</v>
      </c>
      <c r="C79" s="190" t="s">
        <v>141</v>
      </c>
      <c r="D79" s="188" t="s">
        <v>137</v>
      </c>
      <c r="E79" s="211">
        <v>8303.7777777777792</v>
      </c>
      <c r="F79" s="211">
        <v>25375.75</v>
      </c>
      <c r="G79" s="195">
        <f>(F79-E79)/E79</f>
        <v>2.0559283592474635</v>
      </c>
      <c r="H79" s="211">
        <v>25375.75</v>
      </c>
      <c r="I79" s="195">
        <f>(F79-H79)/H79</f>
        <v>0</v>
      </c>
    </row>
    <row r="80" spans="1:9" ht="16.5" customHeight="1" thickBot="1" x14ac:dyDescent="0.35">
      <c r="A80" s="38"/>
      <c r="B80" s="203" t="s">
        <v>71</v>
      </c>
      <c r="C80" s="190" t="s">
        <v>200</v>
      </c>
      <c r="D80" s="187" t="s">
        <v>134</v>
      </c>
      <c r="E80" s="214">
        <v>7351.5</v>
      </c>
      <c r="F80" s="214">
        <v>15481</v>
      </c>
      <c r="G80" s="195">
        <f>(F80-E80)/E80</f>
        <v>1.1058287424335169</v>
      </c>
      <c r="H80" s="214">
        <v>15481</v>
      </c>
      <c r="I80" s="195">
        <f>(F80-H80)/H80</f>
        <v>0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4">
        <f>SUM(E76:E80)</f>
        <v>38596.061111111114</v>
      </c>
      <c r="F81" s="84">
        <f>SUM(F76:F80)</f>
        <v>123444.82142857142</v>
      </c>
      <c r="G81" s="104">
        <f t="shared" ref="G81" si="22">(F81-E81)/E81</f>
        <v>2.1983787431882233</v>
      </c>
      <c r="H81" s="84">
        <f>SUM(H76:H80)</f>
        <v>124048.39285714286</v>
      </c>
      <c r="I81" s="105">
        <f t="shared" ref="I81" si="23">(F81-H81)/H81</f>
        <v>-4.8656126425315506E-3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4560</v>
      </c>
      <c r="F83" s="208">
        <v>15422.6</v>
      </c>
      <c r="G83" s="196">
        <f t="shared" ref="G83:G89" si="24">(F83-E83)/E83</f>
        <v>2.3821491228070175</v>
      </c>
      <c r="H83" s="208">
        <v>16503.25</v>
      </c>
      <c r="I83" s="196">
        <f t="shared" ref="I83:I89" si="25">(F83-H83)/H83</f>
        <v>-6.54810416130156E-2</v>
      </c>
    </row>
    <row r="84" spans="1:11" ht="16.5" x14ac:dyDescent="0.3">
      <c r="A84" s="37"/>
      <c r="B84" s="203" t="s">
        <v>76</v>
      </c>
      <c r="C84" s="190" t="s">
        <v>143</v>
      </c>
      <c r="D84" s="186" t="s">
        <v>161</v>
      </c>
      <c r="E84" s="211">
        <v>3629.5</v>
      </c>
      <c r="F84" s="202">
        <v>15405.375</v>
      </c>
      <c r="G84" s="195">
        <f t="shared" si="24"/>
        <v>3.244489599118336</v>
      </c>
      <c r="H84" s="202">
        <v>15499</v>
      </c>
      <c r="I84" s="195">
        <f t="shared" si="25"/>
        <v>-6.0407123040196143E-3</v>
      </c>
    </row>
    <row r="85" spans="1:11" ht="16.5" x14ac:dyDescent="0.3">
      <c r="A85" s="37"/>
      <c r="B85" s="203" t="s">
        <v>75</v>
      </c>
      <c r="C85" s="190" t="s">
        <v>148</v>
      </c>
      <c r="D85" s="188" t="s">
        <v>145</v>
      </c>
      <c r="E85" s="211">
        <v>1777.5</v>
      </c>
      <c r="F85" s="211">
        <v>6312.6</v>
      </c>
      <c r="G85" s="195">
        <f t="shared" si="24"/>
        <v>2.5513924050632912</v>
      </c>
      <c r="H85" s="211">
        <v>6312.6</v>
      </c>
      <c r="I85" s="195">
        <f t="shared" si="25"/>
        <v>0</v>
      </c>
    </row>
    <row r="86" spans="1:11" ht="16.5" x14ac:dyDescent="0.3">
      <c r="A86" s="37"/>
      <c r="B86" s="203" t="s">
        <v>77</v>
      </c>
      <c r="C86" s="190" t="s">
        <v>146</v>
      </c>
      <c r="D86" s="188" t="s">
        <v>162</v>
      </c>
      <c r="E86" s="211">
        <v>5404.4444444444443</v>
      </c>
      <c r="F86" s="211">
        <v>10991.111111111111</v>
      </c>
      <c r="G86" s="195">
        <f t="shared" si="24"/>
        <v>1.033717105263158</v>
      </c>
      <c r="H86" s="211">
        <v>10991.111111111111</v>
      </c>
      <c r="I86" s="195">
        <f t="shared" si="25"/>
        <v>0</v>
      </c>
    </row>
    <row r="87" spans="1:11" ht="16.5" x14ac:dyDescent="0.3">
      <c r="A87" s="37"/>
      <c r="B87" s="203" t="s">
        <v>79</v>
      </c>
      <c r="C87" s="190" t="s">
        <v>155</v>
      </c>
      <c r="D87" s="199" t="s">
        <v>156</v>
      </c>
      <c r="E87" s="220">
        <v>13666.444444444445</v>
      </c>
      <c r="F87" s="220">
        <v>56000</v>
      </c>
      <c r="G87" s="195">
        <f t="shared" si="24"/>
        <v>3.097627603700873</v>
      </c>
      <c r="H87" s="220">
        <v>56000</v>
      </c>
      <c r="I87" s="195">
        <f t="shared" si="25"/>
        <v>0</v>
      </c>
    </row>
    <row r="88" spans="1:11" ht="16.5" x14ac:dyDescent="0.3">
      <c r="A88" s="37"/>
      <c r="B88" s="203" t="s">
        <v>80</v>
      </c>
      <c r="C88" s="190" t="s">
        <v>151</v>
      </c>
      <c r="D88" s="199" t="s">
        <v>150</v>
      </c>
      <c r="E88" s="220">
        <v>8958.9947089947091</v>
      </c>
      <c r="F88" s="220">
        <v>28248.333333333332</v>
      </c>
      <c r="G88" s="195">
        <f t="shared" si="24"/>
        <v>2.1530695408238594</v>
      </c>
      <c r="H88" s="220">
        <v>26212.857142857141</v>
      </c>
      <c r="I88" s="195">
        <f t="shared" si="25"/>
        <v>7.7651824804258196E-2</v>
      </c>
    </row>
    <row r="89" spans="1:11" ht="16.5" customHeight="1" thickBot="1" x14ac:dyDescent="0.35">
      <c r="A89" s="35"/>
      <c r="B89" s="204" t="s">
        <v>78</v>
      </c>
      <c r="C89" s="191" t="s">
        <v>149</v>
      </c>
      <c r="D89" s="187" t="s">
        <v>147</v>
      </c>
      <c r="E89" s="214">
        <v>5718.7268518518513</v>
      </c>
      <c r="F89" s="214">
        <v>20063.333333333332</v>
      </c>
      <c r="G89" s="197">
        <f t="shared" si="24"/>
        <v>2.5083566417998053</v>
      </c>
      <c r="H89" s="214">
        <v>16410</v>
      </c>
      <c r="I89" s="197">
        <f t="shared" si="25"/>
        <v>0.22262847856997758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4">
        <f>SUM(E83:E89)</f>
        <v>43715.610449735454</v>
      </c>
      <c r="F90" s="84">
        <f>SUM(F83:F89)</f>
        <v>152443.35277777779</v>
      </c>
      <c r="G90" s="113">
        <f t="shared" ref="G90:G91" si="26">(F90-E90)/E90</f>
        <v>2.4871605636860163</v>
      </c>
      <c r="H90" s="84">
        <f>SUM(H83:H89)</f>
        <v>147928.81825396823</v>
      </c>
      <c r="I90" s="105">
        <f t="shared" ref="I90:I91" si="27">(F90-H90)/H90</f>
        <v>3.0518289655088609E-2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100">
        <f>SUM(E90+E81+E74+E66+E55+E47+E39+E32)</f>
        <v>874528.06494973565</v>
      </c>
      <c r="F91" s="100">
        <f>SUM(F32,F39,F47,F55,F66,F74,F81,F90)</f>
        <v>2766059.2561507937</v>
      </c>
      <c r="G91" s="102">
        <f t="shared" si="26"/>
        <v>2.1629165112154243</v>
      </c>
      <c r="H91" s="100">
        <f>SUM(H32,H39,H47,H55,H66,H74,H81,H90)</f>
        <v>2754347.3069444443</v>
      </c>
      <c r="I91" s="114">
        <f t="shared" si="27"/>
        <v>4.2521686269630888E-3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7" zoomScaleNormal="100" workbookViewId="0">
      <selection activeCell="E41" sqref="E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7000</v>
      </c>
      <c r="E16" s="207">
        <v>10000</v>
      </c>
      <c r="F16" s="229">
        <v>5500</v>
      </c>
      <c r="G16" s="207">
        <v>7750</v>
      </c>
      <c r="H16" s="229">
        <v>8000</v>
      </c>
      <c r="I16" s="172">
        <v>7650</v>
      </c>
    </row>
    <row r="17" spans="1:9" ht="16.5" x14ac:dyDescent="0.3">
      <c r="A17" s="89"/>
      <c r="B17" s="138" t="s">
        <v>5</v>
      </c>
      <c r="C17" s="143" t="s">
        <v>164</v>
      </c>
      <c r="D17" s="228">
        <v>8000</v>
      </c>
      <c r="E17" s="210">
        <v>7000</v>
      </c>
      <c r="F17" s="228">
        <v>6000</v>
      </c>
      <c r="G17" s="210">
        <v>5500</v>
      </c>
      <c r="H17" s="228">
        <v>5833</v>
      </c>
      <c r="I17" s="131">
        <v>6466.6</v>
      </c>
    </row>
    <row r="18" spans="1:9" ht="16.5" x14ac:dyDescent="0.3">
      <c r="A18" s="89"/>
      <c r="B18" s="138" t="s">
        <v>6</v>
      </c>
      <c r="C18" s="143" t="s">
        <v>165</v>
      </c>
      <c r="D18" s="228">
        <v>6500</v>
      </c>
      <c r="E18" s="210">
        <v>9000</v>
      </c>
      <c r="F18" s="228">
        <v>6000</v>
      </c>
      <c r="G18" s="210">
        <v>5500</v>
      </c>
      <c r="H18" s="228">
        <v>4000</v>
      </c>
      <c r="I18" s="131">
        <v>6200</v>
      </c>
    </row>
    <row r="19" spans="1:9" ht="16.5" x14ac:dyDescent="0.3">
      <c r="A19" s="89"/>
      <c r="B19" s="138" t="s">
        <v>7</v>
      </c>
      <c r="C19" s="143" t="s">
        <v>166</v>
      </c>
      <c r="D19" s="228">
        <v>5500</v>
      </c>
      <c r="E19" s="210">
        <v>4500</v>
      </c>
      <c r="F19" s="228">
        <v>4500</v>
      </c>
      <c r="G19" s="210">
        <v>9000</v>
      </c>
      <c r="H19" s="228">
        <v>7000</v>
      </c>
      <c r="I19" s="131">
        <v>6100</v>
      </c>
    </row>
    <row r="20" spans="1:9" ht="16.5" x14ac:dyDescent="0.3">
      <c r="A20" s="89"/>
      <c r="B20" s="138" t="s">
        <v>8</v>
      </c>
      <c r="C20" s="143" t="s">
        <v>167</v>
      </c>
      <c r="D20" s="228">
        <v>12000</v>
      </c>
      <c r="E20" s="210">
        <v>20000</v>
      </c>
      <c r="F20" s="228">
        <v>13000</v>
      </c>
      <c r="G20" s="210">
        <v>15000</v>
      </c>
      <c r="H20" s="228">
        <v>11666</v>
      </c>
      <c r="I20" s="131">
        <v>14333.2</v>
      </c>
    </row>
    <row r="21" spans="1:9" ht="16.5" x14ac:dyDescent="0.3">
      <c r="A21" s="89"/>
      <c r="B21" s="138" t="s">
        <v>9</v>
      </c>
      <c r="C21" s="143" t="s">
        <v>168</v>
      </c>
      <c r="D21" s="228">
        <v>9000</v>
      </c>
      <c r="E21" s="210">
        <v>12000</v>
      </c>
      <c r="F21" s="228">
        <v>9500</v>
      </c>
      <c r="G21" s="210">
        <v>7000</v>
      </c>
      <c r="H21" s="228">
        <v>8666</v>
      </c>
      <c r="I21" s="131">
        <v>9233.2000000000007</v>
      </c>
    </row>
    <row r="22" spans="1:9" ht="16.5" x14ac:dyDescent="0.3">
      <c r="A22" s="89"/>
      <c r="B22" s="138" t="s">
        <v>10</v>
      </c>
      <c r="C22" s="143" t="s">
        <v>169</v>
      </c>
      <c r="D22" s="228">
        <v>5000</v>
      </c>
      <c r="E22" s="210">
        <v>5000</v>
      </c>
      <c r="F22" s="228">
        <v>4500</v>
      </c>
      <c r="G22" s="210">
        <v>5000</v>
      </c>
      <c r="H22" s="228">
        <v>4666</v>
      </c>
      <c r="I22" s="131">
        <v>4833.2</v>
      </c>
    </row>
    <row r="23" spans="1:9" ht="16.5" x14ac:dyDescent="0.3">
      <c r="A23" s="89"/>
      <c r="B23" s="138" t="s">
        <v>11</v>
      </c>
      <c r="C23" s="143" t="s">
        <v>170</v>
      </c>
      <c r="D23" s="228">
        <v>2500</v>
      </c>
      <c r="E23" s="210">
        <v>2000</v>
      </c>
      <c r="F23" s="228">
        <v>2000</v>
      </c>
      <c r="G23" s="210">
        <v>1750</v>
      </c>
      <c r="H23" s="228">
        <v>1500</v>
      </c>
      <c r="I23" s="131">
        <v>1950</v>
      </c>
    </row>
    <row r="24" spans="1:9" ht="16.5" x14ac:dyDescent="0.3">
      <c r="A24" s="89"/>
      <c r="B24" s="138" t="s">
        <v>12</v>
      </c>
      <c r="C24" s="143" t="s">
        <v>171</v>
      </c>
      <c r="D24" s="228">
        <v>2000</v>
      </c>
      <c r="E24" s="210">
        <v>2000</v>
      </c>
      <c r="F24" s="228">
        <v>2500</v>
      </c>
      <c r="G24" s="210">
        <v>2000</v>
      </c>
      <c r="H24" s="228">
        <v>1833</v>
      </c>
      <c r="I24" s="131">
        <v>2066.6</v>
      </c>
    </row>
    <row r="25" spans="1:9" ht="16.5" x14ac:dyDescent="0.3">
      <c r="A25" s="89"/>
      <c r="B25" s="138" t="s">
        <v>13</v>
      </c>
      <c r="C25" s="143" t="s">
        <v>172</v>
      </c>
      <c r="D25" s="228">
        <v>3000</v>
      </c>
      <c r="E25" s="210">
        <v>2000</v>
      </c>
      <c r="F25" s="228">
        <v>2500</v>
      </c>
      <c r="G25" s="210">
        <v>2000</v>
      </c>
      <c r="H25" s="228">
        <v>2000</v>
      </c>
      <c r="I25" s="131">
        <v>2300</v>
      </c>
    </row>
    <row r="26" spans="1:9" ht="16.5" x14ac:dyDescent="0.3">
      <c r="A26" s="89"/>
      <c r="B26" s="138" t="s">
        <v>14</v>
      </c>
      <c r="C26" s="143" t="s">
        <v>173</v>
      </c>
      <c r="D26" s="228">
        <v>3000</v>
      </c>
      <c r="E26" s="210">
        <v>2000</v>
      </c>
      <c r="F26" s="228">
        <v>2500</v>
      </c>
      <c r="G26" s="210">
        <v>2750</v>
      </c>
      <c r="H26" s="228">
        <v>4000</v>
      </c>
      <c r="I26" s="131">
        <v>2850</v>
      </c>
    </row>
    <row r="27" spans="1:9" ht="16.5" x14ac:dyDescent="0.3">
      <c r="A27" s="89"/>
      <c r="B27" s="138" t="s">
        <v>15</v>
      </c>
      <c r="C27" s="143" t="s">
        <v>174</v>
      </c>
      <c r="D27" s="228">
        <v>3000</v>
      </c>
      <c r="E27" s="210">
        <v>3500</v>
      </c>
      <c r="F27" s="228">
        <v>7500</v>
      </c>
      <c r="G27" s="210">
        <v>6500</v>
      </c>
      <c r="H27" s="228">
        <v>7000</v>
      </c>
      <c r="I27" s="131">
        <v>5500</v>
      </c>
    </row>
    <row r="28" spans="1:9" ht="16.5" x14ac:dyDescent="0.3">
      <c r="A28" s="89"/>
      <c r="B28" s="138" t="s">
        <v>16</v>
      </c>
      <c r="C28" s="143" t="s">
        <v>175</v>
      </c>
      <c r="D28" s="228">
        <v>3000</v>
      </c>
      <c r="E28" s="210">
        <v>2000</v>
      </c>
      <c r="F28" s="228">
        <v>2500</v>
      </c>
      <c r="G28" s="210">
        <v>1750</v>
      </c>
      <c r="H28" s="228">
        <v>2000</v>
      </c>
      <c r="I28" s="131">
        <v>2250</v>
      </c>
    </row>
    <row r="29" spans="1:9" ht="16.5" x14ac:dyDescent="0.3">
      <c r="A29" s="89"/>
      <c r="B29" s="140" t="s">
        <v>17</v>
      </c>
      <c r="C29" s="143" t="s">
        <v>176</v>
      </c>
      <c r="D29" s="228">
        <v>2000</v>
      </c>
      <c r="E29" s="210">
        <v>6000</v>
      </c>
      <c r="F29" s="228">
        <v>4500</v>
      </c>
      <c r="G29" s="210">
        <v>4000</v>
      </c>
      <c r="H29" s="228">
        <v>3233</v>
      </c>
      <c r="I29" s="131">
        <v>3946.6</v>
      </c>
    </row>
    <row r="30" spans="1:9" ht="16.5" x14ac:dyDescent="0.3">
      <c r="A30" s="89"/>
      <c r="B30" s="138" t="s">
        <v>18</v>
      </c>
      <c r="C30" s="143" t="s">
        <v>177</v>
      </c>
      <c r="D30" s="228">
        <v>7000</v>
      </c>
      <c r="E30" s="210">
        <v>6000</v>
      </c>
      <c r="F30" s="228">
        <v>7000</v>
      </c>
      <c r="G30" s="210">
        <v>7000</v>
      </c>
      <c r="H30" s="228">
        <v>7333</v>
      </c>
      <c r="I30" s="131">
        <v>6866.6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6500</v>
      </c>
      <c r="E31" s="213">
        <v>10000</v>
      </c>
      <c r="F31" s="230">
        <v>8000</v>
      </c>
      <c r="G31" s="213">
        <v>7000</v>
      </c>
      <c r="H31" s="230">
        <v>8000</v>
      </c>
      <c r="I31" s="168">
        <v>7900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10000</v>
      </c>
      <c r="E33" s="207">
        <v>20000</v>
      </c>
      <c r="F33" s="229">
        <v>15000</v>
      </c>
      <c r="G33" s="207">
        <v>15500</v>
      </c>
      <c r="H33" s="229">
        <v>12000</v>
      </c>
      <c r="I33" s="172">
        <v>14500</v>
      </c>
    </row>
    <row r="34" spans="1:9" ht="16.5" x14ac:dyDescent="0.3">
      <c r="A34" s="89"/>
      <c r="B34" s="130" t="s">
        <v>27</v>
      </c>
      <c r="C34" s="15" t="s">
        <v>180</v>
      </c>
      <c r="D34" s="228">
        <v>10000</v>
      </c>
      <c r="E34" s="210">
        <v>20000</v>
      </c>
      <c r="F34" s="228">
        <v>13500</v>
      </c>
      <c r="G34" s="210">
        <v>15500</v>
      </c>
      <c r="H34" s="228">
        <v>10666</v>
      </c>
      <c r="I34" s="131">
        <v>13933.2</v>
      </c>
    </row>
    <row r="35" spans="1:9" ht="16.5" x14ac:dyDescent="0.3">
      <c r="A35" s="89"/>
      <c r="B35" s="132" t="s">
        <v>28</v>
      </c>
      <c r="C35" s="15" t="s">
        <v>181</v>
      </c>
      <c r="D35" s="228">
        <v>13000</v>
      </c>
      <c r="E35" s="210">
        <v>15000</v>
      </c>
      <c r="F35" s="228">
        <v>12000</v>
      </c>
      <c r="G35" s="210">
        <v>10500</v>
      </c>
      <c r="H35" s="228">
        <v>10333</v>
      </c>
      <c r="I35" s="131">
        <v>12166.6</v>
      </c>
    </row>
    <row r="36" spans="1:9" ht="16.5" x14ac:dyDescent="0.3">
      <c r="A36" s="89"/>
      <c r="B36" s="130" t="s">
        <v>29</v>
      </c>
      <c r="C36" s="190" t="s">
        <v>182</v>
      </c>
      <c r="D36" s="228">
        <v>10000</v>
      </c>
      <c r="E36" s="210">
        <v>10000</v>
      </c>
      <c r="F36" s="228">
        <v>16000</v>
      </c>
      <c r="G36" s="210">
        <v>10000</v>
      </c>
      <c r="H36" s="228">
        <v>10000</v>
      </c>
      <c r="I36" s="131">
        <v>11200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10000</v>
      </c>
      <c r="E37" s="213">
        <v>13000</v>
      </c>
      <c r="F37" s="230">
        <v>10500</v>
      </c>
      <c r="G37" s="213">
        <v>10000</v>
      </c>
      <c r="H37" s="230">
        <v>8333</v>
      </c>
      <c r="I37" s="168">
        <v>10366.6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300000</v>
      </c>
      <c r="G39" s="207">
        <v>300000</v>
      </c>
      <c r="H39" s="207">
        <v>300000</v>
      </c>
      <c r="I39" s="172">
        <v>300000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160000</v>
      </c>
      <c r="E40" s="213">
        <v>160000</v>
      </c>
      <c r="F40" s="213">
        <v>200000</v>
      </c>
      <c r="G40" s="213">
        <v>140000</v>
      </c>
      <c r="H40" s="213">
        <v>166666</v>
      </c>
      <c r="I40" s="168">
        <v>165333.20000000001</v>
      </c>
    </row>
    <row r="41" spans="1:9" ht="15.75" thickBot="1" x14ac:dyDescent="0.3">
      <c r="D41" s="237">
        <v>598000</v>
      </c>
      <c r="E41" s="236">
        <v>641000</v>
      </c>
      <c r="F41" s="236">
        <v>655000</v>
      </c>
      <c r="G41" s="236">
        <v>591000</v>
      </c>
      <c r="H41" s="236">
        <v>604728</v>
      </c>
      <c r="I41" s="238">
        <v>617945.60000000009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23-08-2021</vt:lpstr>
      <vt:lpstr>By Order</vt:lpstr>
      <vt:lpstr>All Stores</vt:lpstr>
      <vt:lpstr>'23-08-2021'!Print_Titles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2021-08-26T09:51:57Z</cp:lastPrinted>
  <dcterms:created xsi:type="dcterms:W3CDTF">2010-10-20T06:23:14Z</dcterms:created>
  <dcterms:modified xsi:type="dcterms:W3CDTF">2021-08-26T10:48:40Z</dcterms:modified>
</cp:coreProperties>
</file>