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30-08-2021" sheetId="9" r:id="rId4"/>
    <sheet name="By Order" sheetId="11" r:id="rId5"/>
    <sheet name="All Stores" sheetId="12" r:id="rId6"/>
  </sheets>
  <definedNames>
    <definedName name="_xlnm.Print_Titles" localSheetId="3">'30-08-2021'!$12:$14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1" l="1"/>
  <c r="G86" i="11"/>
  <c r="I85" i="11"/>
  <c r="G85" i="11"/>
  <c r="I89" i="11"/>
  <c r="G89" i="11"/>
  <c r="I88" i="11"/>
  <c r="G88" i="11"/>
  <c r="I83" i="11"/>
  <c r="G83" i="11"/>
  <c r="I87" i="11"/>
  <c r="G87" i="11"/>
  <c r="I84" i="11"/>
  <c r="G84" i="11"/>
  <c r="I80" i="11"/>
  <c r="G80" i="11"/>
  <c r="I78" i="11"/>
  <c r="G78" i="11"/>
  <c r="I79" i="11"/>
  <c r="G79" i="11"/>
  <c r="I77" i="11"/>
  <c r="G77" i="11"/>
  <c r="I76" i="11"/>
  <c r="G76" i="11"/>
  <c r="I71" i="11"/>
  <c r="G71" i="11"/>
  <c r="I68" i="11"/>
  <c r="G68" i="11"/>
  <c r="I69" i="11"/>
  <c r="G69" i="11"/>
  <c r="I72" i="11"/>
  <c r="G72" i="11"/>
  <c r="I73" i="11"/>
  <c r="G73" i="11"/>
  <c r="I70" i="11"/>
  <c r="G70" i="11"/>
  <c r="I63" i="11"/>
  <c r="G63" i="11"/>
  <c r="I64" i="11"/>
  <c r="G64" i="11"/>
  <c r="I65" i="11"/>
  <c r="G65" i="11"/>
  <c r="I62" i="11"/>
  <c r="G62" i="11"/>
  <c r="I61" i="11"/>
  <c r="G61" i="11"/>
  <c r="I60" i="11"/>
  <c r="G60" i="11"/>
  <c r="I57" i="11"/>
  <c r="G57" i="11"/>
  <c r="I59" i="11"/>
  <c r="G59" i="11"/>
  <c r="I58" i="11"/>
  <c r="G58" i="11"/>
  <c r="I53" i="11"/>
  <c r="G53" i="11"/>
  <c r="I51" i="11"/>
  <c r="G51" i="11"/>
  <c r="I49" i="11"/>
  <c r="G49" i="11"/>
  <c r="I50" i="11"/>
  <c r="G50" i="11"/>
  <c r="I52" i="11"/>
  <c r="G52" i="11"/>
  <c r="I54" i="11"/>
  <c r="G54" i="11"/>
  <c r="I46" i="11"/>
  <c r="G46" i="11"/>
  <c r="I44" i="11"/>
  <c r="G44" i="11"/>
  <c r="I43" i="11"/>
  <c r="G43" i="11"/>
  <c r="I41" i="11"/>
  <c r="G41" i="11"/>
  <c r="I42" i="11"/>
  <c r="G42" i="11"/>
  <c r="I45" i="11"/>
  <c r="G45" i="11"/>
  <c r="I36" i="11"/>
  <c r="G36" i="11"/>
  <c r="I38" i="11"/>
  <c r="G38" i="11"/>
  <c r="I34" i="11"/>
  <c r="G34" i="11"/>
  <c r="I37" i="11"/>
  <c r="G37" i="11"/>
  <c r="I35" i="11"/>
  <c r="G35" i="11"/>
  <c r="I24" i="11"/>
  <c r="G24" i="11"/>
  <c r="I27" i="11"/>
  <c r="G27" i="11"/>
  <c r="I30" i="11"/>
  <c r="G30" i="11"/>
  <c r="I28" i="11"/>
  <c r="G28" i="11"/>
  <c r="I18" i="11"/>
  <c r="G18" i="11"/>
  <c r="I26" i="11"/>
  <c r="G26" i="11"/>
  <c r="I25" i="11"/>
  <c r="G25" i="11"/>
  <c r="I29" i="11"/>
  <c r="G29" i="11"/>
  <c r="I23" i="11"/>
  <c r="G23" i="11"/>
  <c r="I16" i="11"/>
  <c r="G16" i="11"/>
  <c r="I22" i="11"/>
  <c r="G22" i="11"/>
  <c r="I19" i="11"/>
  <c r="G19" i="11"/>
  <c r="I31" i="11"/>
  <c r="G31" i="11"/>
  <c r="I21" i="11"/>
  <c r="G21" i="11"/>
  <c r="I17" i="11"/>
  <c r="G17" i="11"/>
  <c r="I20" i="11"/>
  <c r="G20" i="11"/>
  <c r="D40" i="8" l="1"/>
  <c r="I68" i="9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<sst xmlns="http://schemas.openxmlformats.org/spreadsheetml/2006/main" count="848" uniqueCount="225">
  <si>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</si>
  <si>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</si>
  <si>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</si>
  <si>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</si>
  <si>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</si>
  <si>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</si>
  <si>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</si>
  <si>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</si>
  <si>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</si>
  <si>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</si>
  <si>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</si>
  <si>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</si>
  <si>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</si>
  <si>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</si>
  <si>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</si>
  <si>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</si>
  <si>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</si>
  <si>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</si>
  <si>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</si>
  <si>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</si>
  <si>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</si>
  <si>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</si>
  <si>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</si>
  <si>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</si>
  <si>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</si>
  <si>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</si>
  <si>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</si>
  <si>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</si>
  <si>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</si>
  <si>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</si>
  <si>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</si>
  <si>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</si>
  <si>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</si>
  <si>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</si>
  <si>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</si>
  <si>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</si>
  <si>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</si>
  <si>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</si>
  <si>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</si>
  <si>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</si>
  <si>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</si>
  <si>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</si>
  <si>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</si>
  <si>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</si>
  <si>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</si>
  <si>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</si>
  <si>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</si>
  <si>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</si>
  <si>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</si>
  <si>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</si>
  <si>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</si>
  <si>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</si>
  <si>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</si>
  <si>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</si>
  <si>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</si>
  <si>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</si>
  <si>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</si>
  <si>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</si>
  <si>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</si>
  <si>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</si>
  <si>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</si>
  <si>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</si>
  <si>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</si>
  <si>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</si>
  <si>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</si>
  <si>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</si>
  <si>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</si>
  <si>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</si>
  <si>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</si>
  <si>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</si>
  <si>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</si>
  <si>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</si>
  <si>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</si>
  <si>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</si>
  <si>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</si>
  <si>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</si>
  <si>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</si>
  <si>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</si>
  <si>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</si>
  <si>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</si>
  <si>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</si>
  <si>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</si>
  <si>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</si>
  <si>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</si>
  <si>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</si>
  <si>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</si>
  <si>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</si>
  <si>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</si>
  <si>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</si>
  <si>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</si>
  <si>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</si>
  <si>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</si>
  <si>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</si>
  <si>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</si>
  <si>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</si>
  <si>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</si>
  <si>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</si>
  <si>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</si>
  <si>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</si>
  <si>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</si>
  <si>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</si>
  <si>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</si>
  <si>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</si>
  <si>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</si>
  <si>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</si>
  <si>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</si>
  <si>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</si>
  <si>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</si>
  <si>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</si>
  <si>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</si>
  <si>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</si>
  <si>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</si>
  <si>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</si>
  <si>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</si>
  <si>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</si>
  <si>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</si>
  <si>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</si>
  <si>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</si>
  <si>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</si>
  <si>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</si>
  <si>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</si>
  <si>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</si>
  <si>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</si>
  <si>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</si>
  <si>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</si>
  <si>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</si>
  <si>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</si>
  <si>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</si>
  <si>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</si>
  <si>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</si>
  <si>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</si>
  <si>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</si>
  <si>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</si>
  <si>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</si>
  <si>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</si>
  <si>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</si>
  <si>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</si>
  <si>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</si>
  <si>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</si>
  <si>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</si>
  <si>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</si>
  <si>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</si>
  <si>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</si>
  <si>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</si>
  <si>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</si>
  <si>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</si>
  <si>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</si>
  <si>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</si>
  <si>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</si>
  <si>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</si>
  <si>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</si>
  <si>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</si>
  <si>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</si>
  <si>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</si>
  <si>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</si>
  <si>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</si>
  <si>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</si>
  <si>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</si>
  <si>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</si>
  <si>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</si>
  <si>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</si>
  <si>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</si>
  <si>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</si>
  <si>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</si>
  <si>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</si>
  <si>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</si>
  <si>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</si>
  <si>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</si>
  <si>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</si>
  <si>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</si>
  <si>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</si>
  <si>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</si>
  <si>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</si>
  <si>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</si>
  <si>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</si>
  <si>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</si>
  <si>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</si>
  <si>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</si>
  <si>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</si>
  <si>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</si>
  <si>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</si>
  <si>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</si>
  <si>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</si>
  <si>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</si>
  <si>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</si>
  <si>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</si>
  <si>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</si>
  <si>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</si>
  <si>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</si>
  <si>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</si>
  <si>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</si>
  <si>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</si>
  <si>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</si>
  <si>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</si>
  <si>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</si>
  <si>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</si>
  <si>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</si>
  <si>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</si>
  <si>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</si>
  <si>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</si>
  <si>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</si>
  <si>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</si>
  <si>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</si>
  <si>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</si>
  <si>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</si>
  <si>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</si>
  <si>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</si>
  <si>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</si>
  <si>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</si>
  <si>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</si>
  <si>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</si>
  <si>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</si>
  <si>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</si>
  <si>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</si>
  <si>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</si>
  <si>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</si>
  <si>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</si>
  <si>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آب 2020 (ل.ل.)</t>
  </si>
  <si>
    <t>معدل أسعار  السوبرماركات في 23-08-2021 (ل.ل.)</t>
  </si>
  <si>
    <t>معدل أسعار المحلات والملاحم في 23-08-2021 (ل.ل.)</t>
  </si>
  <si>
    <t>المعدل العام للأسعار في 23-08-2021  (ل.ل.)</t>
  </si>
  <si>
    <t>معدل أسعار  السوبرماركات في 30-08-2021 (ل.ل.)</t>
  </si>
  <si>
    <t xml:space="preserve"> التاريخ 30 آب 2021</t>
  </si>
  <si>
    <t>معدل أسعار المحلات والملاحم في 30-08-2021 (ل.ل.)</t>
  </si>
  <si>
    <t>المعدل العام للأسعار في 30-08-2021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</si>
</sst>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9" t="s">
        <v>202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40" t="s">
        <v>3</v>
      </c>
      <c r="B12" s="246"/>
      <c r="C12" s="244" t="s">
        <v>0</v>
      </c>
      <c r="D12" s="242" t="s">
        <v>23</v>
      </c>
      <c r="E12" s="242" t="s">
        <v>217</v>
      </c>
      <c r="F12" s="242" t="s">
        <v>221</v>
      </c>
      <c r="G12" s="242" t="s">
        <v>197</v>
      </c>
      <c r="H12" s="242" t="s">
        <v>218</v>
      </c>
      <c r="I12" s="242" t="s">
        <v>187</v>
      </c>
    </row>
    <row r="13" spans="1:9" ht="38.25" customHeight="1" thickBot="1" x14ac:dyDescent="0.25">
      <c r="A13" s="241"/>
      <c r="B13" s="247"/>
      <c r="C13" s="245"/>
      <c r="D13" s="243"/>
      <c r="E13" s="243"/>
      <c r="F13" s="243"/>
      <c r="G13" s="243"/>
      <c r="H13" s="243"/>
      <c r="I13" s="24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207">
        <v>2245.3890000000001</v>
      </c>
      <c r="F15" s="216">
        <v>8514.7999999999993</v>
      </c>
      <c r="G15" s="45">
        <f t="shared" ref="G15:G30" si="0">(F15-E15)/E15</f>
        <v>2.7921268875905239</v>
      </c>
      <c r="H15" s="216">
        <v>8179.8</v>
      </c>
      <c r="I15" s="45">
        <f t="shared" ref="I15:I30" si="1">(F15-H15)/H15</f>
        <v>4.0954546565930595E-2</v>
      </c>
    </row>
    <row r="16" spans="1:9" ht="16.5" x14ac:dyDescent="0.3">
      <c r="A16" s="37"/>
      <c r="B16" s="93" t="s">
        <v>5</v>
      </c>
      <c r="C16" s="15" t="s">
        <v>85</v>
      </c>
      <c r="D16" s="11" t="s">
        <v>161</v>
      </c>
      <c r="E16" s="210">
        <v>2211.8880740740742</v>
      </c>
      <c r="F16" s="210">
        <v>6455.333333333333</v>
      </c>
      <c r="G16" s="48">
        <f t="shared" si="0"/>
        <v>1.9184719647424391</v>
      </c>
      <c r="H16" s="210">
        <v>6276.4444444444443</v>
      </c>
      <c r="I16" s="44">
        <f t="shared" si="1"/>
        <v>2.8501628664495082E-2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210">
        <v>1804.2296296296297</v>
      </c>
      <c r="F17" s="210">
        <v>6149.8</v>
      </c>
      <c r="G17" s="48">
        <f t="shared" si="0"/>
        <v>2.4085461733950262</v>
      </c>
      <c r="H17" s="210">
        <v>5849.8</v>
      </c>
      <c r="I17" s="44">
        <f t="shared" si="1"/>
        <v>5.1283804574515368E-2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210">
        <v>1366.8000000000002</v>
      </c>
      <c r="F18" s="210">
        <v>9769.7999999999993</v>
      </c>
      <c r="G18" s="48">
        <f t="shared" si="0"/>
        <v>6.1479367866549595</v>
      </c>
      <c r="H18" s="210">
        <v>7044.8</v>
      </c>
      <c r="I18" s="44">
        <f t="shared" si="1"/>
        <v>0.38681012945718812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210">
        <v>4496.8916666666664</v>
      </c>
      <c r="F19" s="210">
        <v>12561</v>
      </c>
      <c r="G19" s="48">
        <f t="shared" si="0"/>
        <v>1.7932627537169195</v>
      </c>
      <c r="H19" s="210">
        <v>13785.428571428571</v>
      </c>
      <c r="I19" s="44">
        <f t="shared" si="1"/>
        <v>-8.8820493688988325E-2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210">
        <v>3294.7519629629633</v>
      </c>
      <c r="F20" s="210">
        <v>10033.799999999999</v>
      </c>
      <c r="G20" s="48">
        <f t="shared" si="0"/>
        <v>2.0453885794111875</v>
      </c>
      <c r="H20" s="210">
        <v>10299.799999999999</v>
      </c>
      <c r="I20" s="44">
        <f t="shared" si="1"/>
        <v>-2.5825744189207561E-2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210">
        <v>2372.4333333333334</v>
      </c>
      <c r="F21" s="210">
        <v>5148.8</v>
      </c>
      <c r="G21" s="48">
        <f t="shared" si="0"/>
        <v>1.1702611945541146</v>
      </c>
      <c r="H21" s="210">
        <v>5374.8</v>
      </c>
      <c r="I21" s="44">
        <f t="shared" si="1"/>
        <v>-4.2048076207486788E-2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10">
        <v>604.5</v>
      </c>
      <c r="F22" s="210">
        <v>2198.8000000000002</v>
      </c>
      <c r="G22" s="48">
        <f t="shared" si="0"/>
        <v>2.6373862696443346</v>
      </c>
      <c r="H22" s="210">
        <v>2109.8000000000002</v>
      </c>
      <c r="I22" s="44">
        <f t="shared" si="1"/>
        <v>4.2184093278983786E-2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10">
        <v>607.86666666666667</v>
      </c>
      <c r="F23" s="210">
        <v>3173.8</v>
      </c>
      <c r="G23" s="48">
        <f t="shared" si="0"/>
        <v>4.2212107918403161</v>
      </c>
      <c r="H23" s="210">
        <v>2632.5</v>
      </c>
      <c r="I23" s="44">
        <f t="shared" si="1"/>
        <v>0.20562203228869902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10">
        <v>621.4462962962964</v>
      </c>
      <c r="F24" s="210">
        <v>3276.4444444444443</v>
      </c>
      <c r="G24" s="48">
        <f t="shared" si="0"/>
        <v>4.2722889555725736</v>
      </c>
      <c r="H24" s="210">
        <v>2708.3333333333335</v>
      </c>
      <c r="I24" s="44">
        <f t="shared" si="1"/>
        <v>0.20976410256410247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10">
        <v>832.07222222222231</v>
      </c>
      <c r="F25" s="210">
        <v>4049.8</v>
      </c>
      <c r="G25" s="48">
        <f t="shared" si="0"/>
        <v>3.8671255833828528</v>
      </c>
      <c r="H25" s="210">
        <v>3524.8</v>
      </c>
      <c r="I25" s="44">
        <f t="shared" si="1"/>
        <v>0.14894462097140262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10">
        <v>1993.0333333333333</v>
      </c>
      <c r="F26" s="210">
        <v>7190.3</v>
      </c>
      <c r="G26" s="48">
        <f t="shared" si="0"/>
        <v>2.6077168804669597</v>
      </c>
      <c r="H26" s="210">
        <v>8098.8</v>
      </c>
      <c r="I26" s="44">
        <f t="shared" si="1"/>
        <v>-0.11217711265866548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10">
        <v>647.40555555555557</v>
      </c>
      <c r="F27" s="210">
        <v>3470.8888888888887</v>
      </c>
      <c r="G27" s="48">
        <f t="shared" si="0"/>
        <v>4.3612281499661032</v>
      </c>
      <c r="H27" s="210">
        <v>2772.2222222222222</v>
      </c>
      <c r="I27" s="44">
        <f t="shared" si="1"/>
        <v>0.25202404809619233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210">
        <v>1544.1416666666669</v>
      </c>
      <c r="F28" s="210">
        <v>3719.4444444444443</v>
      </c>
      <c r="G28" s="48">
        <f t="shared" si="0"/>
        <v>1.4087455994070777</v>
      </c>
      <c r="H28" s="210">
        <v>3563.8</v>
      </c>
      <c r="I28" s="44">
        <f t="shared" si="1"/>
        <v>4.3673731535003132E-2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10">
        <v>3232.2217592592597</v>
      </c>
      <c r="F29" s="210">
        <v>9391.6666666666661</v>
      </c>
      <c r="G29" s="48">
        <f t="shared" si="0"/>
        <v>1.9056380923625085</v>
      </c>
      <c r="H29" s="210">
        <v>7565.625</v>
      </c>
      <c r="I29" s="44">
        <f t="shared" si="1"/>
        <v>0.24136031942723385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213">
        <v>1703.8999999999999</v>
      </c>
      <c r="F30" s="213">
        <v>8119.8</v>
      </c>
      <c r="G30" s="51">
        <f t="shared" si="0"/>
        <v>3.7654205058982342</v>
      </c>
      <c r="H30" s="213">
        <v>7924.8</v>
      </c>
      <c r="I30" s="56">
        <f t="shared" si="1"/>
        <v>2.4606299212598423E-2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80"/>
      <c r="F31" s="233"/>
      <c r="G31" s="52"/>
      <c r="H31" s="233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6">
        <v>4165.4952380952382</v>
      </c>
      <c r="F32" s="216">
        <v>13123.5</v>
      </c>
      <c r="G32" s="45">
        <f>(F32-E32)/E32</f>
        <v>2.1505257478102413</v>
      </c>
      <c r="H32" s="216">
        <v>14627.555555555555</v>
      </c>
      <c r="I32" s="44">
        <f>(F32-H32)/H32</f>
        <v>-0.10282343825960132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10">
        <v>3724.0592592592589</v>
      </c>
      <c r="F33" s="210">
        <v>13123.5</v>
      </c>
      <c r="G33" s="48">
        <f>(F33-E33)/E33</f>
        <v>2.5239772211923275</v>
      </c>
      <c r="H33" s="210">
        <v>13833.111111111111</v>
      </c>
      <c r="I33" s="44">
        <f>(F33-H33)/H33</f>
        <v>-5.1298012819483055E-2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10">
        <v>4336.6880952380952</v>
      </c>
      <c r="F34" s="210">
        <v>11540</v>
      </c>
      <c r="G34" s="48">
        <f>(F34-E34)/E34</f>
        <v>1.6610168281808204</v>
      </c>
      <c r="H34" s="210">
        <v>13633.333333333334</v>
      </c>
      <c r="I34" s="44">
        <f>(F34-H34)/H34</f>
        <v>-0.15354523227383868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10">
        <v>5173.3500000000004</v>
      </c>
      <c r="F35" s="210">
        <v>10000</v>
      </c>
      <c r="G35" s="48">
        <f>(F35-E35)/E35</f>
        <v>0.93298346332647109</v>
      </c>
      <c r="H35" s="210">
        <v>8000</v>
      </c>
      <c r="I35" s="44">
        <f>(F35-H35)/H35</f>
        <v>0.25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3">
        <v>6999.1964285714284</v>
      </c>
      <c r="F36" s="210">
        <v>10479.799999999999</v>
      </c>
      <c r="G36" s="51">
        <f>(F36-E36)/E36</f>
        <v>0.49728616805500625</v>
      </c>
      <c r="H36" s="210">
        <v>9754.7999999999993</v>
      </c>
      <c r="I36" s="56">
        <f>(F36-H36)/H36</f>
        <v>7.4322384877188674E-2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80"/>
      <c r="F37" s="233"/>
      <c r="G37" s="52"/>
      <c r="H37" s="233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10">
        <v>92832.516666666663</v>
      </c>
      <c r="F38" s="210">
        <v>319666</v>
      </c>
      <c r="G38" s="45">
        <f t="shared" ref="G38:G43" si="2">(F38-E38)/E38</f>
        <v>2.4434701490192645</v>
      </c>
      <c r="H38" s="210">
        <v>283000</v>
      </c>
      <c r="I38" s="44">
        <f t="shared" ref="I38:I43" si="3">(F38-H38)/H38</f>
        <v>0.12956183745583039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10">
        <v>49657.491666666669</v>
      </c>
      <c r="F39" s="210">
        <v>164149.66666666666</v>
      </c>
      <c r="G39" s="48">
        <f t="shared" si="2"/>
        <v>2.3056375011558341</v>
      </c>
      <c r="H39" s="210">
        <v>157441.33333333334</v>
      </c>
      <c r="I39" s="44">
        <f t="shared" si="3"/>
        <v>4.2608463681709889E-2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8">
        <v>27370.222222222223</v>
      </c>
      <c r="F40" s="210">
        <v>99559.5</v>
      </c>
      <c r="G40" s="48">
        <f t="shared" si="2"/>
        <v>2.6375115697513927</v>
      </c>
      <c r="H40" s="210">
        <v>112412</v>
      </c>
      <c r="I40" s="44">
        <f t="shared" si="3"/>
        <v>-0.11433387894530833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1">
        <v>8470.1666666666661</v>
      </c>
      <c r="F41" s="210">
        <v>28529</v>
      </c>
      <c r="G41" s="48">
        <f t="shared" si="2"/>
        <v>2.3681745735030799</v>
      </c>
      <c r="H41" s="210">
        <v>28101.5</v>
      </c>
      <c r="I41" s="44">
        <f t="shared" si="3"/>
        <v>1.5212711065245627E-2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1">
        <v>16722</v>
      </c>
      <c r="F42" s="210">
        <v>21331.666666666668</v>
      </c>
      <c r="G42" s="48">
        <f t="shared" si="2"/>
        <v>0.2756647928876132</v>
      </c>
      <c r="H42" s="210">
        <v>20916.666666666668</v>
      </c>
      <c r="I42" s="44">
        <f t="shared" si="3"/>
        <v>1.9840637450199202E-2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4">
        <v>25415.460317460314</v>
      </c>
      <c r="F43" s="210">
        <v>57789</v>
      </c>
      <c r="G43" s="51">
        <f t="shared" si="2"/>
        <v>1.2737734936989986</v>
      </c>
      <c r="H43" s="210">
        <v>54740</v>
      </c>
      <c r="I43" s="59">
        <f t="shared" si="3"/>
        <v>5.5699671172816954E-2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80"/>
      <c r="F44" s="233"/>
      <c r="G44" s="6"/>
      <c r="H44" s="233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8">
        <v>16865.600000000002</v>
      </c>
      <c r="F45" s="210">
        <v>52217.25</v>
      </c>
      <c r="G45" s="45">
        <f t="shared" ref="G45:G50" si="4">(F45-E45)/E45</f>
        <v>2.0960801868892887</v>
      </c>
      <c r="H45" s="210">
        <v>48032.25</v>
      </c>
      <c r="I45" s="44">
        <f t="shared" ref="I45:I50" si="5">(F45-H45)/H45</f>
        <v>8.7128960229845578E-2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1">
        <v>9210.625</v>
      </c>
      <c r="F46" s="210">
        <v>41026.444444444445</v>
      </c>
      <c r="G46" s="48">
        <f t="shared" si="4"/>
        <v>3.454251958411557</v>
      </c>
      <c r="H46" s="210">
        <v>40359.777777777781</v>
      </c>
      <c r="I46" s="85">
        <f t="shared" si="5"/>
        <v>1.6518095573700927E-2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1">
        <v>31312.277777777777</v>
      </c>
      <c r="F47" s="210">
        <v>119851</v>
      </c>
      <c r="G47" s="48">
        <f t="shared" si="4"/>
        <v>2.8276040104964153</v>
      </c>
      <c r="H47" s="210">
        <v>120267.875</v>
      </c>
      <c r="I47" s="85">
        <f t="shared" si="5"/>
        <v>-3.4662207177103611E-3</v>
      </c>
    </row>
    <row r="48" spans="1:9" ht="16.5" x14ac:dyDescent="0.3">
      <c r="A48" s="37"/>
      <c r="B48" s="34" t="s">
        <v>48</v>
      </c>
      <c r="C48" s="148" t="s">
        <v>157</v>
      </c>
      <c r="D48" s="11" t="s">
        <v>114</v>
      </c>
      <c r="E48" s="211">
        <v>56997.5</v>
      </c>
      <c r="F48" s="210">
        <v>149118.75</v>
      </c>
      <c r="G48" s="48">
        <f t="shared" si="4"/>
        <v>1.6162331681214088</v>
      </c>
      <c r="H48" s="210">
        <v>164493.75</v>
      </c>
      <c r="I48" s="85">
        <f t="shared" si="5"/>
        <v>-9.3468596831186593E-2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1">
        <v>5368.9333333333334</v>
      </c>
      <c r="F49" s="210">
        <v>13750</v>
      </c>
      <c r="G49" s="48">
        <f t="shared" si="4"/>
        <v>1.561030123922815</v>
      </c>
      <c r="H49" s="210">
        <v>13750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4">
        <v>54599.160317460315</v>
      </c>
      <c r="F50" s="210">
        <v>120832.66666666667</v>
      </c>
      <c r="G50" s="56">
        <f t="shared" si="4"/>
        <v>1.2130865376701678</v>
      </c>
      <c r="H50" s="210">
        <v>116332.66666666667</v>
      </c>
      <c r="I50" s="59">
        <f t="shared" si="5"/>
        <v>3.8682170098395981E-2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80"/>
      <c r="F51" s="233"/>
      <c r="G51" s="52"/>
      <c r="H51" s="233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8">
        <v>6307.5</v>
      </c>
      <c r="F52" s="207">
        <v>20145</v>
      </c>
      <c r="G52" s="209">
        <f t="shared" ref="G52:G60" si="6">(F52-E52)/E52</f>
        <v>2.1938168846611177</v>
      </c>
      <c r="H52" s="207">
        <v>20145</v>
      </c>
      <c r="I52" s="118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1">
        <v>15626.619047619048</v>
      </c>
      <c r="F53" s="210">
        <v>34413.75</v>
      </c>
      <c r="G53" s="212">
        <f t="shared" si="6"/>
        <v>1.202251804765373</v>
      </c>
      <c r="H53" s="210">
        <v>34413.75</v>
      </c>
      <c r="I53" s="85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1">
        <v>9320.5</v>
      </c>
      <c r="F54" s="210">
        <v>26786.6</v>
      </c>
      <c r="G54" s="212">
        <f t="shared" si="6"/>
        <v>1.8739445308728071</v>
      </c>
      <c r="H54" s="210">
        <v>27586.6</v>
      </c>
      <c r="I54" s="85">
        <f t="shared" si="7"/>
        <v>-2.8999586755888731E-2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1">
        <v>5258.333333333333</v>
      </c>
      <c r="F55" s="210">
        <v>27694.6</v>
      </c>
      <c r="G55" s="212">
        <f t="shared" si="6"/>
        <v>4.266801901743265</v>
      </c>
      <c r="H55" s="210">
        <v>27694.6</v>
      </c>
      <c r="I55" s="85">
        <f t="shared" si="7"/>
        <v>0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11">
        <v>4115.9722222222217</v>
      </c>
      <c r="F56" s="210">
        <v>19658</v>
      </c>
      <c r="G56" s="217">
        <f t="shared" si="6"/>
        <v>3.7760283448624938</v>
      </c>
      <c r="H56" s="210">
        <v>19658</v>
      </c>
      <c r="I56" s="86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4">
        <v>14594.666666666666</v>
      </c>
      <c r="F57" s="213">
        <v>4933.25</v>
      </c>
      <c r="G57" s="215">
        <f t="shared" si="6"/>
        <v>-0.66198268773981361</v>
      </c>
      <c r="H57" s="213">
        <v>4933.25</v>
      </c>
      <c r="I57" s="119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8">
        <v>14213.888888888889</v>
      </c>
      <c r="F58" s="216">
        <v>42637.5</v>
      </c>
      <c r="G58" s="44">
        <f t="shared" si="6"/>
        <v>1.9997068594879812</v>
      </c>
      <c r="H58" s="216">
        <v>42137.5</v>
      </c>
      <c r="I58" s="44">
        <f t="shared" si="7"/>
        <v>1.1865915158706615E-2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1">
        <v>16133.744047619048</v>
      </c>
      <c r="F59" s="210">
        <v>43979</v>
      </c>
      <c r="G59" s="48">
        <f t="shared" si="6"/>
        <v>1.725901679746199</v>
      </c>
      <c r="H59" s="210">
        <v>43700.428571428572</v>
      </c>
      <c r="I59" s="44">
        <f t="shared" si="7"/>
        <v>6.3745697165441097E-3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4">
        <v>53785.555555555555</v>
      </c>
      <c r="F60" s="210">
        <v>218000</v>
      </c>
      <c r="G60" s="51">
        <f t="shared" si="6"/>
        <v>3.0531328113702565</v>
      </c>
      <c r="H60" s="210">
        <v>218000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80"/>
      <c r="F61" s="233"/>
      <c r="G61" s="52"/>
      <c r="H61" s="233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8">
        <v>20443.740740740741</v>
      </c>
      <c r="F62" s="210">
        <v>52886.3</v>
      </c>
      <c r="G62" s="45">
        <f t="shared" ref="G62:G67" si="8">(F62-E62)/E62</f>
        <v>1.5869189338038812</v>
      </c>
      <c r="H62" s="210">
        <v>52161.3</v>
      </c>
      <c r="I62" s="44">
        <f t="shared" ref="I62:I67" si="9">(F62-H62)/H62</f>
        <v>1.3899193463353098E-2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1">
        <v>96575.666666666672</v>
      </c>
      <c r="F63" s="210">
        <v>376851.85714285716</v>
      </c>
      <c r="G63" s="48">
        <f t="shared" si="8"/>
        <v>2.9021408823774499</v>
      </c>
      <c r="H63" s="210">
        <v>363281.85714285716</v>
      </c>
      <c r="I63" s="44">
        <f t="shared" si="9"/>
        <v>3.7353916065959017E-2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1">
        <v>41721.333333333336</v>
      </c>
      <c r="F64" s="210">
        <v>159516.33333333334</v>
      </c>
      <c r="G64" s="48">
        <f t="shared" si="8"/>
        <v>2.823375731040874</v>
      </c>
      <c r="H64" s="210">
        <v>154766.33333333334</v>
      </c>
      <c r="I64" s="85">
        <f t="shared" si="9"/>
        <v>3.0691429445249718E-2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1">
        <v>18787.38095238095</v>
      </c>
      <c r="F65" s="210">
        <v>77999</v>
      </c>
      <c r="G65" s="48">
        <f t="shared" si="8"/>
        <v>3.1516696871000045</v>
      </c>
      <c r="H65" s="210">
        <v>77999</v>
      </c>
      <c r="I65" s="85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1">
        <v>13342.777777777776</v>
      </c>
      <c r="F66" s="210">
        <v>42551.666666666664</v>
      </c>
      <c r="G66" s="48">
        <f t="shared" si="8"/>
        <v>2.1891160428030152</v>
      </c>
      <c r="H66" s="210">
        <v>42623.333333333336</v>
      </c>
      <c r="I66" s="85">
        <f t="shared" si="9"/>
        <v>-1.6813951669665641E-3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4">
        <v>13189</v>
      </c>
      <c r="F67" s="210">
        <v>34513.333333333336</v>
      </c>
      <c r="G67" s="51">
        <f t="shared" si="8"/>
        <v>1.6168271539414161</v>
      </c>
      <c r="H67" s="210">
        <v>33690</v>
      </c>
      <c r="I67" s="86">
        <f t="shared" si="9"/>
        <v>2.4438507964776958E-2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80"/>
      <c r="F68" s="233"/>
      <c r="G68" s="60"/>
      <c r="H68" s="233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8">
        <v>13075.267857142857</v>
      </c>
      <c r="F69" s="216">
        <v>44449.125</v>
      </c>
      <c r="G69" s="45">
        <f>(F69-E69)/E69</f>
        <v>2.3994810267476083</v>
      </c>
      <c r="H69" s="216">
        <v>44977.571428571428</v>
      </c>
      <c r="I69" s="44">
        <f>(F69-H69)/H69</f>
        <v>-1.1749109873810098E-2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1">
        <v>7680.1488095238092</v>
      </c>
      <c r="F70" s="210">
        <v>22532.5</v>
      </c>
      <c r="G70" s="48">
        <f>(F70-E70)/E70</f>
        <v>1.9338624236106539</v>
      </c>
      <c r="H70" s="210">
        <v>22532.5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1">
        <v>2185.3666666666668</v>
      </c>
      <c r="F71" s="210">
        <v>15119.666666666666</v>
      </c>
      <c r="G71" s="48">
        <f>(F71-E71)/E71</f>
        <v>5.9185948963560646</v>
      </c>
      <c r="H71" s="210">
        <v>15078</v>
      </c>
      <c r="I71" s="44">
        <f>(F71-H71)/H71</f>
        <v>2.7634080558871241E-3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1">
        <v>8303.7777777777792</v>
      </c>
      <c r="F72" s="210">
        <v>25375.75</v>
      </c>
      <c r="G72" s="48">
        <f>(F72-E72)/E72</f>
        <v>2.0559283592474635</v>
      </c>
      <c r="H72" s="210">
        <v>25375.75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4">
        <v>7351.5</v>
      </c>
      <c r="F73" s="219">
        <v>16044.571428571429</v>
      </c>
      <c r="G73" s="48">
        <f>(F73-E73)/E73</f>
        <v>1.1824894822242304</v>
      </c>
      <c r="H73" s="219">
        <v>15481</v>
      </c>
      <c r="I73" s="59">
        <f>(F73-H73)/H73</f>
        <v>3.6404071350134314E-2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80"/>
      <c r="F74" s="185"/>
      <c r="G74" s="52"/>
      <c r="H74" s="185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8">
        <v>4560</v>
      </c>
      <c r="F75" s="207">
        <v>15422.6</v>
      </c>
      <c r="G75" s="44">
        <f t="shared" ref="G75:G81" si="10">(F75-E75)/E75</f>
        <v>2.3821491228070175</v>
      </c>
      <c r="H75" s="207">
        <v>15422.6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1">
        <v>3629.5</v>
      </c>
      <c r="F76" s="210">
        <v>15749</v>
      </c>
      <c r="G76" s="48">
        <f t="shared" si="10"/>
        <v>3.3391651742664279</v>
      </c>
      <c r="H76" s="210">
        <v>15405.375</v>
      </c>
      <c r="I76" s="44">
        <f t="shared" si="11"/>
        <v>2.2305526480205774E-2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1">
        <v>1777.5</v>
      </c>
      <c r="F77" s="210">
        <v>6013</v>
      </c>
      <c r="G77" s="48">
        <f t="shared" si="10"/>
        <v>2.3828410689170183</v>
      </c>
      <c r="H77" s="210">
        <v>6312.6</v>
      </c>
      <c r="I77" s="44">
        <f t="shared" si="11"/>
        <v>-4.7460634286981648E-2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1">
        <v>5404.4444444444443</v>
      </c>
      <c r="F78" s="210">
        <v>11824.222222222223</v>
      </c>
      <c r="G78" s="48">
        <f t="shared" si="10"/>
        <v>1.1878700657894739</v>
      </c>
      <c r="H78" s="210">
        <v>10991.111111111111</v>
      </c>
      <c r="I78" s="44">
        <f t="shared" si="11"/>
        <v>7.5798625151637711E-2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20">
        <v>5718.7268518518513</v>
      </c>
      <c r="F79" s="210">
        <v>22596.6</v>
      </c>
      <c r="G79" s="48">
        <f t="shared" si="10"/>
        <v>2.9513340268529729</v>
      </c>
      <c r="H79" s="210">
        <v>20063.333333333332</v>
      </c>
      <c r="I79" s="44">
        <f t="shared" si="11"/>
        <v>0.1262634989200864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20">
        <v>13666.444444444445</v>
      </c>
      <c r="F80" s="210">
        <v>56000</v>
      </c>
      <c r="G80" s="48">
        <f t="shared" si="10"/>
        <v>3.097627603700873</v>
      </c>
      <c r="H80" s="210">
        <v>56000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4">
        <v>8958.9947089947091</v>
      </c>
      <c r="F81" s="213">
        <v>28665</v>
      </c>
      <c r="G81" s="51">
        <f t="shared" si="10"/>
        <v>2.1995777351247598</v>
      </c>
      <c r="H81" s="213">
        <v>28248.333333333332</v>
      </c>
      <c r="I81" s="56">
        <f t="shared" si="11"/>
        <v>1.4750132751194805E-2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6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9" t="s">
        <v>203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40" t="s">
        <v>3</v>
      </c>
      <c r="B12" s="246"/>
      <c r="C12" s="248" t="s">
        <v>0</v>
      </c>
      <c r="D12" s="242" t="s">
        <v>23</v>
      </c>
      <c r="E12" s="242" t="s">
        <v>217</v>
      </c>
      <c r="F12" s="250" t="s">
        <v>223</v>
      </c>
      <c r="G12" s="242" t="s">
        <v>197</v>
      </c>
      <c r="H12" s="242" t="s">
        <v>219</v>
      </c>
      <c r="I12" s="242" t="s">
        <v>187</v>
      </c>
    </row>
    <row r="13" spans="1:9" ht="30.75" customHeight="1" thickBot="1" x14ac:dyDescent="0.25">
      <c r="A13" s="241"/>
      <c r="B13" s="247"/>
      <c r="C13" s="249"/>
      <c r="D13" s="243"/>
      <c r="E13" s="243"/>
      <c r="F13" s="251"/>
      <c r="G13" s="243"/>
      <c r="H13" s="243"/>
      <c r="I13" s="24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2245.3890000000001</v>
      </c>
      <c r="F15" s="181">
        <v>6633.2</v>
      </c>
      <c r="G15" s="44">
        <f>(F15-E15)/E15</f>
        <v>1.9541429124307634</v>
      </c>
      <c r="H15" s="181">
        <v>7650</v>
      </c>
      <c r="I15" s="120">
        <f>(F15-H15)/H15</f>
        <v>-0.13291503267973859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2211.8880740740742</v>
      </c>
      <c r="F16" s="181">
        <v>5366.6</v>
      </c>
      <c r="G16" s="48">
        <f t="shared" ref="G16:G39" si="0">(F16-E16)/E16</f>
        <v>1.4262529659176044</v>
      </c>
      <c r="H16" s="181">
        <v>6466.6</v>
      </c>
      <c r="I16" s="48">
        <f>(F16-H16)/H16</f>
        <v>-0.17010484644171589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1804.2296296296297</v>
      </c>
      <c r="F17" s="181">
        <v>5533.2</v>
      </c>
      <c r="G17" s="48">
        <f t="shared" si="0"/>
        <v>2.0667936659126083</v>
      </c>
      <c r="H17" s="181">
        <v>6200</v>
      </c>
      <c r="I17" s="48">
        <f t="shared" ref="I17:I29" si="1">(F17-H17)/H17</f>
        <v>-0.10754838709677422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1366.8000000000002</v>
      </c>
      <c r="F18" s="181">
        <v>7100</v>
      </c>
      <c r="G18" s="48">
        <f t="shared" si="0"/>
        <v>4.1946151594966334</v>
      </c>
      <c r="H18" s="181">
        <v>6100</v>
      </c>
      <c r="I18" s="48">
        <f t="shared" si="1"/>
        <v>0.16393442622950818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4496.8916666666664</v>
      </c>
      <c r="F19" s="181">
        <v>14200</v>
      </c>
      <c r="G19" s="48">
        <f t="shared" si="0"/>
        <v>2.1577367329655486</v>
      </c>
      <c r="H19" s="181">
        <v>14333.2</v>
      </c>
      <c r="I19" s="48">
        <f t="shared" si="1"/>
        <v>-9.2931097033461287E-3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3294.7519629629633</v>
      </c>
      <c r="F20" s="181">
        <v>9166.6</v>
      </c>
      <c r="G20" s="48">
        <f t="shared" si="0"/>
        <v>1.7821821196386805</v>
      </c>
      <c r="H20" s="181">
        <v>9233.2000000000007</v>
      </c>
      <c r="I20" s="48">
        <f t="shared" si="1"/>
        <v>-7.2131005501884895E-3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2372.4333333333334</v>
      </c>
      <c r="F21" s="181">
        <v>4300</v>
      </c>
      <c r="G21" s="48">
        <f t="shared" si="0"/>
        <v>0.81248507158613514</v>
      </c>
      <c r="H21" s="181">
        <v>4833.2</v>
      </c>
      <c r="I21" s="48">
        <f t="shared" si="1"/>
        <v>-0.11032028469750886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604.5</v>
      </c>
      <c r="F22" s="181">
        <v>1866.6</v>
      </c>
      <c r="G22" s="48">
        <f t="shared" si="0"/>
        <v>2.0878411910669974</v>
      </c>
      <c r="H22" s="181">
        <v>1950</v>
      </c>
      <c r="I22" s="48">
        <f t="shared" si="1"/>
        <v>-4.2769230769230816E-2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607.86666666666667</v>
      </c>
      <c r="F23" s="181">
        <v>2300</v>
      </c>
      <c r="G23" s="48">
        <f t="shared" si="0"/>
        <v>2.7837245009870584</v>
      </c>
      <c r="H23" s="181">
        <v>2066.6</v>
      </c>
      <c r="I23" s="48">
        <f t="shared" si="1"/>
        <v>0.11293912706861517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621.4462962962964</v>
      </c>
      <c r="F24" s="181">
        <v>2200</v>
      </c>
      <c r="G24" s="48">
        <f t="shared" si="0"/>
        <v>2.5401289107547798</v>
      </c>
      <c r="H24" s="181">
        <v>2300</v>
      </c>
      <c r="I24" s="48">
        <f t="shared" si="1"/>
        <v>-4.3478260869565216E-2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832.07222222222231</v>
      </c>
      <c r="F25" s="181">
        <v>3116.6</v>
      </c>
      <c r="G25" s="48">
        <f t="shared" si="0"/>
        <v>2.7455883236631426</v>
      </c>
      <c r="H25" s="181">
        <v>2850</v>
      </c>
      <c r="I25" s="48">
        <f t="shared" si="1"/>
        <v>9.3543859649122776E-2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1993.0333333333333</v>
      </c>
      <c r="F26" s="181">
        <v>5533.2</v>
      </c>
      <c r="G26" s="48">
        <f t="shared" si="0"/>
        <v>1.7762706761887239</v>
      </c>
      <c r="H26" s="181">
        <v>5500</v>
      </c>
      <c r="I26" s="48">
        <f t="shared" si="1"/>
        <v>6.0363636363636036E-3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647.40555555555557</v>
      </c>
      <c r="F27" s="181">
        <v>2333.1999999999998</v>
      </c>
      <c r="G27" s="48">
        <f t="shared" si="0"/>
        <v>2.6039233521835015</v>
      </c>
      <c r="H27" s="181">
        <v>2250</v>
      </c>
      <c r="I27" s="48">
        <f t="shared" si="1"/>
        <v>3.69777777777777E-2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1544.1416666666669</v>
      </c>
      <c r="F28" s="181">
        <v>5200</v>
      </c>
      <c r="G28" s="48">
        <f t="shared" si="0"/>
        <v>2.3675666632487298</v>
      </c>
      <c r="H28" s="181">
        <v>3946.6</v>
      </c>
      <c r="I28" s="48">
        <f t="shared" si="1"/>
        <v>0.31758982415243503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3232.2217592592597</v>
      </c>
      <c r="F29" s="181">
        <v>7166.6</v>
      </c>
      <c r="G29" s="48">
        <f t="shared" si="0"/>
        <v>1.2172364812129712</v>
      </c>
      <c r="H29" s="181">
        <v>6866.6</v>
      </c>
      <c r="I29" s="48">
        <f t="shared" si="1"/>
        <v>4.3689744560626798E-2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1703.8999999999999</v>
      </c>
      <c r="F30" s="184">
        <v>8066.6</v>
      </c>
      <c r="G30" s="51">
        <f t="shared" si="0"/>
        <v>3.7341980163155122</v>
      </c>
      <c r="H30" s="184">
        <v>7900</v>
      </c>
      <c r="I30" s="51">
        <f>(F30-H30)/H30</f>
        <v>2.1088607594936755E-2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80"/>
      <c r="G31" s="41"/>
      <c r="H31" s="180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4165.4952380952382</v>
      </c>
      <c r="F32" s="181">
        <v>14400</v>
      </c>
      <c r="G32" s="44">
        <f t="shared" si="0"/>
        <v>2.4569719029578603</v>
      </c>
      <c r="H32" s="181">
        <v>14500</v>
      </c>
      <c r="I32" s="45">
        <f>(F32-H32)/H32</f>
        <v>-6.8965517241379309E-3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3724.0592592592589</v>
      </c>
      <c r="F33" s="181">
        <v>13733.2</v>
      </c>
      <c r="G33" s="48">
        <f t="shared" si="0"/>
        <v>2.6876964204730807</v>
      </c>
      <c r="H33" s="181">
        <v>13933.2</v>
      </c>
      <c r="I33" s="48">
        <f>(F33-H33)/H33</f>
        <v>-1.4354204346453075E-2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4336.6880952380952</v>
      </c>
      <c r="F34" s="181">
        <v>10000</v>
      </c>
      <c r="G34" s="48">
        <f>(F34-E34)/E34</f>
        <v>1.3059071301393592</v>
      </c>
      <c r="H34" s="181">
        <v>12166.6</v>
      </c>
      <c r="I34" s="48">
        <f>(F34-H34)/H34</f>
        <v>-0.17807768809692109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5173.3500000000004</v>
      </c>
      <c r="F35" s="181">
        <v>10800</v>
      </c>
      <c r="G35" s="48">
        <f t="shared" si="0"/>
        <v>1.0876221403925888</v>
      </c>
      <c r="H35" s="181">
        <v>11200</v>
      </c>
      <c r="I35" s="48">
        <f>(F35-H35)/H35</f>
        <v>-3.5714285714285712E-2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6999.1964285714284</v>
      </c>
      <c r="F36" s="181">
        <v>8600</v>
      </c>
      <c r="G36" s="55">
        <f t="shared" si="0"/>
        <v>0.22871247974895079</v>
      </c>
      <c r="H36" s="181">
        <v>10366.6</v>
      </c>
      <c r="I36" s="48">
        <f>(F36-H36)/H36</f>
        <v>-0.1704126714641252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9"/>
      <c r="G37" s="6"/>
      <c r="H37" s="179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92832.516666666663</v>
      </c>
      <c r="F38" s="182">
        <v>290000</v>
      </c>
      <c r="G38" s="45">
        <f t="shared" si="0"/>
        <v>2.1239053988087151</v>
      </c>
      <c r="H38" s="182">
        <v>300000</v>
      </c>
      <c r="I38" s="45">
        <f>(F38-H38)/H38</f>
        <v>-3.3333333333333333E-2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49657.491666666669</v>
      </c>
      <c r="F39" s="183">
        <v>157000</v>
      </c>
      <c r="G39" s="51">
        <f t="shared" si="0"/>
        <v>2.1616578834445757</v>
      </c>
      <c r="H39" s="183">
        <v>165333.20000000001</v>
      </c>
      <c r="I39" s="51">
        <f>(F39-H39)/H39</f>
        <v>-5.0402460001983937E-2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9" t="s">
        <v>204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40" t="s">
        <v>3</v>
      </c>
      <c r="B12" s="246"/>
      <c r="C12" s="248" t="s">
        <v>0</v>
      </c>
      <c r="D12" s="242" t="s">
        <v>221</v>
      </c>
      <c r="E12" s="250" t="s">
        <v>223</v>
      </c>
      <c r="F12" s="257" t="s">
        <v>186</v>
      </c>
      <c r="G12" s="242" t="s">
        <v>217</v>
      </c>
      <c r="H12" s="259" t="s">
        <v>224</v>
      </c>
      <c r="I12" s="255" t="s">
        <v>196</v>
      </c>
    </row>
    <row r="13" spans="1:9" ht="39.75" customHeight="1" thickBot="1" x14ac:dyDescent="0.25">
      <c r="A13" s="241"/>
      <c r="B13" s="247"/>
      <c r="C13" s="249"/>
      <c r="D13" s="243"/>
      <c r="E13" s="251"/>
      <c r="F13" s="258"/>
      <c r="G13" s="243"/>
      <c r="H13" s="260"/>
      <c r="I13" s="256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5">
        <v>8514.7999999999993</v>
      </c>
      <c r="E15" s="165">
        <v>6633.2</v>
      </c>
      <c r="F15" s="67">
        <f t="shared" ref="F15:F30" si="0">D15-E15</f>
        <v>1881.5999999999995</v>
      </c>
      <c r="G15" s="42">
        <v>2245.3890000000001</v>
      </c>
      <c r="H15" s="66">
        <f>AVERAGE(D15:E15)</f>
        <v>7574</v>
      </c>
      <c r="I15" s="69">
        <f>(H15-G15)/G15</f>
        <v>2.3731349000106436</v>
      </c>
    </row>
    <row r="16" spans="1:9" ht="16.5" customHeight="1" x14ac:dyDescent="0.3">
      <c r="A16" s="37"/>
      <c r="B16" s="34" t="s">
        <v>5</v>
      </c>
      <c r="C16" s="15" t="s">
        <v>164</v>
      </c>
      <c r="D16" s="165">
        <v>6455.333333333333</v>
      </c>
      <c r="E16" s="165">
        <v>5366.6</v>
      </c>
      <c r="F16" s="71">
        <f t="shared" si="0"/>
        <v>1088.7333333333327</v>
      </c>
      <c r="G16" s="46">
        <v>2211.8880740740742</v>
      </c>
      <c r="H16" s="68">
        <f t="shared" ref="H16:H30" si="1">AVERAGE(D16:E16)</f>
        <v>5910.9666666666672</v>
      </c>
      <c r="I16" s="72">
        <f t="shared" ref="I16:I39" si="2">(H16-G16)/G16</f>
        <v>1.672362465330022</v>
      </c>
    </row>
    <row r="17" spans="1:9" ht="16.5" x14ac:dyDescent="0.3">
      <c r="A17" s="37"/>
      <c r="B17" s="34" t="s">
        <v>6</v>
      </c>
      <c r="C17" s="15" t="s">
        <v>165</v>
      </c>
      <c r="D17" s="165">
        <v>6149.8</v>
      </c>
      <c r="E17" s="165">
        <v>5533.2</v>
      </c>
      <c r="F17" s="71">
        <f t="shared" si="0"/>
        <v>616.60000000000036</v>
      </c>
      <c r="G17" s="46">
        <v>1804.2296296296297</v>
      </c>
      <c r="H17" s="68">
        <f t="shared" si="1"/>
        <v>5841.5</v>
      </c>
      <c r="I17" s="72">
        <f t="shared" si="2"/>
        <v>2.2376699196538175</v>
      </c>
    </row>
    <row r="18" spans="1:9" ht="16.5" x14ac:dyDescent="0.3">
      <c r="A18" s="37"/>
      <c r="B18" s="34" t="s">
        <v>7</v>
      </c>
      <c r="C18" s="15" t="s">
        <v>166</v>
      </c>
      <c r="D18" s="165">
        <v>9769.7999999999993</v>
      </c>
      <c r="E18" s="165">
        <v>7100</v>
      </c>
      <c r="F18" s="71">
        <f t="shared" si="0"/>
        <v>2669.7999999999993</v>
      </c>
      <c r="G18" s="46">
        <v>1366.8000000000002</v>
      </c>
      <c r="H18" s="68">
        <f t="shared" si="1"/>
        <v>8434.9</v>
      </c>
      <c r="I18" s="72">
        <f t="shared" si="2"/>
        <v>5.1712759730757965</v>
      </c>
    </row>
    <row r="19" spans="1:9" ht="16.5" x14ac:dyDescent="0.3">
      <c r="A19" s="37"/>
      <c r="B19" s="34" t="s">
        <v>8</v>
      </c>
      <c r="C19" s="15" t="s">
        <v>167</v>
      </c>
      <c r="D19" s="165">
        <v>12561</v>
      </c>
      <c r="E19" s="165">
        <v>14200</v>
      </c>
      <c r="F19" s="71">
        <f t="shared" si="0"/>
        <v>-1639</v>
      </c>
      <c r="G19" s="46">
        <v>4496.8916666666664</v>
      </c>
      <c r="H19" s="68">
        <f t="shared" si="1"/>
        <v>13380.5</v>
      </c>
      <c r="I19" s="72">
        <f t="shared" si="2"/>
        <v>1.975499743341234</v>
      </c>
    </row>
    <row r="20" spans="1:9" ht="16.5" x14ac:dyDescent="0.3">
      <c r="A20" s="37"/>
      <c r="B20" s="34" t="s">
        <v>9</v>
      </c>
      <c r="C20" s="15" t="s">
        <v>168</v>
      </c>
      <c r="D20" s="165">
        <v>10033.799999999999</v>
      </c>
      <c r="E20" s="165">
        <v>9166.6</v>
      </c>
      <c r="F20" s="71">
        <f t="shared" si="0"/>
        <v>867.19999999999891</v>
      </c>
      <c r="G20" s="46">
        <v>3294.7519629629633</v>
      </c>
      <c r="H20" s="68">
        <f t="shared" si="1"/>
        <v>9600.2000000000007</v>
      </c>
      <c r="I20" s="72">
        <f t="shared" si="2"/>
        <v>1.9137853495249342</v>
      </c>
    </row>
    <row r="21" spans="1:9" ht="16.5" x14ac:dyDescent="0.3">
      <c r="A21" s="37"/>
      <c r="B21" s="34" t="s">
        <v>10</v>
      </c>
      <c r="C21" s="15" t="s">
        <v>169</v>
      </c>
      <c r="D21" s="165">
        <v>5148.8</v>
      </c>
      <c r="E21" s="165">
        <v>4300</v>
      </c>
      <c r="F21" s="71">
        <f t="shared" si="0"/>
        <v>848.80000000000018</v>
      </c>
      <c r="G21" s="46">
        <v>2372.4333333333334</v>
      </c>
      <c r="H21" s="68">
        <f t="shared" si="1"/>
        <v>4724.3999999999996</v>
      </c>
      <c r="I21" s="72">
        <f t="shared" si="2"/>
        <v>0.99137313307012476</v>
      </c>
    </row>
    <row r="22" spans="1:9" ht="16.5" x14ac:dyDescent="0.3">
      <c r="A22" s="37"/>
      <c r="B22" s="34" t="s">
        <v>11</v>
      </c>
      <c r="C22" s="15" t="s">
        <v>170</v>
      </c>
      <c r="D22" s="165">
        <v>2198.8000000000002</v>
      </c>
      <c r="E22" s="165">
        <v>1866.6</v>
      </c>
      <c r="F22" s="71">
        <f t="shared" si="0"/>
        <v>332.20000000000027</v>
      </c>
      <c r="G22" s="46">
        <v>604.5</v>
      </c>
      <c r="H22" s="68">
        <f t="shared" si="1"/>
        <v>2032.7</v>
      </c>
      <c r="I22" s="72">
        <f t="shared" si="2"/>
        <v>2.3626137303556658</v>
      </c>
    </row>
    <row r="23" spans="1:9" ht="16.5" x14ac:dyDescent="0.3">
      <c r="A23" s="37"/>
      <c r="B23" s="34" t="s">
        <v>12</v>
      </c>
      <c r="C23" s="15" t="s">
        <v>171</v>
      </c>
      <c r="D23" s="165">
        <v>3173.8</v>
      </c>
      <c r="E23" s="165">
        <v>2300</v>
      </c>
      <c r="F23" s="71">
        <f t="shared" si="0"/>
        <v>873.80000000000018</v>
      </c>
      <c r="G23" s="46">
        <v>607.86666666666667</v>
      </c>
      <c r="H23" s="68">
        <f t="shared" si="1"/>
        <v>2736.9</v>
      </c>
      <c r="I23" s="72">
        <f t="shared" si="2"/>
        <v>3.5024676464136872</v>
      </c>
    </row>
    <row r="24" spans="1:9" ht="16.5" x14ac:dyDescent="0.3">
      <c r="A24" s="37"/>
      <c r="B24" s="34" t="s">
        <v>13</v>
      </c>
      <c r="C24" s="15" t="s">
        <v>172</v>
      </c>
      <c r="D24" s="165">
        <v>3276.4444444444443</v>
      </c>
      <c r="E24" s="165">
        <v>2200</v>
      </c>
      <c r="F24" s="71">
        <f t="shared" si="0"/>
        <v>1076.4444444444443</v>
      </c>
      <c r="G24" s="46">
        <v>621.4462962962964</v>
      </c>
      <c r="H24" s="68">
        <f t="shared" si="1"/>
        <v>2738.2222222222222</v>
      </c>
      <c r="I24" s="72">
        <f t="shared" si="2"/>
        <v>3.406208933163676</v>
      </c>
    </row>
    <row r="25" spans="1:9" ht="16.5" x14ac:dyDescent="0.3">
      <c r="A25" s="37"/>
      <c r="B25" s="34" t="s">
        <v>14</v>
      </c>
      <c r="C25" s="15" t="s">
        <v>173</v>
      </c>
      <c r="D25" s="165">
        <v>4049.8</v>
      </c>
      <c r="E25" s="165">
        <v>3116.6</v>
      </c>
      <c r="F25" s="71">
        <f t="shared" si="0"/>
        <v>933.20000000000027</v>
      </c>
      <c r="G25" s="46">
        <v>832.07222222222231</v>
      </c>
      <c r="H25" s="68">
        <f t="shared" si="1"/>
        <v>3583.2</v>
      </c>
      <c r="I25" s="72">
        <f t="shared" si="2"/>
        <v>3.306356953522998</v>
      </c>
    </row>
    <row r="26" spans="1:9" ht="16.5" x14ac:dyDescent="0.3">
      <c r="A26" s="37"/>
      <c r="B26" s="34" t="s">
        <v>15</v>
      </c>
      <c r="C26" s="15" t="s">
        <v>174</v>
      </c>
      <c r="D26" s="165">
        <v>7190.3</v>
      </c>
      <c r="E26" s="165">
        <v>5533.2</v>
      </c>
      <c r="F26" s="71">
        <f t="shared" si="0"/>
        <v>1657.1000000000004</v>
      </c>
      <c r="G26" s="46">
        <v>1993.0333333333333</v>
      </c>
      <c r="H26" s="68">
        <f t="shared" si="1"/>
        <v>6361.75</v>
      </c>
      <c r="I26" s="72">
        <f t="shared" si="2"/>
        <v>2.1919937783278423</v>
      </c>
    </row>
    <row r="27" spans="1:9" ht="16.5" x14ac:dyDescent="0.3">
      <c r="A27" s="37"/>
      <c r="B27" s="34" t="s">
        <v>16</v>
      </c>
      <c r="C27" s="15" t="s">
        <v>175</v>
      </c>
      <c r="D27" s="165">
        <v>3470.8888888888887</v>
      </c>
      <c r="E27" s="165">
        <v>2333.1999999999998</v>
      </c>
      <c r="F27" s="71">
        <f t="shared" si="0"/>
        <v>1137.6888888888889</v>
      </c>
      <c r="G27" s="46">
        <v>647.40555555555557</v>
      </c>
      <c r="H27" s="68">
        <f t="shared" si="1"/>
        <v>2902.0444444444443</v>
      </c>
      <c r="I27" s="72">
        <f t="shared" si="2"/>
        <v>3.4825757510748026</v>
      </c>
    </row>
    <row r="28" spans="1:9" ht="16.5" x14ac:dyDescent="0.3">
      <c r="A28" s="37"/>
      <c r="B28" s="34" t="s">
        <v>17</v>
      </c>
      <c r="C28" s="15" t="s">
        <v>176</v>
      </c>
      <c r="D28" s="165">
        <v>3719.4444444444443</v>
      </c>
      <c r="E28" s="165">
        <v>5200</v>
      </c>
      <c r="F28" s="71">
        <f t="shared" si="0"/>
        <v>-1480.5555555555557</v>
      </c>
      <c r="G28" s="46">
        <v>1544.1416666666669</v>
      </c>
      <c r="H28" s="68">
        <f t="shared" si="1"/>
        <v>4459.7222222222226</v>
      </c>
      <c r="I28" s="72">
        <f t="shared" si="2"/>
        <v>1.8881561313279041</v>
      </c>
    </row>
    <row r="29" spans="1:9" ht="16.5" x14ac:dyDescent="0.3">
      <c r="A29" s="37"/>
      <c r="B29" s="34" t="s">
        <v>18</v>
      </c>
      <c r="C29" s="15" t="s">
        <v>177</v>
      </c>
      <c r="D29" s="165">
        <v>9391.6666666666661</v>
      </c>
      <c r="E29" s="165">
        <v>7166.6</v>
      </c>
      <c r="F29" s="71">
        <f t="shared" si="0"/>
        <v>2225.0666666666657</v>
      </c>
      <c r="G29" s="46">
        <v>3232.2217592592597</v>
      </c>
      <c r="H29" s="68">
        <f t="shared" si="1"/>
        <v>8279.1333333333332</v>
      </c>
      <c r="I29" s="72">
        <f t="shared" si="2"/>
        <v>1.5614372867877397</v>
      </c>
    </row>
    <row r="30" spans="1:9" ht="17.25" thickBot="1" x14ac:dyDescent="0.35">
      <c r="A30" s="38"/>
      <c r="B30" s="36" t="s">
        <v>19</v>
      </c>
      <c r="C30" s="16" t="s">
        <v>178</v>
      </c>
      <c r="D30" s="235">
        <v>8119.8</v>
      </c>
      <c r="E30" s="168">
        <v>8066.6</v>
      </c>
      <c r="F30" s="74">
        <f t="shared" si="0"/>
        <v>53.199999999999818</v>
      </c>
      <c r="G30" s="49">
        <v>1703.8999999999999</v>
      </c>
      <c r="H30" s="101">
        <f t="shared" si="1"/>
        <v>8093.2000000000007</v>
      </c>
      <c r="I30" s="75">
        <f t="shared" si="2"/>
        <v>3.7498092611068734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3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13123.5</v>
      </c>
      <c r="E32" s="165">
        <v>14400</v>
      </c>
      <c r="F32" s="67">
        <f>D32-E32</f>
        <v>-1276.5</v>
      </c>
      <c r="G32" s="54">
        <v>4165.4952380952382</v>
      </c>
      <c r="H32" s="68">
        <f>AVERAGE(D32:E32)</f>
        <v>13761.75</v>
      </c>
      <c r="I32" s="78">
        <f t="shared" si="2"/>
        <v>2.3037488253840506</v>
      </c>
    </row>
    <row r="33" spans="1:9" ht="16.5" x14ac:dyDescent="0.3">
      <c r="A33" s="37"/>
      <c r="B33" s="34" t="s">
        <v>27</v>
      </c>
      <c r="C33" s="15" t="s">
        <v>180</v>
      </c>
      <c r="D33" s="47">
        <v>13123.5</v>
      </c>
      <c r="E33" s="165">
        <v>13733.2</v>
      </c>
      <c r="F33" s="79">
        <f>D33-E33</f>
        <v>-609.70000000000073</v>
      </c>
      <c r="G33" s="46">
        <v>3724.0592592592589</v>
      </c>
      <c r="H33" s="68">
        <f>AVERAGE(D33:E33)</f>
        <v>13428.35</v>
      </c>
      <c r="I33" s="72">
        <f t="shared" si="2"/>
        <v>2.6058368208327041</v>
      </c>
    </row>
    <row r="34" spans="1:9" ht="16.5" x14ac:dyDescent="0.3">
      <c r="A34" s="37"/>
      <c r="B34" s="39" t="s">
        <v>28</v>
      </c>
      <c r="C34" s="15" t="s">
        <v>181</v>
      </c>
      <c r="D34" s="47">
        <v>11540</v>
      </c>
      <c r="E34" s="165">
        <v>10000</v>
      </c>
      <c r="F34" s="71">
        <f>D34-E34</f>
        <v>1540</v>
      </c>
      <c r="G34" s="46">
        <v>4336.6880952380952</v>
      </c>
      <c r="H34" s="68">
        <f>AVERAGE(D34:E34)</f>
        <v>10770</v>
      </c>
      <c r="I34" s="72">
        <f t="shared" si="2"/>
        <v>1.4834619791600898</v>
      </c>
    </row>
    <row r="35" spans="1:9" ht="16.5" x14ac:dyDescent="0.3">
      <c r="A35" s="37"/>
      <c r="B35" s="34" t="s">
        <v>29</v>
      </c>
      <c r="C35" s="15" t="s">
        <v>182</v>
      </c>
      <c r="D35" s="47">
        <v>10000</v>
      </c>
      <c r="E35" s="165">
        <v>10800</v>
      </c>
      <c r="F35" s="79">
        <f>D35-E35</f>
        <v>-800</v>
      </c>
      <c r="G35" s="46">
        <v>5173.3500000000004</v>
      </c>
      <c r="H35" s="68">
        <f>AVERAGE(D35:E35)</f>
        <v>10400</v>
      </c>
      <c r="I35" s="72">
        <f t="shared" si="2"/>
        <v>1.0103028018595299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10479.799999999999</v>
      </c>
      <c r="E36" s="165">
        <v>8600</v>
      </c>
      <c r="F36" s="71">
        <f>D36-E36</f>
        <v>1879.7999999999993</v>
      </c>
      <c r="G36" s="49">
        <v>6999.1964285714284</v>
      </c>
      <c r="H36" s="68">
        <f>AVERAGE(D36:E36)</f>
        <v>9539.9</v>
      </c>
      <c r="I36" s="80">
        <f t="shared" si="2"/>
        <v>0.36299932390197853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7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319666</v>
      </c>
      <c r="E38" s="166">
        <v>290000</v>
      </c>
      <c r="F38" s="67">
        <f>D38-E38</f>
        <v>29666</v>
      </c>
      <c r="G38" s="46">
        <v>92832.516666666663</v>
      </c>
      <c r="H38" s="67">
        <f>AVERAGE(D38:E38)</f>
        <v>304833</v>
      </c>
      <c r="I38" s="78">
        <f t="shared" si="2"/>
        <v>2.2836877739139898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164149.66666666666</v>
      </c>
      <c r="E39" s="167">
        <v>157000</v>
      </c>
      <c r="F39" s="74">
        <f>D39-E39</f>
        <v>7149.666666666657</v>
      </c>
      <c r="G39" s="46">
        <v>49657.491666666669</v>
      </c>
      <c r="H39" s="81">
        <f>AVERAGE(D39:E39)</f>
        <v>160574.83333333331</v>
      </c>
      <c r="I39" s="75">
        <f t="shared" si="2"/>
        <v>2.2336476923002047</v>
      </c>
    </row>
    <row r="40" spans="1:9" ht="15.75" customHeight="1" thickBot="1" x14ac:dyDescent="0.25">
      <c r="A40" s="252"/>
      <c r="B40" s="253"/>
      <c r="C40" s="254"/>
      <c r="D40" s="84">
        <f>SUM(D15:D39)</f>
        <v>645306.74444444443</v>
      </c>
      <c r="E40" s="84">
        <f>SUM(E15:E39)</f>
        <v>594615.6</v>
      </c>
      <c r="F40" s="84">
        <f>SUM(F15:F39)</f>
        <v>50691.144444444435</v>
      </c>
      <c r="G40" s="84">
        <f>SUM(G15:G39)</f>
        <v>196467.76852116402</v>
      </c>
      <c r="H40" s="84">
        <f>AVERAGE(D40:E40)</f>
        <v>619961.1722222222</v>
      </c>
      <c r="I40" s="75">
        <f>(H40-G40)/G40</f>
        <v>2.1555362840874244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3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9" t="s">
        <v>201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40" t="s">
        <v>3</v>
      </c>
      <c r="B13" s="246"/>
      <c r="C13" s="248" t="s">
        <v>0</v>
      </c>
      <c r="D13" s="242" t="s">
        <v>23</v>
      </c>
      <c r="E13" s="242" t="s">
        <v>217</v>
      </c>
      <c r="F13" s="259" t="s">
        <v>224</v>
      </c>
      <c r="G13" s="242" t="s">
        <v>197</v>
      </c>
      <c r="H13" s="259" t="s">
        <v>220</v>
      </c>
      <c r="I13" s="242" t="s">
        <v>187</v>
      </c>
    </row>
    <row r="14" spans="1:9" ht="33.75" customHeight="1" thickBot="1" x14ac:dyDescent="0.25">
      <c r="A14" s="241"/>
      <c r="B14" s="247"/>
      <c r="C14" s="249"/>
      <c r="D14" s="262"/>
      <c r="E14" s="243"/>
      <c r="F14" s="260"/>
      <c r="G14" s="261"/>
      <c r="H14" s="260"/>
      <c r="I14" s="261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4">
        <v>2245.3890000000001</v>
      </c>
      <c r="F16" s="42">
        <v>7574</v>
      </c>
      <c r="G16" s="21">
        <f t="shared" ref="G16:G31" si="0">(F16-E16)/E16</f>
        <v>2.3731349000106436</v>
      </c>
      <c r="H16" s="207">
        <v>7914.9</v>
      </c>
      <c r="I16" s="21">
        <f t="shared" ref="I16:I31" si="1">(F16-H16)/H16</f>
        <v>-4.3070664190324535E-2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6">
        <v>2211.8880740740742</v>
      </c>
      <c r="F17" s="46">
        <v>5910.9666666666672</v>
      </c>
      <c r="G17" s="21">
        <f t="shared" si="0"/>
        <v>1.672362465330022</v>
      </c>
      <c r="H17" s="210">
        <v>6371.5222222222219</v>
      </c>
      <c r="I17" s="21">
        <f t="shared" si="1"/>
        <v>-7.2283441773028131E-2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6">
        <v>1804.2296296296297</v>
      </c>
      <c r="F18" s="46">
        <v>5841.5</v>
      </c>
      <c r="G18" s="21">
        <f t="shared" si="0"/>
        <v>2.2376699196538175</v>
      </c>
      <c r="H18" s="210">
        <v>6024.9</v>
      </c>
      <c r="I18" s="21">
        <f t="shared" si="1"/>
        <v>-3.0440339258742826E-2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6">
        <v>1366.8000000000002</v>
      </c>
      <c r="F19" s="46">
        <v>8434.9</v>
      </c>
      <c r="G19" s="21">
        <f t="shared" si="0"/>
        <v>5.1712759730757965</v>
      </c>
      <c r="H19" s="210">
        <v>6572.4</v>
      </c>
      <c r="I19" s="21">
        <f t="shared" si="1"/>
        <v>0.28338202178808353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6">
        <v>4496.8916666666664</v>
      </c>
      <c r="F20" s="46">
        <v>13380.5</v>
      </c>
      <c r="G20" s="21">
        <f t="shared" si="0"/>
        <v>1.975499743341234</v>
      </c>
      <c r="H20" s="210">
        <v>14059.314285714285</v>
      </c>
      <c r="I20" s="21">
        <f t="shared" si="1"/>
        <v>-4.8282175924044192E-2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6">
        <v>3294.7519629629633</v>
      </c>
      <c r="F21" s="46">
        <v>9600.2000000000007</v>
      </c>
      <c r="G21" s="21">
        <f t="shared" si="0"/>
        <v>1.9137853495249342</v>
      </c>
      <c r="H21" s="210">
        <v>9766.5</v>
      </c>
      <c r="I21" s="21">
        <f t="shared" si="1"/>
        <v>-1.7027594327548176E-2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6">
        <v>2372.4333333333334</v>
      </c>
      <c r="F22" s="46">
        <v>4724.3999999999996</v>
      </c>
      <c r="G22" s="21">
        <f t="shared" si="0"/>
        <v>0.99137313307012476</v>
      </c>
      <c r="H22" s="210">
        <v>5104</v>
      </c>
      <c r="I22" s="21">
        <f t="shared" si="1"/>
        <v>-7.4373040752351169E-2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6">
        <v>604.5</v>
      </c>
      <c r="F23" s="46">
        <v>2032.7</v>
      </c>
      <c r="G23" s="21">
        <f t="shared" si="0"/>
        <v>2.3626137303556658</v>
      </c>
      <c r="H23" s="210">
        <v>2029.9</v>
      </c>
      <c r="I23" s="21">
        <f t="shared" si="1"/>
        <v>1.3793782944972433E-3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6">
        <v>607.86666666666667</v>
      </c>
      <c r="F24" s="46">
        <v>2736.9</v>
      </c>
      <c r="G24" s="21">
        <f t="shared" si="0"/>
        <v>3.5024676464136872</v>
      </c>
      <c r="H24" s="210">
        <v>2349.5500000000002</v>
      </c>
      <c r="I24" s="21">
        <f t="shared" si="1"/>
        <v>0.16486135642995461</v>
      </c>
    </row>
    <row r="25" spans="1:9" ht="16.5" x14ac:dyDescent="0.3">
      <c r="A25" s="37"/>
      <c r="B25" s="34" t="s">
        <v>13</v>
      </c>
      <c r="C25" s="148" t="s">
        <v>93</v>
      </c>
      <c r="D25" s="13" t="s">
        <v>81</v>
      </c>
      <c r="E25" s="156">
        <v>621.4462962962964</v>
      </c>
      <c r="F25" s="46">
        <v>2738.2222222222222</v>
      </c>
      <c r="G25" s="21">
        <f t="shared" si="0"/>
        <v>3.406208933163676</v>
      </c>
      <c r="H25" s="210">
        <v>2504.166666666667</v>
      </c>
      <c r="I25" s="21">
        <f t="shared" si="1"/>
        <v>9.3466444814198399E-2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6">
        <v>832.07222222222231</v>
      </c>
      <c r="F26" s="46">
        <v>3583.2</v>
      </c>
      <c r="G26" s="21">
        <f t="shared" si="0"/>
        <v>3.306356953522998</v>
      </c>
      <c r="H26" s="210">
        <v>3187.4</v>
      </c>
      <c r="I26" s="21">
        <f t="shared" si="1"/>
        <v>0.12417644475120779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6">
        <v>1993.0333333333333</v>
      </c>
      <c r="F27" s="46">
        <v>6361.75</v>
      </c>
      <c r="G27" s="21">
        <f t="shared" si="0"/>
        <v>2.1919937783278423</v>
      </c>
      <c r="H27" s="210">
        <v>6799.4</v>
      </c>
      <c r="I27" s="21">
        <f t="shared" si="1"/>
        <v>-6.4365973468247142E-2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6">
        <v>647.40555555555557</v>
      </c>
      <c r="F28" s="46">
        <v>2902.0444444444443</v>
      </c>
      <c r="G28" s="21">
        <f t="shared" si="0"/>
        <v>3.4825757510748026</v>
      </c>
      <c r="H28" s="210">
        <v>2511.1111111111113</v>
      </c>
      <c r="I28" s="21">
        <f t="shared" si="1"/>
        <v>0.15568141592920337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6">
        <v>1544.1416666666669</v>
      </c>
      <c r="F29" s="46">
        <v>4459.7222222222226</v>
      </c>
      <c r="G29" s="21">
        <f t="shared" si="0"/>
        <v>1.8881561313279041</v>
      </c>
      <c r="H29" s="210">
        <v>3755.2</v>
      </c>
      <c r="I29" s="21">
        <f t="shared" si="1"/>
        <v>0.18761243668039596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6">
        <v>3232.2217592592597</v>
      </c>
      <c r="F30" s="46">
        <v>8279.1333333333332</v>
      </c>
      <c r="G30" s="21">
        <f t="shared" si="0"/>
        <v>1.5614372867877397</v>
      </c>
      <c r="H30" s="210">
        <v>7216.1125000000002</v>
      </c>
      <c r="I30" s="21">
        <f t="shared" si="1"/>
        <v>0.1473121203879974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8">
        <v>1703.8999999999999</v>
      </c>
      <c r="F31" s="49">
        <v>8093.2000000000007</v>
      </c>
      <c r="G31" s="23">
        <f t="shared" si="0"/>
        <v>3.7498092611068734</v>
      </c>
      <c r="H31" s="213">
        <v>7912.4</v>
      </c>
      <c r="I31" s="23">
        <f t="shared" si="1"/>
        <v>2.2850209797280356E-2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6"/>
      <c r="F32" s="41"/>
      <c r="G32" s="41"/>
      <c r="H32" s="180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1">
        <v>4165.4952380952382</v>
      </c>
      <c r="F33" s="54">
        <v>13761.75</v>
      </c>
      <c r="G33" s="21">
        <f>(F33-E33)/E33</f>
        <v>2.3037488253840506</v>
      </c>
      <c r="H33" s="216">
        <v>14563.777777777777</v>
      </c>
      <c r="I33" s="21">
        <f>(F33-H33)/H33</f>
        <v>-5.5070036773120501E-2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6">
        <v>3724.0592592592589</v>
      </c>
      <c r="F34" s="46">
        <v>13428.35</v>
      </c>
      <c r="G34" s="21">
        <f>(F34-E34)/E34</f>
        <v>2.6058368208327041</v>
      </c>
      <c r="H34" s="210">
        <v>13883.155555555557</v>
      </c>
      <c r="I34" s="21">
        <f>(F34-H34)/H34</f>
        <v>-3.2759523131148605E-2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6">
        <v>4336.6880952380952</v>
      </c>
      <c r="F35" s="46">
        <v>10770</v>
      </c>
      <c r="G35" s="21">
        <f>(F35-E35)/E35</f>
        <v>1.4834619791600898</v>
      </c>
      <c r="H35" s="210">
        <v>12899.966666666667</v>
      </c>
      <c r="I35" s="21">
        <f>(F35-H35)/H35</f>
        <v>-0.16511412174191667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6">
        <v>5173.3500000000004</v>
      </c>
      <c r="F36" s="46">
        <v>10400</v>
      </c>
      <c r="G36" s="21">
        <f>(F36-E36)/E36</f>
        <v>1.0103028018595299</v>
      </c>
      <c r="H36" s="210">
        <v>9600</v>
      </c>
      <c r="I36" s="21">
        <f>(F36-H36)/H36</f>
        <v>8.3333333333333329E-2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8">
        <v>6999.1964285714284</v>
      </c>
      <c r="F37" s="49">
        <v>9539.9</v>
      </c>
      <c r="G37" s="23">
        <f>(F37-E37)/E37</f>
        <v>0.36299932390197853</v>
      </c>
      <c r="H37" s="213">
        <v>10060.700000000001</v>
      </c>
      <c r="I37" s="23">
        <f>(F37-H37)/H37</f>
        <v>-5.1765781705050452E-2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6"/>
      <c r="F38" s="41"/>
      <c r="G38" s="41"/>
      <c r="H38" s="180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5">
        <v>92832.516666666663</v>
      </c>
      <c r="F39" s="46">
        <v>304833</v>
      </c>
      <c r="G39" s="21">
        <f t="shared" ref="G39:G44" si="2">(F39-E39)/E39</f>
        <v>2.2836877739139898</v>
      </c>
      <c r="H39" s="210">
        <v>291500</v>
      </c>
      <c r="I39" s="21">
        <f t="shared" ref="I39:I44" si="3">(F39-H39)/H39</f>
        <v>4.5739279588336193E-2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7">
        <v>49657.491666666669</v>
      </c>
      <c r="F40" s="46">
        <v>160574.83333333331</v>
      </c>
      <c r="G40" s="21">
        <f t="shared" si="2"/>
        <v>2.2336476923002047</v>
      </c>
      <c r="H40" s="210">
        <v>161387.26666666666</v>
      </c>
      <c r="I40" s="21">
        <f t="shared" si="3"/>
        <v>-5.0340609275660465E-3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7">
        <v>27370.222222222223</v>
      </c>
      <c r="F41" s="57">
        <v>99559.5</v>
      </c>
      <c r="G41" s="21">
        <f t="shared" si="2"/>
        <v>2.6375115697513927</v>
      </c>
      <c r="H41" s="218">
        <v>112412</v>
      </c>
      <c r="I41" s="21">
        <f t="shared" si="3"/>
        <v>-0.11433387894530833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7">
        <v>8470.1666666666661</v>
      </c>
      <c r="F42" s="47">
        <v>28529</v>
      </c>
      <c r="G42" s="21">
        <f t="shared" si="2"/>
        <v>2.3681745735030799</v>
      </c>
      <c r="H42" s="211">
        <v>28101.5</v>
      </c>
      <c r="I42" s="21">
        <f t="shared" si="3"/>
        <v>1.5212711065245627E-2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7">
        <v>16722</v>
      </c>
      <c r="F43" s="47">
        <v>21331.666666666668</v>
      </c>
      <c r="G43" s="21">
        <f t="shared" si="2"/>
        <v>0.2756647928876132</v>
      </c>
      <c r="H43" s="211">
        <v>20916.666666666668</v>
      </c>
      <c r="I43" s="21">
        <f t="shared" si="3"/>
        <v>1.9840637450199202E-2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9">
        <v>25415.460317460314</v>
      </c>
      <c r="F44" s="50">
        <v>57789</v>
      </c>
      <c r="G44" s="31">
        <f t="shared" si="2"/>
        <v>1.2737734936989986</v>
      </c>
      <c r="H44" s="214">
        <v>54740</v>
      </c>
      <c r="I44" s="31">
        <f t="shared" si="3"/>
        <v>5.5699671172816954E-2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6"/>
      <c r="F45" s="123"/>
      <c r="G45" s="41"/>
      <c r="H45" s="17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5">
        <v>16865.600000000002</v>
      </c>
      <c r="F46" s="43">
        <v>52217.25</v>
      </c>
      <c r="G46" s="21">
        <f t="shared" ref="G46:G51" si="4">(F46-E46)/E46</f>
        <v>2.0960801868892887</v>
      </c>
      <c r="H46" s="208">
        <v>48032.25</v>
      </c>
      <c r="I46" s="21">
        <f t="shared" ref="I46:I51" si="5">(F46-H46)/H46</f>
        <v>8.7128960229845578E-2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7">
        <v>9210.625</v>
      </c>
      <c r="F47" s="47">
        <v>41026.444444444445</v>
      </c>
      <c r="G47" s="21">
        <f t="shared" si="4"/>
        <v>3.454251958411557</v>
      </c>
      <c r="H47" s="211">
        <v>40359.777777777781</v>
      </c>
      <c r="I47" s="21">
        <f t="shared" si="5"/>
        <v>1.6518095573700927E-2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7">
        <v>31312.277777777777</v>
      </c>
      <c r="F48" s="47">
        <v>119851</v>
      </c>
      <c r="G48" s="21">
        <f t="shared" si="4"/>
        <v>2.8276040104964153</v>
      </c>
      <c r="H48" s="211">
        <v>120267.875</v>
      </c>
      <c r="I48" s="21">
        <f t="shared" si="5"/>
        <v>-3.4662207177103611E-3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7">
        <v>56997.5</v>
      </c>
      <c r="F49" s="47">
        <v>149118.75</v>
      </c>
      <c r="G49" s="21">
        <f t="shared" si="4"/>
        <v>1.6162331681214088</v>
      </c>
      <c r="H49" s="211">
        <v>164493.75</v>
      </c>
      <c r="I49" s="21">
        <f t="shared" si="5"/>
        <v>-9.3468596831186593E-2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7">
        <v>5368.9333333333334</v>
      </c>
      <c r="F50" s="47">
        <v>13750</v>
      </c>
      <c r="G50" s="21">
        <f t="shared" si="4"/>
        <v>1.561030123922815</v>
      </c>
      <c r="H50" s="211">
        <v>13750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8" t="s">
        <v>159</v>
      </c>
      <c r="D51" s="12" t="s">
        <v>112</v>
      </c>
      <c r="E51" s="159">
        <v>54599.160317460315</v>
      </c>
      <c r="F51" s="50">
        <v>120832.66666666667</v>
      </c>
      <c r="G51" s="31">
        <f t="shared" si="4"/>
        <v>1.2130865376701678</v>
      </c>
      <c r="H51" s="214">
        <v>116332.66666666667</v>
      </c>
      <c r="I51" s="31">
        <f t="shared" si="5"/>
        <v>3.8682170098395981E-2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6"/>
      <c r="F52" s="41"/>
      <c r="G52" s="41"/>
      <c r="H52" s="180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5">
        <v>6307.5</v>
      </c>
      <c r="F53" s="66">
        <v>20145</v>
      </c>
      <c r="G53" s="22">
        <f t="shared" ref="G53:G61" si="6">(F53-E53)/E53</f>
        <v>2.1938168846611177</v>
      </c>
      <c r="H53" s="164">
        <v>20145</v>
      </c>
      <c r="I53" s="22">
        <f t="shared" ref="I53:I61" si="7">(F53-H53)/H53</f>
        <v>0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7">
        <v>15626.619047619048</v>
      </c>
      <c r="F54" s="70">
        <v>34413.75</v>
      </c>
      <c r="G54" s="21">
        <f t="shared" si="6"/>
        <v>1.202251804765373</v>
      </c>
      <c r="H54" s="222">
        <v>34413.75</v>
      </c>
      <c r="I54" s="21">
        <f t="shared" si="7"/>
        <v>0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7">
        <v>9320.5</v>
      </c>
      <c r="F55" s="70">
        <v>26786.6</v>
      </c>
      <c r="G55" s="21">
        <f t="shared" si="6"/>
        <v>1.8739445308728071</v>
      </c>
      <c r="H55" s="222">
        <v>27586.6</v>
      </c>
      <c r="I55" s="21">
        <f t="shared" si="7"/>
        <v>-2.8999586755888731E-2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7">
        <v>5258.333333333333</v>
      </c>
      <c r="F56" s="70">
        <v>27694.6</v>
      </c>
      <c r="G56" s="21">
        <f t="shared" si="6"/>
        <v>4.266801901743265</v>
      </c>
      <c r="H56" s="222">
        <v>27694.6</v>
      </c>
      <c r="I56" s="21">
        <f t="shared" si="7"/>
        <v>0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7">
        <v>4115.9722222222217</v>
      </c>
      <c r="F57" s="99">
        <v>19658</v>
      </c>
      <c r="G57" s="21">
        <f t="shared" si="6"/>
        <v>3.7760283448624938</v>
      </c>
      <c r="H57" s="227">
        <v>19658</v>
      </c>
      <c r="I57" s="21">
        <f t="shared" si="7"/>
        <v>0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59">
        <v>14594.666666666666</v>
      </c>
      <c r="F58" s="50">
        <v>4933.25</v>
      </c>
      <c r="G58" s="29">
        <f t="shared" si="6"/>
        <v>-0.66198268773981361</v>
      </c>
      <c r="H58" s="214">
        <v>4933.25</v>
      </c>
      <c r="I58" s="29">
        <f t="shared" si="7"/>
        <v>0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7">
        <v>14213.888888888889</v>
      </c>
      <c r="F59" s="68">
        <v>42637.5</v>
      </c>
      <c r="G59" s="21">
        <f t="shared" si="6"/>
        <v>1.9997068594879812</v>
      </c>
      <c r="H59" s="221">
        <v>42137.5</v>
      </c>
      <c r="I59" s="21">
        <f t="shared" si="7"/>
        <v>1.1865915158706615E-2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2">
        <v>16133.744047619048</v>
      </c>
      <c r="F60" s="70">
        <v>43979</v>
      </c>
      <c r="G60" s="21">
        <f t="shared" si="6"/>
        <v>1.725901679746199</v>
      </c>
      <c r="H60" s="222">
        <v>43700.428571428572</v>
      </c>
      <c r="I60" s="21">
        <f t="shared" si="7"/>
        <v>6.3745697165441097E-3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59">
        <v>53785.555555555555</v>
      </c>
      <c r="F61" s="73">
        <v>218000</v>
      </c>
      <c r="G61" s="29">
        <f t="shared" si="6"/>
        <v>3.0531328113702565</v>
      </c>
      <c r="H61" s="223">
        <v>218000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6"/>
      <c r="F62" s="52"/>
      <c r="G62" s="41"/>
      <c r="H62" s="160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5">
        <v>20443.740740740741</v>
      </c>
      <c r="F63" s="54">
        <v>52886.3</v>
      </c>
      <c r="G63" s="21">
        <f t="shared" ref="G63:G68" si="8">(F63-E63)/E63</f>
        <v>1.5869189338038812</v>
      </c>
      <c r="H63" s="216">
        <v>52161.3</v>
      </c>
      <c r="I63" s="21">
        <f t="shared" ref="I63:I74" si="9">(F63-H63)/H63</f>
        <v>1.3899193463353098E-2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7">
        <v>96575.666666666672</v>
      </c>
      <c r="F64" s="46">
        <v>376851.85714285716</v>
      </c>
      <c r="G64" s="21">
        <f t="shared" si="8"/>
        <v>2.9021408823774499</v>
      </c>
      <c r="H64" s="210">
        <v>363281.85714285716</v>
      </c>
      <c r="I64" s="21">
        <f t="shared" si="9"/>
        <v>3.7353916065959017E-2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7">
        <v>41721.333333333336</v>
      </c>
      <c r="F65" s="46">
        <v>159516.33333333334</v>
      </c>
      <c r="G65" s="21">
        <f t="shared" si="8"/>
        <v>2.823375731040874</v>
      </c>
      <c r="H65" s="210">
        <v>154766.33333333334</v>
      </c>
      <c r="I65" s="21">
        <f t="shared" si="9"/>
        <v>3.0691429445249718E-2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7">
        <v>18787.38095238095</v>
      </c>
      <c r="F66" s="46">
        <v>77999</v>
      </c>
      <c r="G66" s="21">
        <f t="shared" si="8"/>
        <v>3.1516696871000045</v>
      </c>
      <c r="H66" s="210">
        <v>77999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7">
        <v>13342.777777777776</v>
      </c>
      <c r="F67" s="46">
        <v>42551.666666666664</v>
      </c>
      <c r="G67" s="21">
        <f t="shared" si="8"/>
        <v>2.1891160428030152</v>
      </c>
      <c r="H67" s="210">
        <v>42623.333333333336</v>
      </c>
      <c r="I67" s="21">
        <f t="shared" si="9"/>
        <v>-1.6813951669665641E-3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9">
        <v>13189</v>
      </c>
      <c r="F68" s="58">
        <v>34513.333333333336</v>
      </c>
      <c r="G68" s="31">
        <f t="shared" si="8"/>
        <v>1.6168271539414161</v>
      </c>
      <c r="H68" s="219">
        <v>33690</v>
      </c>
      <c r="I68" s="195">
        <f t="shared" si="9"/>
        <v>2.4438507964776958E-2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6"/>
      <c r="F69" s="52"/>
      <c r="G69" s="52"/>
      <c r="H69" s="160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5">
        <v>13075.267857142857</v>
      </c>
      <c r="F70" s="43">
        <v>44449.125</v>
      </c>
      <c r="G70" s="21">
        <f>(F70-E70)/E70</f>
        <v>2.3994810267476083</v>
      </c>
      <c r="H70" s="208">
        <v>44977.571428571428</v>
      </c>
      <c r="I70" s="21">
        <f t="shared" si="9"/>
        <v>-1.1749109873810098E-2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7">
        <v>7680.1488095238092</v>
      </c>
      <c r="F71" s="47">
        <v>22532.5</v>
      </c>
      <c r="G71" s="21">
        <f>(F71-E71)/E71</f>
        <v>1.9338624236106539</v>
      </c>
      <c r="H71" s="211">
        <v>22532.5</v>
      </c>
      <c r="I71" s="21">
        <f t="shared" si="9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7">
        <v>2185.3666666666668</v>
      </c>
      <c r="F72" s="47">
        <v>15119.666666666666</v>
      </c>
      <c r="G72" s="21">
        <f>(F72-E72)/E72</f>
        <v>5.9185948963560646</v>
      </c>
      <c r="H72" s="211">
        <v>15078</v>
      </c>
      <c r="I72" s="21">
        <f t="shared" si="9"/>
        <v>2.7634080558871241E-3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7">
        <v>8303.7777777777792</v>
      </c>
      <c r="F73" s="47">
        <v>25375.75</v>
      </c>
      <c r="G73" s="21">
        <f>(F73-E73)/E73</f>
        <v>2.0559283592474635</v>
      </c>
      <c r="H73" s="211">
        <v>25375.75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9">
        <v>7351.5</v>
      </c>
      <c r="F74" s="50">
        <v>16044.571428571429</v>
      </c>
      <c r="G74" s="21">
        <f>(F74-E74)/E74</f>
        <v>1.1824894822242304</v>
      </c>
      <c r="H74" s="214">
        <v>15481</v>
      </c>
      <c r="I74" s="21">
        <f t="shared" si="9"/>
        <v>3.6404071350134314E-2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6"/>
      <c r="F75" s="52"/>
      <c r="G75" s="52"/>
      <c r="H75" s="160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7">
        <v>4560</v>
      </c>
      <c r="F76" s="43">
        <v>15422.6</v>
      </c>
      <c r="G76" s="22">
        <f t="shared" ref="G76:G82" si="10">(F76-E76)/E76</f>
        <v>2.3821491228070175</v>
      </c>
      <c r="H76" s="208">
        <v>15422.6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7">
        <v>3629.5</v>
      </c>
      <c r="F77" s="32">
        <v>15749</v>
      </c>
      <c r="G77" s="21">
        <f t="shared" si="10"/>
        <v>3.3391651742664279</v>
      </c>
      <c r="H77" s="202">
        <v>15405.375</v>
      </c>
      <c r="I77" s="21">
        <f t="shared" si="11"/>
        <v>2.2305526480205774E-2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7">
        <v>1777.5</v>
      </c>
      <c r="F78" s="47">
        <v>6013</v>
      </c>
      <c r="G78" s="21">
        <f t="shared" si="10"/>
        <v>2.3828410689170183</v>
      </c>
      <c r="H78" s="211">
        <v>6312.6</v>
      </c>
      <c r="I78" s="21">
        <f t="shared" si="11"/>
        <v>-4.7460634286981648E-2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7">
        <v>5404.4444444444443</v>
      </c>
      <c r="F79" s="47">
        <v>11824.222222222223</v>
      </c>
      <c r="G79" s="21">
        <f t="shared" si="10"/>
        <v>1.1878700657894739</v>
      </c>
      <c r="H79" s="211">
        <v>10991.111111111111</v>
      </c>
      <c r="I79" s="21">
        <f t="shared" si="11"/>
        <v>7.5798625151637711E-2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3">
        <v>5718.7268518518513</v>
      </c>
      <c r="F80" s="61">
        <v>22596.6</v>
      </c>
      <c r="G80" s="21">
        <f t="shared" si="10"/>
        <v>2.9513340268529729</v>
      </c>
      <c r="H80" s="220">
        <v>20063.333333333332</v>
      </c>
      <c r="I80" s="21">
        <f t="shared" si="11"/>
        <v>0.1262634989200864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3">
        <v>13666.444444444445</v>
      </c>
      <c r="F81" s="61">
        <v>56000</v>
      </c>
      <c r="G81" s="21">
        <f t="shared" si="10"/>
        <v>3.097627603700873</v>
      </c>
      <c r="H81" s="220">
        <v>56000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9">
        <v>8958.9947089947091</v>
      </c>
      <c r="F82" s="50">
        <v>28665</v>
      </c>
      <c r="G82" s="23">
        <f t="shared" si="10"/>
        <v>2.1995777351247598</v>
      </c>
      <c r="H82" s="214">
        <v>28248.333333333332</v>
      </c>
      <c r="I82" s="23">
        <f t="shared" si="11"/>
        <v>1.4750132751194805E-2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69" zoomScaleNormal="100" workbookViewId="0">
      <selection activeCell="E90" sqref="E90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9" t="s">
        <v>201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40" t="s">
        <v>3</v>
      </c>
      <c r="B13" s="246"/>
      <c r="C13" s="265" t="s">
        <v>0</v>
      </c>
      <c r="D13" s="267" t="s">
        <v>23</v>
      </c>
      <c r="E13" s="242" t="s">
        <v>217</v>
      </c>
      <c r="F13" s="259" t="s">
        <v>224</v>
      </c>
      <c r="G13" s="242" t="s">
        <v>197</v>
      </c>
      <c r="H13" s="259" t="s">
        <v>220</v>
      </c>
      <c r="I13" s="242" t="s">
        <v>187</v>
      </c>
    </row>
    <row r="14" spans="1:9" ht="38.25" customHeight="1" thickBot="1" x14ac:dyDescent="0.25">
      <c r="A14" s="241"/>
      <c r="B14" s="247"/>
      <c r="C14" s="266"/>
      <c r="D14" s="268"/>
      <c r="E14" s="243"/>
      <c r="F14" s="260"/>
      <c r="G14" s="261"/>
      <c r="H14" s="260"/>
      <c r="I14" s="261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50"/>
      <c r="B16" s="206" t="s">
        <v>10</v>
      </c>
      <c r="C16" s="189" t="s">
        <v>90</v>
      </c>
      <c r="D16" s="186" t="s">
        <v>161</v>
      </c>
      <c r="E16" s="207">
        <v>2372.4333333333334</v>
      </c>
      <c r="F16" s="207">
        <v>4724.3999999999996</v>
      </c>
      <c r="G16" s="195">
        <f>(F16-E16)/E16</f>
        <v>0.99137313307012476</v>
      </c>
      <c r="H16" s="207">
        <v>5104</v>
      </c>
      <c r="I16" s="195">
        <f>(F16-H16)/H16</f>
        <v>-7.4373040752351169E-2</v>
      </c>
    </row>
    <row r="17" spans="1:9" ht="16.5" x14ac:dyDescent="0.3">
      <c r="A17" s="151"/>
      <c r="B17" s="203" t="s">
        <v>5</v>
      </c>
      <c r="C17" s="190" t="s">
        <v>85</v>
      </c>
      <c r="D17" s="186" t="s">
        <v>161</v>
      </c>
      <c r="E17" s="210">
        <v>2211.8880740740742</v>
      </c>
      <c r="F17" s="210">
        <v>5910.9666666666672</v>
      </c>
      <c r="G17" s="195">
        <f>(F17-E17)/E17</f>
        <v>1.672362465330022</v>
      </c>
      <c r="H17" s="210">
        <v>6371.5222222222219</v>
      </c>
      <c r="I17" s="195">
        <f>(F17-H17)/H17</f>
        <v>-7.2283441773028131E-2</v>
      </c>
    </row>
    <row r="18" spans="1:9" ht="16.5" x14ac:dyDescent="0.3">
      <c r="A18" s="151"/>
      <c r="B18" s="203" t="s">
        <v>15</v>
      </c>
      <c r="C18" s="190" t="s">
        <v>95</v>
      </c>
      <c r="D18" s="186" t="s">
        <v>82</v>
      </c>
      <c r="E18" s="210">
        <v>1993.0333333333333</v>
      </c>
      <c r="F18" s="210">
        <v>6361.75</v>
      </c>
      <c r="G18" s="195">
        <f>(F18-E18)/E18</f>
        <v>2.1919937783278423</v>
      </c>
      <c r="H18" s="210">
        <v>6799.4</v>
      </c>
      <c r="I18" s="195">
        <f>(F18-H18)/H18</f>
        <v>-6.4365973468247142E-2</v>
      </c>
    </row>
    <row r="19" spans="1:9" ht="16.5" x14ac:dyDescent="0.3">
      <c r="A19" s="151"/>
      <c r="B19" s="203" t="s">
        <v>8</v>
      </c>
      <c r="C19" s="190" t="s">
        <v>89</v>
      </c>
      <c r="D19" s="186" t="s">
        <v>161</v>
      </c>
      <c r="E19" s="210">
        <v>4496.8916666666664</v>
      </c>
      <c r="F19" s="210">
        <v>13380.5</v>
      </c>
      <c r="G19" s="195">
        <f>(F19-E19)/E19</f>
        <v>1.975499743341234</v>
      </c>
      <c r="H19" s="210">
        <v>14059.314285714285</v>
      </c>
      <c r="I19" s="195">
        <f>(F19-H19)/H19</f>
        <v>-4.8282175924044192E-2</v>
      </c>
    </row>
    <row r="20" spans="1:9" ht="16.5" x14ac:dyDescent="0.3">
      <c r="A20" s="151"/>
      <c r="B20" s="203" t="s">
        <v>4</v>
      </c>
      <c r="C20" s="190" t="s">
        <v>84</v>
      </c>
      <c r="D20" s="186" t="s">
        <v>161</v>
      </c>
      <c r="E20" s="210">
        <v>2245.3890000000001</v>
      </c>
      <c r="F20" s="210">
        <v>7574</v>
      </c>
      <c r="G20" s="195">
        <f>(F20-E20)/E20</f>
        <v>2.3731349000106436</v>
      </c>
      <c r="H20" s="210">
        <v>7914.9</v>
      </c>
      <c r="I20" s="195">
        <f>(F20-H20)/H20</f>
        <v>-4.3070664190324535E-2</v>
      </c>
    </row>
    <row r="21" spans="1:9" ht="16.5" x14ac:dyDescent="0.3">
      <c r="A21" s="151"/>
      <c r="B21" s="203" t="s">
        <v>6</v>
      </c>
      <c r="C21" s="190" t="s">
        <v>86</v>
      </c>
      <c r="D21" s="186" t="s">
        <v>161</v>
      </c>
      <c r="E21" s="210">
        <v>1804.2296296296297</v>
      </c>
      <c r="F21" s="210">
        <v>5841.5</v>
      </c>
      <c r="G21" s="195">
        <f>(F21-E21)/E21</f>
        <v>2.2376699196538175</v>
      </c>
      <c r="H21" s="210">
        <v>6024.9</v>
      </c>
      <c r="I21" s="195">
        <f>(F21-H21)/H21</f>
        <v>-3.0440339258742826E-2</v>
      </c>
    </row>
    <row r="22" spans="1:9" ht="16.5" x14ac:dyDescent="0.3">
      <c r="A22" s="151"/>
      <c r="B22" s="203" t="s">
        <v>9</v>
      </c>
      <c r="C22" s="190" t="s">
        <v>88</v>
      </c>
      <c r="D22" s="186" t="s">
        <v>161</v>
      </c>
      <c r="E22" s="210">
        <v>3294.7519629629633</v>
      </c>
      <c r="F22" s="210">
        <v>9600.2000000000007</v>
      </c>
      <c r="G22" s="195">
        <f>(F22-E22)/E22</f>
        <v>1.9137853495249342</v>
      </c>
      <c r="H22" s="210">
        <v>9766.5</v>
      </c>
      <c r="I22" s="195">
        <f>(F22-H22)/H22</f>
        <v>-1.7027594327548176E-2</v>
      </c>
    </row>
    <row r="23" spans="1:9" ht="16.5" x14ac:dyDescent="0.3">
      <c r="A23" s="151"/>
      <c r="B23" s="203" t="s">
        <v>11</v>
      </c>
      <c r="C23" s="190" t="s">
        <v>91</v>
      </c>
      <c r="D23" s="188" t="s">
        <v>81</v>
      </c>
      <c r="E23" s="210">
        <v>604.5</v>
      </c>
      <c r="F23" s="210">
        <v>2032.7</v>
      </c>
      <c r="G23" s="195">
        <f>(F23-E23)/E23</f>
        <v>2.3626137303556658</v>
      </c>
      <c r="H23" s="210">
        <v>2029.9</v>
      </c>
      <c r="I23" s="195">
        <f>(F23-H23)/H23</f>
        <v>1.3793782944972433E-3</v>
      </c>
    </row>
    <row r="24" spans="1:9" ht="16.5" x14ac:dyDescent="0.3">
      <c r="A24" s="151"/>
      <c r="B24" s="203" t="s">
        <v>19</v>
      </c>
      <c r="C24" s="190" t="s">
        <v>99</v>
      </c>
      <c r="D24" s="188" t="s">
        <v>161</v>
      </c>
      <c r="E24" s="210">
        <v>1703.8999999999999</v>
      </c>
      <c r="F24" s="210">
        <v>8093.2000000000007</v>
      </c>
      <c r="G24" s="195">
        <f>(F24-E24)/E24</f>
        <v>3.7498092611068734</v>
      </c>
      <c r="H24" s="210">
        <v>7912.4</v>
      </c>
      <c r="I24" s="195">
        <f>(F24-H24)/H24</f>
        <v>2.2850209797280356E-2</v>
      </c>
    </row>
    <row r="25" spans="1:9" ht="16.5" x14ac:dyDescent="0.3">
      <c r="A25" s="151"/>
      <c r="B25" s="203" t="s">
        <v>13</v>
      </c>
      <c r="C25" s="190" t="s">
        <v>93</v>
      </c>
      <c r="D25" s="188" t="s">
        <v>81</v>
      </c>
      <c r="E25" s="210">
        <v>621.4462962962964</v>
      </c>
      <c r="F25" s="210">
        <v>2738.2222222222222</v>
      </c>
      <c r="G25" s="195">
        <f>(F25-E25)/E25</f>
        <v>3.406208933163676</v>
      </c>
      <c r="H25" s="210">
        <v>2504.166666666667</v>
      </c>
      <c r="I25" s="195">
        <f>(F25-H25)/H25</f>
        <v>9.3466444814198399E-2</v>
      </c>
    </row>
    <row r="26" spans="1:9" ht="16.5" x14ac:dyDescent="0.3">
      <c r="A26" s="151"/>
      <c r="B26" s="203" t="s">
        <v>14</v>
      </c>
      <c r="C26" s="190" t="s">
        <v>94</v>
      </c>
      <c r="D26" s="188" t="s">
        <v>81</v>
      </c>
      <c r="E26" s="210">
        <v>832.07222222222231</v>
      </c>
      <c r="F26" s="210">
        <v>3583.2</v>
      </c>
      <c r="G26" s="195">
        <f>(F26-E26)/E26</f>
        <v>3.306356953522998</v>
      </c>
      <c r="H26" s="210">
        <v>3187.4</v>
      </c>
      <c r="I26" s="195">
        <f>(F26-H26)/H26</f>
        <v>0.12417644475120779</v>
      </c>
    </row>
    <row r="27" spans="1:9" ht="16.5" x14ac:dyDescent="0.3">
      <c r="A27" s="151"/>
      <c r="B27" s="203" t="s">
        <v>18</v>
      </c>
      <c r="C27" s="190" t="s">
        <v>98</v>
      </c>
      <c r="D27" s="188" t="s">
        <v>83</v>
      </c>
      <c r="E27" s="210">
        <v>3232.2217592592597</v>
      </c>
      <c r="F27" s="210">
        <v>8279.1333333333332</v>
      </c>
      <c r="G27" s="195">
        <f>(F27-E27)/E27</f>
        <v>1.5614372867877397</v>
      </c>
      <c r="H27" s="210">
        <v>7216.1125000000002</v>
      </c>
      <c r="I27" s="195">
        <f>(F27-H27)/H27</f>
        <v>0.1473121203879974</v>
      </c>
    </row>
    <row r="28" spans="1:9" ht="16.5" x14ac:dyDescent="0.3">
      <c r="A28" s="151"/>
      <c r="B28" s="203" t="s">
        <v>16</v>
      </c>
      <c r="C28" s="190" t="s">
        <v>96</v>
      </c>
      <c r="D28" s="188" t="s">
        <v>81</v>
      </c>
      <c r="E28" s="210">
        <v>647.40555555555557</v>
      </c>
      <c r="F28" s="210">
        <v>2902.0444444444443</v>
      </c>
      <c r="G28" s="195">
        <f>(F28-E28)/E28</f>
        <v>3.4825757510748026</v>
      </c>
      <c r="H28" s="210">
        <v>2511.1111111111113</v>
      </c>
      <c r="I28" s="195">
        <f>(F28-H28)/H28</f>
        <v>0.15568141592920337</v>
      </c>
    </row>
    <row r="29" spans="1:9" ht="17.25" thickBot="1" x14ac:dyDescent="0.35">
      <c r="A29" s="152"/>
      <c r="B29" s="203" t="s">
        <v>12</v>
      </c>
      <c r="C29" s="190" t="s">
        <v>92</v>
      </c>
      <c r="D29" s="188" t="s">
        <v>81</v>
      </c>
      <c r="E29" s="210">
        <v>607.86666666666667</v>
      </c>
      <c r="F29" s="210">
        <v>2736.9</v>
      </c>
      <c r="G29" s="195">
        <f>(F29-E29)/E29</f>
        <v>3.5024676464136872</v>
      </c>
      <c r="H29" s="210">
        <v>2349.5500000000002</v>
      </c>
      <c r="I29" s="195">
        <f>(F29-H29)/H29</f>
        <v>0.16486135642995461</v>
      </c>
    </row>
    <row r="30" spans="1:9" ht="16.5" x14ac:dyDescent="0.3">
      <c r="A30" s="37"/>
      <c r="B30" s="203" t="s">
        <v>17</v>
      </c>
      <c r="C30" s="190" t="s">
        <v>97</v>
      </c>
      <c r="D30" s="188" t="s">
        <v>161</v>
      </c>
      <c r="E30" s="210">
        <v>1544.1416666666669</v>
      </c>
      <c r="F30" s="210">
        <v>4459.7222222222226</v>
      </c>
      <c r="G30" s="195">
        <f>(F30-E30)/E30</f>
        <v>1.8881561313279041</v>
      </c>
      <c r="H30" s="210">
        <v>3755.2</v>
      </c>
      <c r="I30" s="195">
        <f>(F30-H30)/H30</f>
        <v>0.18761243668039596</v>
      </c>
    </row>
    <row r="31" spans="1:9" ht="17.25" thickBot="1" x14ac:dyDescent="0.35">
      <c r="A31" s="38"/>
      <c r="B31" s="204" t="s">
        <v>7</v>
      </c>
      <c r="C31" s="191" t="s">
        <v>87</v>
      </c>
      <c r="D31" s="187" t="s">
        <v>161</v>
      </c>
      <c r="E31" s="213">
        <v>1366.8000000000002</v>
      </c>
      <c r="F31" s="213">
        <v>8434.9</v>
      </c>
      <c r="G31" s="197">
        <f>(F31-E31)/E31</f>
        <v>5.1712759730757965</v>
      </c>
      <c r="H31" s="213">
        <v>6572.4</v>
      </c>
      <c r="I31" s="197">
        <f>(F31-H31)/H31</f>
        <v>0.28338202178808353</v>
      </c>
    </row>
    <row r="32" spans="1:9" ht="15.75" customHeight="1" thickBot="1" x14ac:dyDescent="0.25">
      <c r="A32" s="252" t="s">
        <v>188</v>
      </c>
      <c r="B32" s="253"/>
      <c r="C32" s="253"/>
      <c r="D32" s="254"/>
      <c r="E32" s="100">
        <f>SUM(E16:E31)</f>
        <v>29578.97116666667</v>
      </c>
      <c r="F32" s="101">
        <f>SUM(F16:F31)</f>
        <v>96653.338888888858</v>
      </c>
      <c r="G32" s="102">
        <f t="shared" ref="G32" si="0">(F32-E32)/E32</f>
        <v>2.2676369419437443</v>
      </c>
      <c r="H32" s="101">
        <f>SUM(H16:H31)</f>
        <v>94078.776785714275</v>
      </c>
      <c r="I32" s="105">
        <f t="shared" ref="I32" si="1">(F32-H32)/H32</f>
        <v>2.7366024422689206E-2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5" t="s">
        <v>28</v>
      </c>
      <c r="C34" s="192" t="s">
        <v>102</v>
      </c>
      <c r="D34" s="194" t="s">
        <v>161</v>
      </c>
      <c r="E34" s="216">
        <v>4336.6880952380952</v>
      </c>
      <c r="F34" s="216">
        <v>10770</v>
      </c>
      <c r="G34" s="195">
        <f>(F34-E34)/E34</f>
        <v>1.4834619791600898</v>
      </c>
      <c r="H34" s="216">
        <v>12899.966666666667</v>
      </c>
      <c r="I34" s="195">
        <f>(F34-H34)/H34</f>
        <v>-0.16511412174191667</v>
      </c>
    </row>
    <row r="35" spans="1:9" ht="16.5" x14ac:dyDescent="0.3">
      <c r="A35" s="37"/>
      <c r="B35" s="203" t="s">
        <v>26</v>
      </c>
      <c r="C35" s="190" t="s">
        <v>100</v>
      </c>
      <c r="D35" s="186" t="s">
        <v>161</v>
      </c>
      <c r="E35" s="210">
        <v>4165.4952380952382</v>
      </c>
      <c r="F35" s="210">
        <v>13761.75</v>
      </c>
      <c r="G35" s="195">
        <f>(F35-E35)/E35</f>
        <v>2.3037488253840506</v>
      </c>
      <c r="H35" s="210">
        <v>14563.777777777777</v>
      </c>
      <c r="I35" s="195">
        <f>(F35-H35)/H35</f>
        <v>-5.5070036773120501E-2</v>
      </c>
    </row>
    <row r="36" spans="1:9" ht="16.5" x14ac:dyDescent="0.3">
      <c r="A36" s="37"/>
      <c r="B36" s="205" t="s">
        <v>30</v>
      </c>
      <c r="C36" s="190" t="s">
        <v>104</v>
      </c>
      <c r="D36" s="186" t="s">
        <v>161</v>
      </c>
      <c r="E36" s="210">
        <v>6999.1964285714284</v>
      </c>
      <c r="F36" s="210">
        <v>9539.9</v>
      </c>
      <c r="G36" s="195">
        <f>(F36-E36)/E36</f>
        <v>0.36299932390197853</v>
      </c>
      <c r="H36" s="210">
        <v>10060.700000000001</v>
      </c>
      <c r="I36" s="195">
        <f>(F36-H36)/H36</f>
        <v>-5.1765781705050452E-2</v>
      </c>
    </row>
    <row r="37" spans="1:9" ht="16.5" x14ac:dyDescent="0.3">
      <c r="A37" s="37"/>
      <c r="B37" s="203" t="s">
        <v>27</v>
      </c>
      <c r="C37" s="190" t="s">
        <v>101</v>
      </c>
      <c r="D37" s="186" t="s">
        <v>161</v>
      </c>
      <c r="E37" s="210">
        <v>3724.0592592592589</v>
      </c>
      <c r="F37" s="210">
        <v>13428.35</v>
      </c>
      <c r="G37" s="195">
        <f>(F37-E37)/E37</f>
        <v>2.6058368208327041</v>
      </c>
      <c r="H37" s="210">
        <v>13883.155555555557</v>
      </c>
      <c r="I37" s="195">
        <f>(F37-H37)/H37</f>
        <v>-3.2759523131148605E-2</v>
      </c>
    </row>
    <row r="38" spans="1:9" ht="17.25" thickBot="1" x14ac:dyDescent="0.35">
      <c r="A38" s="38"/>
      <c r="B38" s="205" t="s">
        <v>29</v>
      </c>
      <c r="C38" s="190" t="s">
        <v>103</v>
      </c>
      <c r="D38" s="198" t="s">
        <v>161</v>
      </c>
      <c r="E38" s="213">
        <v>5173.3500000000004</v>
      </c>
      <c r="F38" s="213">
        <v>10400</v>
      </c>
      <c r="G38" s="197">
        <f>(F38-E38)/E38</f>
        <v>1.0103028018595299</v>
      </c>
      <c r="H38" s="213">
        <v>9600</v>
      </c>
      <c r="I38" s="197">
        <f>(F38-H38)/H38</f>
        <v>8.3333333333333329E-2</v>
      </c>
    </row>
    <row r="39" spans="1:9" ht="15.75" customHeight="1" thickBot="1" x14ac:dyDescent="0.25">
      <c r="A39" s="252" t="s">
        <v>189</v>
      </c>
      <c r="B39" s="253"/>
      <c r="C39" s="253"/>
      <c r="D39" s="254"/>
      <c r="E39" s="84">
        <f>SUM(E34:E38)</f>
        <v>24398.789021164019</v>
      </c>
      <c r="F39" s="103">
        <f>SUM(F34:F38)</f>
        <v>57900</v>
      </c>
      <c r="G39" s="104">
        <f t="shared" ref="G39" si="2">(F39-E39)/E39</f>
        <v>1.3730685957313837</v>
      </c>
      <c r="H39" s="103">
        <f>SUM(H34:H38)</f>
        <v>61007.600000000006</v>
      </c>
      <c r="I39" s="105">
        <f t="shared" ref="I39" si="3">(F39-H39)/H39</f>
        <v>-5.0937915931785642E-2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6" t="s">
        <v>33</v>
      </c>
      <c r="C41" s="190" t="s">
        <v>107</v>
      </c>
      <c r="D41" s="194" t="s">
        <v>161</v>
      </c>
      <c r="E41" s="208">
        <v>27370.222222222223</v>
      </c>
      <c r="F41" s="210">
        <v>99559.5</v>
      </c>
      <c r="G41" s="195">
        <f>(F41-E41)/E41</f>
        <v>2.6375115697513927</v>
      </c>
      <c r="H41" s="210">
        <v>112412</v>
      </c>
      <c r="I41" s="195">
        <f>(F41-H41)/H41</f>
        <v>-0.11433387894530833</v>
      </c>
    </row>
    <row r="42" spans="1:9" ht="16.5" x14ac:dyDescent="0.3">
      <c r="A42" s="37"/>
      <c r="B42" s="203" t="s">
        <v>32</v>
      </c>
      <c r="C42" s="190" t="s">
        <v>106</v>
      </c>
      <c r="D42" s="186" t="s">
        <v>161</v>
      </c>
      <c r="E42" s="211">
        <v>49657.491666666669</v>
      </c>
      <c r="F42" s="210">
        <v>160574.83333333331</v>
      </c>
      <c r="G42" s="195">
        <f>(F42-E42)/E42</f>
        <v>2.2336476923002047</v>
      </c>
      <c r="H42" s="210">
        <v>161387.26666666666</v>
      </c>
      <c r="I42" s="195">
        <f>(F42-H42)/H42</f>
        <v>-5.0340609275660465E-3</v>
      </c>
    </row>
    <row r="43" spans="1:9" ht="16.5" x14ac:dyDescent="0.3">
      <c r="A43" s="37"/>
      <c r="B43" s="205" t="s">
        <v>34</v>
      </c>
      <c r="C43" s="190" t="s">
        <v>154</v>
      </c>
      <c r="D43" s="186" t="s">
        <v>161</v>
      </c>
      <c r="E43" s="211">
        <v>8470.1666666666661</v>
      </c>
      <c r="F43" s="218">
        <v>28529</v>
      </c>
      <c r="G43" s="195">
        <f>(F43-E43)/E43</f>
        <v>2.3681745735030799</v>
      </c>
      <c r="H43" s="218">
        <v>28101.5</v>
      </c>
      <c r="I43" s="195">
        <f>(F43-H43)/H43</f>
        <v>1.5212711065245627E-2</v>
      </c>
    </row>
    <row r="44" spans="1:9" ht="16.5" x14ac:dyDescent="0.3">
      <c r="A44" s="37"/>
      <c r="B44" s="203" t="s">
        <v>35</v>
      </c>
      <c r="C44" s="190" t="s">
        <v>152</v>
      </c>
      <c r="D44" s="186" t="s">
        <v>161</v>
      </c>
      <c r="E44" s="211">
        <v>16722</v>
      </c>
      <c r="F44" s="211">
        <v>21331.666666666668</v>
      </c>
      <c r="G44" s="195">
        <f>(F44-E44)/E44</f>
        <v>0.2756647928876132</v>
      </c>
      <c r="H44" s="211">
        <v>20916.666666666668</v>
      </c>
      <c r="I44" s="195">
        <f>(F44-H44)/H44</f>
        <v>1.9840637450199202E-2</v>
      </c>
    </row>
    <row r="45" spans="1:9" ht="16.5" x14ac:dyDescent="0.3">
      <c r="A45" s="37"/>
      <c r="B45" s="203" t="s">
        <v>31</v>
      </c>
      <c r="C45" s="190" t="s">
        <v>105</v>
      </c>
      <c r="D45" s="186" t="s">
        <v>161</v>
      </c>
      <c r="E45" s="211">
        <v>92832.516666666663</v>
      </c>
      <c r="F45" s="211">
        <v>304833</v>
      </c>
      <c r="G45" s="195">
        <f>(F45-E45)/E45</f>
        <v>2.2836877739139898</v>
      </c>
      <c r="H45" s="211">
        <v>291500</v>
      </c>
      <c r="I45" s="195">
        <f>(F45-H45)/H45</f>
        <v>4.5739279588336193E-2</v>
      </c>
    </row>
    <row r="46" spans="1:9" ht="16.5" customHeight="1" thickBot="1" x14ac:dyDescent="0.35">
      <c r="A46" s="38"/>
      <c r="B46" s="203" t="s">
        <v>36</v>
      </c>
      <c r="C46" s="190" t="s">
        <v>153</v>
      </c>
      <c r="D46" s="186" t="s">
        <v>161</v>
      </c>
      <c r="E46" s="214">
        <v>25415.460317460314</v>
      </c>
      <c r="F46" s="214">
        <v>57789</v>
      </c>
      <c r="G46" s="201">
        <f>(F46-E46)/E46</f>
        <v>1.2737734936989986</v>
      </c>
      <c r="H46" s="214">
        <v>54740</v>
      </c>
      <c r="I46" s="201">
        <f>(F46-H46)/H46</f>
        <v>5.5699671172816954E-2</v>
      </c>
    </row>
    <row r="47" spans="1:9" ht="15.75" customHeight="1" thickBot="1" x14ac:dyDescent="0.25">
      <c r="A47" s="252" t="s">
        <v>190</v>
      </c>
      <c r="B47" s="253"/>
      <c r="C47" s="253"/>
      <c r="D47" s="254"/>
      <c r="E47" s="84">
        <f>SUM(E41:E46)</f>
        <v>220467.85753968256</v>
      </c>
      <c r="F47" s="84">
        <f>SUM(F41:F46)</f>
        <v>672617</v>
      </c>
      <c r="G47" s="104">
        <f t="shared" ref="G47" si="4">(F47-E47)/E47</f>
        <v>2.0508619601337306</v>
      </c>
      <c r="H47" s="103">
        <f>SUM(H41:H46)</f>
        <v>669057.43333333335</v>
      </c>
      <c r="I47" s="105">
        <f t="shared" ref="I47" si="5">(F47-H47)/H47</f>
        <v>5.3202707111890462E-3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3" t="s">
        <v>48</v>
      </c>
      <c r="C49" s="190" t="s">
        <v>157</v>
      </c>
      <c r="D49" s="194" t="s">
        <v>114</v>
      </c>
      <c r="E49" s="208">
        <v>56997.5</v>
      </c>
      <c r="F49" s="208">
        <v>149118.75</v>
      </c>
      <c r="G49" s="195">
        <f>(F49-E49)/E49</f>
        <v>1.6162331681214088</v>
      </c>
      <c r="H49" s="208">
        <v>164493.75</v>
      </c>
      <c r="I49" s="195">
        <f>(F49-H49)/H49</f>
        <v>-9.3468596831186593E-2</v>
      </c>
    </row>
    <row r="50" spans="1:9" ht="16.5" x14ac:dyDescent="0.3">
      <c r="A50" s="37"/>
      <c r="B50" s="203" t="s">
        <v>47</v>
      </c>
      <c r="C50" s="190" t="s">
        <v>113</v>
      </c>
      <c r="D50" s="188" t="s">
        <v>114</v>
      </c>
      <c r="E50" s="211">
        <v>31312.277777777777</v>
      </c>
      <c r="F50" s="211">
        <v>119851</v>
      </c>
      <c r="G50" s="195">
        <f>(F50-E50)/E50</f>
        <v>2.8276040104964153</v>
      </c>
      <c r="H50" s="211">
        <v>120267.875</v>
      </c>
      <c r="I50" s="195">
        <f>(F50-H50)/H50</f>
        <v>-3.4662207177103611E-3</v>
      </c>
    </row>
    <row r="51" spans="1:9" ht="16.5" x14ac:dyDescent="0.3">
      <c r="A51" s="37"/>
      <c r="B51" s="203" t="s">
        <v>49</v>
      </c>
      <c r="C51" s="190" t="s">
        <v>158</v>
      </c>
      <c r="D51" s="186" t="s">
        <v>199</v>
      </c>
      <c r="E51" s="211">
        <v>5368.9333333333334</v>
      </c>
      <c r="F51" s="211">
        <v>13750</v>
      </c>
      <c r="G51" s="195">
        <f>(F51-E51)/E51</f>
        <v>1.561030123922815</v>
      </c>
      <c r="H51" s="211">
        <v>13750</v>
      </c>
      <c r="I51" s="195">
        <f>(F51-H51)/H51</f>
        <v>0</v>
      </c>
    </row>
    <row r="52" spans="1:9" ht="16.5" x14ac:dyDescent="0.3">
      <c r="A52" s="37"/>
      <c r="B52" s="203" t="s">
        <v>46</v>
      </c>
      <c r="C52" s="190" t="s">
        <v>111</v>
      </c>
      <c r="D52" s="186" t="s">
        <v>110</v>
      </c>
      <c r="E52" s="211">
        <v>9210.625</v>
      </c>
      <c r="F52" s="211">
        <v>41026.444444444445</v>
      </c>
      <c r="G52" s="195">
        <f>(F52-E52)/E52</f>
        <v>3.454251958411557</v>
      </c>
      <c r="H52" s="211">
        <v>40359.777777777781</v>
      </c>
      <c r="I52" s="195">
        <f>(F52-H52)/H52</f>
        <v>1.6518095573700927E-2</v>
      </c>
    </row>
    <row r="53" spans="1:9" ht="16.5" x14ac:dyDescent="0.3">
      <c r="A53" s="37"/>
      <c r="B53" s="203" t="s">
        <v>50</v>
      </c>
      <c r="C53" s="190" t="s">
        <v>159</v>
      </c>
      <c r="D53" s="188" t="s">
        <v>112</v>
      </c>
      <c r="E53" s="211">
        <v>54599.160317460315</v>
      </c>
      <c r="F53" s="211">
        <v>120832.66666666667</v>
      </c>
      <c r="G53" s="195">
        <f>(F53-E53)/E53</f>
        <v>1.2130865376701678</v>
      </c>
      <c r="H53" s="211">
        <v>116332.66666666667</v>
      </c>
      <c r="I53" s="195">
        <f>(F53-H53)/H53</f>
        <v>3.8682170098395981E-2</v>
      </c>
    </row>
    <row r="54" spans="1:9" ht="16.5" customHeight="1" thickBot="1" x14ac:dyDescent="0.35">
      <c r="A54" s="38"/>
      <c r="B54" s="203" t="s">
        <v>45</v>
      </c>
      <c r="C54" s="190" t="s">
        <v>109</v>
      </c>
      <c r="D54" s="187" t="s">
        <v>108</v>
      </c>
      <c r="E54" s="214">
        <v>16865.600000000002</v>
      </c>
      <c r="F54" s="214">
        <v>52217.25</v>
      </c>
      <c r="G54" s="201">
        <f>(F54-E54)/E54</f>
        <v>2.0960801868892887</v>
      </c>
      <c r="H54" s="214">
        <v>48032.25</v>
      </c>
      <c r="I54" s="201">
        <f>(F54-H54)/H54</f>
        <v>8.7128960229845578E-2</v>
      </c>
    </row>
    <row r="55" spans="1:9" ht="15.75" customHeight="1" thickBot="1" x14ac:dyDescent="0.25">
      <c r="A55" s="252" t="s">
        <v>191</v>
      </c>
      <c r="B55" s="253"/>
      <c r="C55" s="253"/>
      <c r="D55" s="254"/>
      <c r="E55" s="84">
        <f>SUM(E49:E54)</f>
        <v>174354.09642857144</v>
      </c>
      <c r="F55" s="84">
        <f>SUM(F49:F54)</f>
        <v>496796.11111111112</v>
      </c>
      <c r="G55" s="104">
        <f t="shared" ref="G55" si="6">(F55-E55)/E55</f>
        <v>1.8493515282254134</v>
      </c>
      <c r="H55" s="84">
        <f>SUM(H49:H54)</f>
        <v>503236.31944444444</v>
      </c>
      <c r="I55" s="105">
        <f t="shared" ref="I55" si="7">(F55-H55)/H55</f>
        <v>-1.2797582536258675E-2</v>
      </c>
    </row>
    <row r="56" spans="1:9" ht="17.25" customHeight="1" thickBot="1" x14ac:dyDescent="0.3">
      <c r="A56" s="110" t="s">
        <v>44</v>
      </c>
      <c r="B56" s="10" t="s">
        <v>57</v>
      </c>
      <c r="C56" s="177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4" t="s">
        <v>40</v>
      </c>
      <c r="C57" s="193" t="s">
        <v>117</v>
      </c>
      <c r="D57" s="194" t="s">
        <v>114</v>
      </c>
      <c r="E57" s="208">
        <v>9320.5</v>
      </c>
      <c r="F57" s="164">
        <v>26786.6</v>
      </c>
      <c r="G57" s="196">
        <f>(F57-E57)/E57</f>
        <v>1.8739445308728071</v>
      </c>
      <c r="H57" s="164">
        <v>27586.6</v>
      </c>
      <c r="I57" s="196">
        <f>(F57-H57)/H57</f>
        <v>-2.8999586755888731E-2</v>
      </c>
    </row>
    <row r="58" spans="1:9" ht="16.5" x14ac:dyDescent="0.3">
      <c r="A58" s="111"/>
      <c r="B58" s="225" t="s">
        <v>38</v>
      </c>
      <c r="C58" s="190" t="s">
        <v>115</v>
      </c>
      <c r="D58" s="186" t="s">
        <v>114</v>
      </c>
      <c r="E58" s="211">
        <v>6307.5</v>
      </c>
      <c r="F58" s="222">
        <v>20145</v>
      </c>
      <c r="G58" s="195">
        <f>(F58-E58)/E58</f>
        <v>2.1938168846611177</v>
      </c>
      <c r="H58" s="222">
        <v>20145</v>
      </c>
      <c r="I58" s="195">
        <f>(F58-H58)/H58</f>
        <v>0</v>
      </c>
    </row>
    <row r="59" spans="1:9" ht="16.5" x14ac:dyDescent="0.3">
      <c r="A59" s="111"/>
      <c r="B59" s="225" t="s">
        <v>39</v>
      </c>
      <c r="C59" s="190" t="s">
        <v>116</v>
      </c>
      <c r="D59" s="186" t="s">
        <v>114</v>
      </c>
      <c r="E59" s="211">
        <v>15626.619047619048</v>
      </c>
      <c r="F59" s="222">
        <v>34413.75</v>
      </c>
      <c r="G59" s="195">
        <f>(F59-E59)/E59</f>
        <v>1.202251804765373</v>
      </c>
      <c r="H59" s="222">
        <v>34413.75</v>
      </c>
      <c r="I59" s="195">
        <f>(F59-H59)/H59</f>
        <v>0</v>
      </c>
    </row>
    <row r="60" spans="1:9" ht="16.5" x14ac:dyDescent="0.3">
      <c r="A60" s="111"/>
      <c r="B60" s="225" t="s">
        <v>41</v>
      </c>
      <c r="C60" s="190" t="s">
        <v>118</v>
      </c>
      <c r="D60" s="186" t="s">
        <v>114</v>
      </c>
      <c r="E60" s="211">
        <v>5258.333333333333</v>
      </c>
      <c r="F60" s="222">
        <v>27694.6</v>
      </c>
      <c r="G60" s="195">
        <f>(F60-E60)/E60</f>
        <v>4.266801901743265</v>
      </c>
      <c r="H60" s="222">
        <v>27694.6</v>
      </c>
      <c r="I60" s="195">
        <f>(F60-H60)/H60</f>
        <v>0</v>
      </c>
    </row>
    <row r="61" spans="1:9" ht="16.5" x14ac:dyDescent="0.3">
      <c r="A61" s="111"/>
      <c r="B61" s="225" t="s">
        <v>42</v>
      </c>
      <c r="C61" s="190" t="s">
        <v>198</v>
      </c>
      <c r="D61" s="186" t="s">
        <v>114</v>
      </c>
      <c r="E61" s="211">
        <v>4115.9722222222217</v>
      </c>
      <c r="F61" s="227">
        <v>19658</v>
      </c>
      <c r="G61" s="195">
        <f>(F61-E61)/E61</f>
        <v>3.7760283448624938</v>
      </c>
      <c r="H61" s="227">
        <v>19658</v>
      </c>
      <c r="I61" s="195">
        <f>(F61-H61)/H61</f>
        <v>0</v>
      </c>
    </row>
    <row r="62" spans="1:9" s="146" customFormat="1" ht="17.25" thickBot="1" x14ac:dyDescent="0.35">
      <c r="A62" s="169"/>
      <c r="B62" s="226" t="s">
        <v>43</v>
      </c>
      <c r="C62" s="191" t="s">
        <v>119</v>
      </c>
      <c r="D62" s="187" t="s">
        <v>114</v>
      </c>
      <c r="E62" s="214">
        <v>14594.666666666666</v>
      </c>
      <c r="F62" s="214">
        <v>4933.25</v>
      </c>
      <c r="G62" s="200">
        <f>(F62-E62)/E62</f>
        <v>-0.66198268773981361</v>
      </c>
      <c r="H62" s="214">
        <v>4933.25</v>
      </c>
      <c r="I62" s="200">
        <f>(F62-H62)/H62</f>
        <v>0</v>
      </c>
    </row>
    <row r="63" spans="1:9" s="146" customFormat="1" ht="16.5" x14ac:dyDescent="0.3">
      <c r="A63" s="169"/>
      <c r="B63" s="95" t="s">
        <v>56</v>
      </c>
      <c r="C63" s="189" t="s">
        <v>123</v>
      </c>
      <c r="D63" s="186" t="s">
        <v>120</v>
      </c>
      <c r="E63" s="211">
        <v>53785.555555555555</v>
      </c>
      <c r="F63" s="221">
        <v>218000</v>
      </c>
      <c r="G63" s="195">
        <f>(F63-E63)/E63</f>
        <v>3.0531328113702565</v>
      </c>
      <c r="H63" s="221">
        <v>218000</v>
      </c>
      <c r="I63" s="195">
        <f>(F63-H63)/H63</f>
        <v>0</v>
      </c>
    </row>
    <row r="64" spans="1:9" s="146" customFormat="1" ht="16.5" x14ac:dyDescent="0.3">
      <c r="A64" s="169"/>
      <c r="B64" s="225" t="s">
        <v>55</v>
      </c>
      <c r="C64" s="190" t="s">
        <v>122</v>
      </c>
      <c r="D64" s="188" t="s">
        <v>120</v>
      </c>
      <c r="E64" s="218">
        <v>16133.744047619048</v>
      </c>
      <c r="F64" s="222">
        <v>43979</v>
      </c>
      <c r="G64" s="195">
        <f>(F64-E64)/E64</f>
        <v>1.725901679746199</v>
      </c>
      <c r="H64" s="222">
        <v>43700.428571428572</v>
      </c>
      <c r="I64" s="195">
        <f>(F64-H64)/H64</f>
        <v>6.3745697165441097E-3</v>
      </c>
    </row>
    <row r="65" spans="1:9" ht="16.5" customHeight="1" thickBot="1" x14ac:dyDescent="0.35">
      <c r="A65" s="112"/>
      <c r="B65" s="226" t="s">
        <v>54</v>
      </c>
      <c r="C65" s="191" t="s">
        <v>121</v>
      </c>
      <c r="D65" s="187" t="s">
        <v>120</v>
      </c>
      <c r="E65" s="214">
        <v>14213.888888888889</v>
      </c>
      <c r="F65" s="223">
        <v>42637.5</v>
      </c>
      <c r="G65" s="200">
        <f>(F65-E65)/E65</f>
        <v>1.9997068594879812</v>
      </c>
      <c r="H65" s="223">
        <v>42137.5</v>
      </c>
      <c r="I65" s="200">
        <f>(F65-H65)/H65</f>
        <v>1.1865915158706615E-2</v>
      </c>
    </row>
    <row r="66" spans="1:9" ht="15.75" customHeight="1" thickBot="1" x14ac:dyDescent="0.25">
      <c r="A66" s="252" t="s">
        <v>192</v>
      </c>
      <c r="B66" s="263"/>
      <c r="C66" s="263"/>
      <c r="D66" s="264"/>
      <c r="E66" s="100">
        <f>SUM(E57:E65)</f>
        <v>139356.77976190476</v>
      </c>
      <c r="F66" s="100">
        <f>SUM(F57:F65)</f>
        <v>438247.7</v>
      </c>
      <c r="G66" s="102">
        <f t="shared" ref="G66" si="8">(F66-E66)/E66</f>
        <v>2.144789229119382</v>
      </c>
      <c r="H66" s="100">
        <f>SUM(H57:H65)</f>
        <v>438269.12857142859</v>
      </c>
      <c r="I66" s="178">
        <f t="shared" ref="I66" si="9">(F66-H66)/H66</f>
        <v>-4.8893636424787193E-5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3" t="s">
        <v>63</v>
      </c>
      <c r="C68" s="190" t="s">
        <v>132</v>
      </c>
      <c r="D68" s="194" t="s">
        <v>126</v>
      </c>
      <c r="E68" s="208">
        <v>13342.777777777776</v>
      </c>
      <c r="F68" s="216">
        <v>42551.666666666664</v>
      </c>
      <c r="G68" s="195">
        <f>(F68-E68)/E68</f>
        <v>2.1891160428030152</v>
      </c>
      <c r="H68" s="216">
        <v>42623.333333333336</v>
      </c>
      <c r="I68" s="195">
        <f>(F68-H68)/H68</f>
        <v>-1.6813951669665641E-3</v>
      </c>
    </row>
    <row r="69" spans="1:9" ht="16.5" x14ac:dyDescent="0.3">
      <c r="A69" s="37"/>
      <c r="B69" s="203" t="s">
        <v>62</v>
      </c>
      <c r="C69" s="190" t="s">
        <v>131</v>
      </c>
      <c r="D69" s="188" t="s">
        <v>125</v>
      </c>
      <c r="E69" s="211">
        <v>18787.38095238095</v>
      </c>
      <c r="F69" s="210">
        <v>77999</v>
      </c>
      <c r="G69" s="195">
        <f>(F69-E69)/E69</f>
        <v>3.1516696871000045</v>
      </c>
      <c r="H69" s="210">
        <v>77999</v>
      </c>
      <c r="I69" s="195">
        <f>(F69-H69)/H69</f>
        <v>0</v>
      </c>
    </row>
    <row r="70" spans="1:9" ht="16.5" x14ac:dyDescent="0.3">
      <c r="A70" s="37"/>
      <c r="B70" s="203" t="s">
        <v>59</v>
      </c>
      <c r="C70" s="190" t="s">
        <v>128</v>
      </c>
      <c r="D70" s="188" t="s">
        <v>124</v>
      </c>
      <c r="E70" s="211">
        <v>20443.740740740741</v>
      </c>
      <c r="F70" s="210">
        <v>52886.3</v>
      </c>
      <c r="G70" s="195">
        <f>(F70-E70)/E70</f>
        <v>1.5869189338038812</v>
      </c>
      <c r="H70" s="210">
        <v>52161.3</v>
      </c>
      <c r="I70" s="195">
        <f>(F70-H70)/H70</f>
        <v>1.3899193463353098E-2</v>
      </c>
    </row>
    <row r="71" spans="1:9" ht="16.5" x14ac:dyDescent="0.3">
      <c r="A71" s="37"/>
      <c r="B71" s="203" t="s">
        <v>64</v>
      </c>
      <c r="C71" s="190" t="s">
        <v>133</v>
      </c>
      <c r="D71" s="188" t="s">
        <v>127</v>
      </c>
      <c r="E71" s="211">
        <v>13189</v>
      </c>
      <c r="F71" s="210">
        <v>34513.333333333336</v>
      </c>
      <c r="G71" s="195">
        <f>(F71-E71)/E71</f>
        <v>1.6168271539414161</v>
      </c>
      <c r="H71" s="210">
        <v>33690</v>
      </c>
      <c r="I71" s="195">
        <f>(F71-H71)/H71</f>
        <v>2.4438507964776958E-2</v>
      </c>
    </row>
    <row r="72" spans="1:9" ht="16.5" x14ac:dyDescent="0.3">
      <c r="A72" s="37"/>
      <c r="B72" s="203" t="s">
        <v>61</v>
      </c>
      <c r="C72" s="190" t="s">
        <v>130</v>
      </c>
      <c r="D72" s="188" t="s">
        <v>216</v>
      </c>
      <c r="E72" s="211">
        <v>41721.333333333336</v>
      </c>
      <c r="F72" s="210">
        <v>159516.33333333334</v>
      </c>
      <c r="G72" s="195">
        <f>(F72-E72)/E72</f>
        <v>2.823375731040874</v>
      </c>
      <c r="H72" s="210">
        <v>154766.33333333334</v>
      </c>
      <c r="I72" s="195">
        <f>(F72-H72)/H72</f>
        <v>3.0691429445249718E-2</v>
      </c>
    </row>
    <row r="73" spans="1:9" ht="16.5" customHeight="1" thickBot="1" x14ac:dyDescent="0.35">
      <c r="A73" s="37"/>
      <c r="B73" s="203" t="s">
        <v>60</v>
      </c>
      <c r="C73" s="190" t="s">
        <v>129</v>
      </c>
      <c r="D73" s="187" t="s">
        <v>215</v>
      </c>
      <c r="E73" s="214">
        <v>96575.666666666672</v>
      </c>
      <c r="F73" s="219">
        <v>376851.85714285716</v>
      </c>
      <c r="G73" s="201">
        <f>(F73-E73)/E73</f>
        <v>2.9021408823774499</v>
      </c>
      <c r="H73" s="219">
        <v>363281.85714285716</v>
      </c>
      <c r="I73" s="195">
        <f>(F73-H73)/H73</f>
        <v>3.7353916065959017E-2</v>
      </c>
    </row>
    <row r="74" spans="1:9" ht="15.75" customHeight="1" thickBot="1" x14ac:dyDescent="0.25">
      <c r="A74" s="252" t="s">
        <v>214</v>
      </c>
      <c r="B74" s="253"/>
      <c r="C74" s="253"/>
      <c r="D74" s="254"/>
      <c r="E74" s="84">
        <f>SUM(E68:E73)</f>
        <v>204059.89947089949</v>
      </c>
      <c r="F74" s="84">
        <f>SUM(F68:F73)</f>
        <v>744318.49047619058</v>
      </c>
      <c r="G74" s="104">
        <f t="shared" ref="G74" si="10">(F74-E74)/E74</f>
        <v>2.6475490402872421</v>
      </c>
      <c r="H74" s="84">
        <f>SUM(H68:H73)</f>
        <v>724521.82380952383</v>
      </c>
      <c r="I74" s="105">
        <f t="shared" ref="I74" si="11">(F74-H74)/H74</f>
        <v>2.7323768610000174E-2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3" t="s">
        <v>68</v>
      </c>
      <c r="C76" s="192" t="s">
        <v>138</v>
      </c>
      <c r="D76" s="194" t="s">
        <v>134</v>
      </c>
      <c r="E76" s="208">
        <v>13075.267857142857</v>
      </c>
      <c r="F76" s="208">
        <v>44449.125</v>
      </c>
      <c r="G76" s="195">
        <f>(F76-E76)/E76</f>
        <v>2.3994810267476083</v>
      </c>
      <c r="H76" s="208">
        <v>44977.571428571428</v>
      </c>
      <c r="I76" s="195">
        <f>(F76-H76)/H76</f>
        <v>-1.1749109873810098E-2</v>
      </c>
    </row>
    <row r="77" spans="1:9" ht="16.5" x14ac:dyDescent="0.3">
      <c r="A77" s="37"/>
      <c r="B77" s="203" t="s">
        <v>67</v>
      </c>
      <c r="C77" s="190" t="s">
        <v>139</v>
      </c>
      <c r="D77" s="188" t="s">
        <v>135</v>
      </c>
      <c r="E77" s="211">
        <v>7680.1488095238092</v>
      </c>
      <c r="F77" s="211">
        <v>22532.5</v>
      </c>
      <c r="G77" s="195">
        <f>(F77-E77)/E77</f>
        <v>1.9338624236106539</v>
      </c>
      <c r="H77" s="211">
        <v>22532.5</v>
      </c>
      <c r="I77" s="195">
        <f>(F77-H77)/H77</f>
        <v>0</v>
      </c>
    </row>
    <row r="78" spans="1:9" ht="16.5" x14ac:dyDescent="0.3">
      <c r="A78" s="37"/>
      <c r="B78" s="203" t="s">
        <v>70</v>
      </c>
      <c r="C78" s="190" t="s">
        <v>141</v>
      </c>
      <c r="D78" s="188" t="s">
        <v>137</v>
      </c>
      <c r="E78" s="211">
        <v>8303.7777777777792</v>
      </c>
      <c r="F78" s="211">
        <v>25375.75</v>
      </c>
      <c r="G78" s="195">
        <f>(F78-E78)/E78</f>
        <v>2.0559283592474635</v>
      </c>
      <c r="H78" s="211">
        <v>25375.75</v>
      </c>
      <c r="I78" s="195">
        <f>(F78-H78)/H78</f>
        <v>0</v>
      </c>
    </row>
    <row r="79" spans="1:9" ht="16.5" x14ac:dyDescent="0.3">
      <c r="A79" s="37"/>
      <c r="B79" s="203" t="s">
        <v>69</v>
      </c>
      <c r="C79" s="190" t="s">
        <v>140</v>
      </c>
      <c r="D79" s="188" t="s">
        <v>136</v>
      </c>
      <c r="E79" s="211">
        <v>2185.3666666666668</v>
      </c>
      <c r="F79" s="211">
        <v>15119.666666666666</v>
      </c>
      <c r="G79" s="195">
        <f>(F79-E79)/E79</f>
        <v>5.9185948963560646</v>
      </c>
      <c r="H79" s="211">
        <v>15078</v>
      </c>
      <c r="I79" s="195">
        <f>(F79-H79)/H79</f>
        <v>2.7634080558871241E-3</v>
      </c>
    </row>
    <row r="80" spans="1:9" ht="16.5" customHeight="1" thickBot="1" x14ac:dyDescent="0.35">
      <c r="A80" s="38"/>
      <c r="B80" s="203" t="s">
        <v>71</v>
      </c>
      <c r="C80" s="190" t="s">
        <v>200</v>
      </c>
      <c r="D80" s="187" t="s">
        <v>134</v>
      </c>
      <c r="E80" s="214">
        <v>7351.5</v>
      </c>
      <c r="F80" s="214">
        <v>16044.571428571429</v>
      </c>
      <c r="G80" s="195">
        <f>(F80-E80)/E80</f>
        <v>1.1824894822242304</v>
      </c>
      <c r="H80" s="214">
        <v>15481</v>
      </c>
      <c r="I80" s="195">
        <f>(F80-H80)/H80</f>
        <v>3.6404071350134314E-2</v>
      </c>
    </row>
    <row r="81" spans="1:11" ht="15.75" customHeight="1" thickBot="1" x14ac:dyDescent="0.25">
      <c r="A81" s="252" t="s">
        <v>193</v>
      </c>
      <c r="B81" s="253"/>
      <c r="C81" s="253"/>
      <c r="D81" s="254"/>
      <c r="E81" s="84">
        <f>SUM(E76:E80)</f>
        <v>38596.061111111114</v>
      </c>
      <c r="F81" s="84">
        <f>SUM(F76:F80)</f>
        <v>123521.61309523811</v>
      </c>
      <c r="G81" s="104">
        <f t="shared" ref="G81" si="12">(F81-E81)/E81</f>
        <v>2.2003683676332053</v>
      </c>
      <c r="H81" s="84">
        <f>SUM(H76:H80)</f>
        <v>123444.82142857142</v>
      </c>
      <c r="I81" s="105">
        <f t="shared" ref="I81" si="13">(F81-H81)/H81</f>
        <v>6.2207280773717867E-4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3" t="s">
        <v>75</v>
      </c>
      <c r="C83" s="190" t="s">
        <v>148</v>
      </c>
      <c r="D83" s="194" t="s">
        <v>145</v>
      </c>
      <c r="E83" s="211">
        <v>1777.5</v>
      </c>
      <c r="F83" s="208">
        <v>6013</v>
      </c>
      <c r="G83" s="196">
        <f>(F83-E83)/E83</f>
        <v>2.3828410689170183</v>
      </c>
      <c r="H83" s="208">
        <v>6312.6</v>
      </c>
      <c r="I83" s="196">
        <f>(F83-H83)/H83</f>
        <v>-4.7460634286981648E-2</v>
      </c>
    </row>
    <row r="84" spans="1:11" ht="16.5" x14ac:dyDescent="0.3">
      <c r="A84" s="37"/>
      <c r="B84" s="203" t="s">
        <v>74</v>
      </c>
      <c r="C84" s="190" t="s">
        <v>144</v>
      </c>
      <c r="D84" s="186" t="s">
        <v>142</v>
      </c>
      <c r="E84" s="211">
        <v>4560</v>
      </c>
      <c r="F84" s="211">
        <v>15422.6</v>
      </c>
      <c r="G84" s="195">
        <f>(F84-E84)/E84</f>
        <v>2.3821491228070175</v>
      </c>
      <c r="H84" s="211">
        <v>15422.6</v>
      </c>
      <c r="I84" s="195">
        <f>(F84-H84)/H84</f>
        <v>0</v>
      </c>
    </row>
    <row r="85" spans="1:11" ht="16.5" x14ac:dyDescent="0.3">
      <c r="A85" s="37"/>
      <c r="B85" s="203" t="s">
        <v>79</v>
      </c>
      <c r="C85" s="190" t="s">
        <v>155</v>
      </c>
      <c r="D85" s="188" t="s">
        <v>156</v>
      </c>
      <c r="E85" s="211">
        <v>13666.444444444445</v>
      </c>
      <c r="F85" s="211">
        <v>56000</v>
      </c>
      <c r="G85" s="195">
        <f>(F85-E85)/E85</f>
        <v>3.097627603700873</v>
      </c>
      <c r="H85" s="211">
        <v>56000</v>
      </c>
      <c r="I85" s="195">
        <f>(F85-H85)/H85</f>
        <v>0</v>
      </c>
    </row>
    <row r="86" spans="1:11" ht="16.5" x14ac:dyDescent="0.3">
      <c r="A86" s="37"/>
      <c r="B86" s="203" t="s">
        <v>80</v>
      </c>
      <c r="C86" s="190" t="s">
        <v>151</v>
      </c>
      <c r="D86" s="188" t="s">
        <v>150</v>
      </c>
      <c r="E86" s="211">
        <v>8958.9947089947091</v>
      </c>
      <c r="F86" s="211">
        <v>28665</v>
      </c>
      <c r="G86" s="195">
        <f>(F86-E86)/E86</f>
        <v>2.1995777351247598</v>
      </c>
      <c r="H86" s="211">
        <v>28248.333333333332</v>
      </c>
      <c r="I86" s="195">
        <f>(F86-H86)/H86</f>
        <v>1.4750132751194805E-2</v>
      </c>
    </row>
    <row r="87" spans="1:11" ht="16.5" x14ac:dyDescent="0.3">
      <c r="A87" s="37"/>
      <c r="B87" s="203" t="s">
        <v>76</v>
      </c>
      <c r="C87" s="190" t="s">
        <v>143</v>
      </c>
      <c r="D87" s="199" t="s">
        <v>161</v>
      </c>
      <c r="E87" s="220">
        <v>3629.5</v>
      </c>
      <c r="F87" s="269">
        <v>15749</v>
      </c>
      <c r="G87" s="195">
        <f>(F87-E87)/E87</f>
        <v>3.3391651742664279</v>
      </c>
      <c r="H87" s="269">
        <v>15405.375</v>
      </c>
      <c r="I87" s="195">
        <f>(F87-H87)/H87</f>
        <v>2.2305526480205774E-2</v>
      </c>
    </row>
    <row r="88" spans="1:11" ht="16.5" x14ac:dyDescent="0.3">
      <c r="A88" s="37"/>
      <c r="B88" s="203" t="s">
        <v>77</v>
      </c>
      <c r="C88" s="190" t="s">
        <v>146</v>
      </c>
      <c r="D88" s="199" t="s">
        <v>162</v>
      </c>
      <c r="E88" s="220">
        <v>5404.4444444444443</v>
      </c>
      <c r="F88" s="220">
        <v>11824.222222222223</v>
      </c>
      <c r="G88" s="195">
        <f>(F88-E88)/E88</f>
        <v>1.1878700657894739</v>
      </c>
      <c r="H88" s="220">
        <v>10991.111111111111</v>
      </c>
      <c r="I88" s="195">
        <f>(F88-H88)/H88</f>
        <v>7.5798625151637711E-2</v>
      </c>
    </row>
    <row r="89" spans="1:11" ht="16.5" customHeight="1" thickBot="1" x14ac:dyDescent="0.35">
      <c r="A89" s="35"/>
      <c r="B89" s="204" t="s">
        <v>78</v>
      </c>
      <c r="C89" s="191" t="s">
        <v>149</v>
      </c>
      <c r="D89" s="187" t="s">
        <v>147</v>
      </c>
      <c r="E89" s="214">
        <v>5718.7268518518513</v>
      </c>
      <c r="F89" s="214">
        <v>22596.6</v>
      </c>
      <c r="G89" s="197">
        <f>(F89-E89)/E89</f>
        <v>2.9513340268529729</v>
      </c>
      <c r="H89" s="214">
        <v>20063.333333333332</v>
      </c>
      <c r="I89" s="197">
        <f>(F89-H89)/H89</f>
        <v>0.1262634989200864</v>
      </c>
    </row>
    <row r="90" spans="1:11" ht="15.75" customHeight="1" thickBot="1" x14ac:dyDescent="0.25">
      <c r="A90" s="252" t="s">
        <v>194</v>
      </c>
      <c r="B90" s="253"/>
      <c r="C90" s="253"/>
      <c r="D90" s="254"/>
      <c r="E90" s="84">
        <f>SUM(E83:E89)</f>
        <v>43715.610449735454</v>
      </c>
      <c r="F90" s="84">
        <f>SUM(F83:F89)</f>
        <v>156270.42222222223</v>
      </c>
      <c r="G90" s="113">
        <f t="shared" ref="G90:G91" si="14">(F90-E90)/E90</f>
        <v>2.5747052509286852</v>
      </c>
      <c r="H90" s="84">
        <f>SUM(H83:H89)</f>
        <v>152443.35277777779</v>
      </c>
      <c r="I90" s="105">
        <f t="shared" ref="I90:I91" si="15">(F90-H90)/H90</f>
        <v>2.510486272250451E-2</v>
      </c>
    </row>
    <row r="91" spans="1:11" ht="15.75" customHeight="1" thickBot="1" x14ac:dyDescent="0.25">
      <c r="A91" s="252" t="s">
        <v>195</v>
      </c>
      <c r="B91" s="253"/>
      <c r="C91" s="253"/>
      <c r="D91" s="254"/>
      <c r="E91" s="100">
        <f>SUM(E90+E81+E74+E66+E55+E47+E39+E32)</f>
        <v>874528.06494973565</v>
      </c>
      <c r="F91" s="100">
        <f>SUM(F32,F39,F47,F55,F66,F74,F81,F90)</f>
        <v>2786324.6757936506</v>
      </c>
      <c r="G91" s="102">
        <f t="shared" si="14"/>
        <v>2.1860894892536096</v>
      </c>
      <c r="H91" s="100">
        <f>SUM(H32,H39,H47,H55,H66,H74,H81,H90)</f>
        <v>2766059.2561507933</v>
      </c>
      <c r="I91" s="114">
        <f t="shared" si="15"/>
        <v>7.3264589678596875E-3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zoomScaleNormal="100" workbookViewId="0">
      <selection activeCell="E41" sqref="E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46" t="s">
        <v>3</v>
      </c>
      <c r="B13" s="246"/>
      <c r="C13" s="248" t="s">
        <v>0</v>
      </c>
      <c r="D13" s="242" t="s">
        <v>207</v>
      </c>
      <c r="E13" s="242" t="s">
        <v>208</v>
      </c>
      <c r="F13" s="242" t="s">
        <v>209</v>
      </c>
      <c r="G13" s="242" t="s">
        <v>210</v>
      </c>
      <c r="H13" s="242" t="s">
        <v>211</v>
      </c>
      <c r="I13" s="242" t="s">
        <v>212</v>
      </c>
    </row>
    <row r="14" spans="1:9" ht="24.75" customHeight="1" thickBot="1" x14ac:dyDescent="0.25">
      <c r="A14" s="247"/>
      <c r="B14" s="247"/>
      <c r="C14" s="249"/>
      <c r="D14" s="262"/>
      <c r="E14" s="262"/>
      <c r="F14" s="262"/>
      <c r="G14" s="243"/>
      <c r="H14" s="262"/>
      <c r="I14" s="262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6"/>
    </row>
    <row r="16" spans="1:9" ht="16.5" x14ac:dyDescent="0.3">
      <c r="A16" s="88"/>
      <c r="B16" s="137" t="s">
        <v>4</v>
      </c>
      <c r="C16" s="142" t="s">
        <v>163</v>
      </c>
      <c r="D16" s="229">
        <v>6000</v>
      </c>
      <c r="E16" s="207">
        <v>8000</v>
      </c>
      <c r="F16" s="229">
        <v>5000</v>
      </c>
      <c r="G16" s="207">
        <v>7500</v>
      </c>
      <c r="H16" s="229">
        <v>6666</v>
      </c>
      <c r="I16" s="172">
        <v>6633.2</v>
      </c>
    </row>
    <row r="17" spans="1:9" ht="16.5" x14ac:dyDescent="0.3">
      <c r="A17" s="89"/>
      <c r="B17" s="138" t="s">
        <v>5</v>
      </c>
      <c r="C17" s="143" t="s">
        <v>164</v>
      </c>
      <c r="D17" s="228">
        <v>4000</v>
      </c>
      <c r="E17" s="210">
        <v>5000</v>
      </c>
      <c r="F17" s="228">
        <v>6000</v>
      </c>
      <c r="G17" s="210">
        <v>6000</v>
      </c>
      <c r="H17" s="228">
        <v>5833</v>
      </c>
      <c r="I17" s="131">
        <v>5366.6</v>
      </c>
    </row>
    <row r="18" spans="1:9" ht="16.5" x14ac:dyDescent="0.3">
      <c r="A18" s="89"/>
      <c r="B18" s="138" t="s">
        <v>6</v>
      </c>
      <c r="C18" s="143" t="s">
        <v>165</v>
      </c>
      <c r="D18" s="228">
        <v>5000</v>
      </c>
      <c r="E18" s="210">
        <v>6000</v>
      </c>
      <c r="F18" s="228">
        <v>6000</v>
      </c>
      <c r="G18" s="210">
        <v>5000</v>
      </c>
      <c r="H18" s="228">
        <v>5666</v>
      </c>
      <c r="I18" s="131">
        <v>5533.2</v>
      </c>
    </row>
    <row r="19" spans="1:9" ht="16.5" x14ac:dyDescent="0.3">
      <c r="A19" s="89"/>
      <c r="B19" s="138" t="s">
        <v>7</v>
      </c>
      <c r="C19" s="143" t="s">
        <v>166</v>
      </c>
      <c r="D19" s="228">
        <v>8000</v>
      </c>
      <c r="E19" s="210">
        <v>4500</v>
      </c>
      <c r="F19" s="228">
        <v>4000</v>
      </c>
      <c r="G19" s="210">
        <v>11000</v>
      </c>
      <c r="H19" s="228">
        <v>8000</v>
      </c>
      <c r="I19" s="131">
        <v>7100</v>
      </c>
    </row>
    <row r="20" spans="1:9" ht="16.5" x14ac:dyDescent="0.3">
      <c r="A20" s="89"/>
      <c r="B20" s="138" t="s">
        <v>8</v>
      </c>
      <c r="C20" s="143" t="s">
        <v>167</v>
      </c>
      <c r="D20" s="228">
        <v>14500</v>
      </c>
      <c r="E20" s="210">
        <v>12000</v>
      </c>
      <c r="F20" s="228">
        <v>14000</v>
      </c>
      <c r="G20" s="210">
        <v>16500</v>
      </c>
      <c r="H20" s="228">
        <v>14000</v>
      </c>
      <c r="I20" s="131">
        <v>14200</v>
      </c>
    </row>
    <row r="21" spans="1:9" ht="16.5" x14ac:dyDescent="0.3">
      <c r="A21" s="89"/>
      <c r="B21" s="138" t="s">
        <v>9</v>
      </c>
      <c r="C21" s="143" t="s">
        <v>168</v>
      </c>
      <c r="D21" s="228">
        <v>7000</v>
      </c>
      <c r="E21" s="210">
        <v>10000</v>
      </c>
      <c r="F21" s="228">
        <v>10000</v>
      </c>
      <c r="G21" s="210">
        <v>9500</v>
      </c>
      <c r="H21" s="228">
        <v>9333</v>
      </c>
      <c r="I21" s="131">
        <v>9166.6</v>
      </c>
    </row>
    <row r="22" spans="1:9" ht="16.5" x14ac:dyDescent="0.3">
      <c r="A22" s="89"/>
      <c r="B22" s="138" t="s">
        <v>10</v>
      </c>
      <c r="C22" s="143" t="s">
        <v>169</v>
      </c>
      <c r="D22" s="228">
        <v>4000</v>
      </c>
      <c r="E22" s="210">
        <v>3500</v>
      </c>
      <c r="F22" s="228">
        <v>4000</v>
      </c>
      <c r="G22" s="210">
        <v>5000</v>
      </c>
      <c r="H22" s="228">
        <v>5000</v>
      </c>
      <c r="I22" s="131">
        <v>4300</v>
      </c>
    </row>
    <row r="23" spans="1:9" ht="16.5" x14ac:dyDescent="0.3">
      <c r="A23" s="89"/>
      <c r="B23" s="138" t="s">
        <v>11</v>
      </c>
      <c r="C23" s="143" t="s">
        <v>170</v>
      </c>
      <c r="D23" s="228">
        <v>2000</v>
      </c>
      <c r="E23" s="210">
        <v>2500</v>
      </c>
      <c r="F23" s="228">
        <v>2000</v>
      </c>
      <c r="G23" s="210">
        <v>1500</v>
      </c>
      <c r="H23" s="228">
        <v>1333</v>
      </c>
      <c r="I23" s="131">
        <v>1866.6</v>
      </c>
    </row>
    <row r="24" spans="1:9" ht="16.5" x14ac:dyDescent="0.3">
      <c r="A24" s="89"/>
      <c r="B24" s="138" t="s">
        <v>12</v>
      </c>
      <c r="C24" s="143" t="s">
        <v>171</v>
      </c>
      <c r="D24" s="228">
        <v>2500</v>
      </c>
      <c r="E24" s="210">
        <v>2500</v>
      </c>
      <c r="F24" s="228">
        <v>3000</v>
      </c>
      <c r="G24" s="210">
        <v>1500</v>
      </c>
      <c r="H24" s="228">
        <v>2000</v>
      </c>
      <c r="I24" s="131">
        <v>2300</v>
      </c>
    </row>
    <row r="25" spans="1:9" ht="16.5" x14ac:dyDescent="0.3">
      <c r="A25" s="89"/>
      <c r="B25" s="138" t="s">
        <v>13</v>
      </c>
      <c r="C25" s="143" t="s">
        <v>172</v>
      </c>
      <c r="D25" s="228">
        <v>2500</v>
      </c>
      <c r="E25" s="210">
        <v>2000</v>
      </c>
      <c r="F25" s="228">
        <v>3000</v>
      </c>
      <c r="G25" s="210">
        <v>1500</v>
      </c>
      <c r="H25" s="228">
        <v>2000</v>
      </c>
      <c r="I25" s="131">
        <v>2200</v>
      </c>
    </row>
    <row r="26" spans="1:9" ht="16.5" x14ac:dyDescent="0.3">
      <c r="A26" s="89"/>
      <c r="B26" s="138" t="s">
        <v>14</v>
      </c>
      <c r="C26" s="143" t="s">
        <v>173</v>
      </c>
      <c r="D26" s="228">
        <v>3000</v>
      </c>
      <c r="E26" s="210">
        <v>3000</v>
      </c>
      <c r="F26" s="228">
        <v>3000</v>
      </c>
      <c r="G26" s="210">
        <v>2750</v>
      </c>
      <c r="H26" s="228">
        <v>3833</v>
      </c>
      <c r="I26" s="131">
        <v>3116.6</v>
      </c>
    </row>
    <row r="27" spans="1:9" ht="16.5" x14ac:dyDescent="0.3">
      <c r="A27" s="89"/>
      <c r="B27" s="138" t="s">
        <v>15</v>
      </c>
      <c r="C27" s="143" t="s">
        <v>174</v>
      </c>
      <c r="D27" s="228">
        <v>6000</v>
      </c>
      <c r="E27" s="210">
        <v>3000</v>
      </c>
      <c r="F27" s="228">
        <v>7000</v>
      </c>
      <c r="G27" s="210">
        <v>6000</v>
      </c>
      <c r="H27" s="228">
        <v>5666</v>
      </c>
      <c r="I27" s="131">
        <v>5533.2</v>
      </c>
    </row>
    <row r="28" spans="1:9" ht="16.5" x14ac:dyDescent="0.3">
      <c r="A28" s="89"/>
      <c r="B28" s="138" t="s">
        <v>16</v>
      </c>
      <c r="C28" s="143" t="s">
        <v>175</v>
      </c>
      <c r="D28" s="228">
        <v>2000</v>
      </c>
      <c r="E28" s="210">
        <v>2000</v>
      </c>
      <c r="F28" s="228">
        <v>3000</v>
      </c>
      <c r="G28" s="210">
        <v>2000</v>
      </c>
      <c r="H28" s="228">
        <v>2666</v>
      </c>
      <c r="I28" s="131">
        <v>2333.1999999999998</v>
      </c>
    </row>
    <row r="29" spans="1:9" ht="16.5" x14ac:dyDescent="0.3">
      <c r="A29" s="89"/>
      <c r="B29" s="140" t="s">
        <v>17</v>
      </c>
      <c r="C29" s="143" t="s">
        <v>176</v>
      </c>
      <c r="D29" s="228">
        <v>6000</v>
      </c>
      <c r="E29" s="210">
        <v>6000</v>
      </c>
      <c r="F29" s="228">
        <v>5000</v>
      </c>
      <c r="G29" s="210">
        <v>5000</v>
      </c>
      <c r="H29" s="228">
        <v>4000</v>
      </c>
      <c r="I29" s="131">
        <v>5200</v>
      </c>
    </row>
    <row r="30" spans="1:9" ht="16.5" x14ac:dyDescent="0.3">
      <c r="A30" s="89"/>
      <c r="B30" s="138" t="s">
        <v>18</v>
      </c>
      <c r="C30" s="143" t="s">
        <v>177</v>
      </c>
      <c r="D30" s="228">
        <v>7000</v>
      </c>
      <c r="E30" s="210">
        <v>6000</v>
      </c>
      <c r="F30" s="228">
        <v>10000</v>
      </c>
      <c r="G30" s="210">
        <v>6500</v>
      </c>
      <c r="H30" s="228">
        <v>6333</v>
      </c>
      <c r="I30" s="131">
        <v>7166.6</v>
      </c>
    </row>
    <row r="31" spans="1:9" ht="17.25" thickBot="1" x14ac:dyDescent="0.35">
      <c r="A31" s="90"/>
      <c r="B31" s="139" t="s">
        <v>19</v>
      </c>
      <c r="C31" s="144" t="s">
        <v>178</v>
      </c>
      <c r="D31" s="230">
        <v>8000</v>
      </c>
      <c r="E31" s="213">
        <v>9000</v>
      </c>
      <c r="F31" s="230">
        <v>7500</v>
      </c>
      <c r="G31" s="213">
        <v>8000</v>
      </c>
      <c r="H31" s="230">
        <v>7833</v>
      </c>
      <c r="I31" s="168">
        <v>8066.6</v>
      </c>
    </row>
    <row r="32" spans="1:9" ht="17.25" customHeight="1" thickBot="1" x14ac:dyDescent="0.3">
      <c r="A32" s="87" t="s">
        <v>20</v>
      </c>
      <c r="B32" s="133" t="s">
        <v>21</v>
      </c>
      <c r="C32" s="141"/>
      <c r="D32" s="234"/>
      <c r="E32" s="232"/>
      <c r="F32" s="234"/>
      <c r="G32" s="232"/>
      <c r="H32" s="234"/>
      <c r="I32" s="175"/>
    </row>
    <row r="33" spans="1:9" ht="16.5" x14ac:dyDescent="0.3">
      <c r="A33" s="88"/>
      <c r="B33" s="129" t="s">
        <v>26</v>
      </c>
      <c r="C33" s="135" t="s">
        <v>179</v>
      </c>
      <c r="D33" s="229">
        <v>14000</v>
      </c>
      <c r="E33" s="207">
        <v>15000</v>
      </c>
      <c r="F33" s="229">
        <v>15000</v>
      </c>
      <c r="G33" s="207">
        <v>15000</v>
      </c>
      <c r="H33" s="229">
        <v>13000</v>
      </c>
      <c r="I33" s="172">
        <v>14400</v>
      </c>
    </row>
    <row r="34" spans="1:9" ht="16.5" x14ac:dyDescent="0.3">
      <c r="A34" s="89"/>
      <c r="B34" s="130" t="s">
        <v>27</v>
      </c>
      <c r="C34" s="15" t="s">
        <v>180</v>
      </c>
      <c r="D34" s="228">
        <v>14000</v>
      </c>
      <c r="E34" s="210">
        <v>15000</v>
      </c>
      <c r="F34" s="228">
        <v>14000</v>
      </c>
      <c r="G34" s="210">
        <v>15000</v>
      </c>
      <c r="H34" s="228">
        <v>10666</v>
      </c>
      <c r="I34" s="131">
        <v>13733.2</v>
      </c>
    </row>
    <row r="35" spans="1:9" ht="16.5" x14ac:dyDescent="0.3">
      <c r="A35" s="89"/>
      <c r="B35" s="132" t="s">
        <v>28</v>
      </c>
      <c r="C35" s="15" t="s">
        <v>181</v>
      </c>
      <c r="D35" s="228">
        <v>8500</v>
      </c>
      <c r="E35" s="210">
        <v>10000</v>
      </c>
      <c r="F35" s="228">
        <v>12000</v>
      </c>
      <c r="G35" s="210">
        <v>10000</v>
      </c>
      <c r="H35" s="228">
        <v>9500</v>
      </c>
      <c r="I35" s="131">
        <v>10000</v>
      </c>
    </row>
    <row r="36" spans="1:9" ht="16.5" x14ac:dyDescent="0.3">
      <c r="A36" s="89"/>
      <c r="B36" s="130" t="s">
        <v>29</v>
      </c>
      <c r="C36" s="190" t="s">
        <v>182</v>
      </c>
      <c r="D36" s="228">
        <v>10000</v>
      </c>
      <c r="E36" s="210">
        <v>7000</v>
      </c>
      <c r="F36" s="228">
        <v>17000</v>
      </c>
      <c r="G36" s="210">
        <v>10000</v>
      </c>
      <c r="H36" s="228">
        <v>10000</v>
      </c>
      <c r="I36" s="131">
        <v>10800</v>
      </c>
    </row>
    <row r="37" spans="1:9" ht="16.5" customHeight="1" thickBot="1" x14ac:dyDescent="0.35">
      <c r="A37" s="90"/>
      <c r="B37" s="145" t="s">
        <v>30</v>
      </c>
      <c r="C37" s="16" t="s">
        <v>183</v>
      </c>
      <c r="D37" s="230">
        <v>7500</v>
      </c>
      <c r="E37" s="213">
        <v>8000</v>
      </c>
      <c r="F37" s="230">
        <v>9000</v>
      </c>
      <c r="G37" s="213">
        <v>10000</v>
      </c>
      <c r="H37" s="230">
        <v>8500</v>
      </c>
      <c r="I37" s="168">
        <v>8600</v>
      </c>
    </row>
    <row r="38" spans="1:9" ht="17.25" customHeight="1" thickBot="1" x14ac:dyDescent="0.3">
      <c r="A38" s="87" t="s">
        <v>25</v>
      </c>
      <c r="B38" s="133" t="s">
        <v>51</v>
      </c>
      <c r="C38" s="134"/>
      <c r="D38" s="231"/>
      <c r="E38" s="233"/>
      <c r="F38" s="231"/>
      <c r="G38" s="233"/>
      <c r="H38" s="231"/>
      <c r="I38" s="168"/>
    </row>
    <row r="39" spans="1:9" ht="16.5" x14ac:dyDescent="0.3">
      <c r="A39" s="88"/>
      <c r="B39" s="171" t="s">
        <v>31</v>
      </c>
      <c r="C39" s="174" t="s">
        <v>213</v>
      </c>
      <c r="D39" s="207">
        <v>300000</v>
      </c>
      <c r="E39" s="207">
        <v>300000</v>
      </c>
      <c r="F39" s="207">
        <v>250000</v>
      </c>
      <c r="G39" s="207">
        <v>300000</v>
      </c>
      <c r="H39" s="207">
        <v>300000</v>
      </c>
      <c r="I39" s="172">
        <v>290000</v>
      </c>
    </row>
    <row r="40" spans="1:9" ht="17.25" thickBot="1" x14ac:dyDescent="0.35">
      <c r="A40" s="90"/>
      <c r="B40" s="173" t="s">
        <v>32</v>
      </c>
      <c r="C40" s="149" t="s">
        <v>185</v>
      </c>
      <c r="D40" s="213">
        <v>150000</v>
      </c>
      <c r="E40" s="213">
        <v>160000</v>
      </c>
      <c r="F40" s="213">
        <v>170000</v>
      </c>
      <c r="G40" s="213">
        <v>140000</v>
      </c>
      <c r="H40" s="213">
        <v>165000</v>
      </c>
      <c r="I40" s="168">
        <v>157000</v>
      </c>
    </row>
    <row r="41" spans="1:9" ht="15.75" thickBot="1" x14ac:dyDescent="0.3">
      <c r="D41" s="237">
        <v>591500</v>
      </c>
      <c r="E41" s="236">
        <v>600000</v>
      </c>
      <c r="F41" s="236">
        <v>579500</v>
      </c>
      <c r="G41" s="236">
        <v>595250</v>
      </c>
      <c r="H41" s="236">
        <v>606828</v>
      </c>
      <c r="I41" s="238">
        <v>594615.6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30-08-2021</vt:lpstr>
      <vt:lpstr>By Order</vt:lpstr>
      <vt:lpstr>All Stores</vt:lpstr>
      <vt:lpstr>'30-08-2021'!Print_Titles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2021-08-26T09:51:57Z</cp:lastPrinted>
  <dcterms:created xsi:type="dcterms:W3CDTF">2010-10-20T06:23:14Z</dcterms:created>
  <dcterms:modified xsi:type="dcterms:W3CDTF">2021-09-02T10:03:25Z</dcterms:modified>
</cp:coreProperties>
</file>