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6-09-2021" sheetId="9" r:id="rId4"/>
    <sheet name="By Order" sheetId="11" r:id="rId5"/>
    <sheet name="All Stores" sheetId="12" r:id="rId6"/>
  </sheets>
  <definedNames>
    <definedName name="_xlnm.Print_Titles" localSheetId="3">'06-09-2021'!$12:$14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6" i="11"/>
  <c r="G86" i="11"/>
  <c r="I88" i="11"/>
  <c r="G88" i="11"/>
  <c r="I87" i="11"/>
  <c r="G87" i="11"/>
  <c r="I89" i="11"/>
  <c r="G89" i="11"/>
  <c r="I83" i="11"/>
  <c r="G83" i="11"/>
  <c r="I85" i="11"/>
  <c r="G85" i="11"/>
  <c r="I76" i="11"/>
  <c r="G76" i="11"/>
  <c r="I79" i="11"/>
  <c r="G79" i="11"/>
  <c r="I78" i="11"/>
  <c r="G78" i="11"/>
  <c r="I77" i="11"/>
  <c r="G77" i="11"/>
  <c r="I80" i="11"/>
  <c r="G80" i="11"/>
  <c r="I72" i="11"/>
  <c r="G72" i="11"/>
  <c r="I69" i="11"/>
  <c r="G69" i="11"/>
  <c r="I71" i="11"/>
  <c r="G71" i="11"/>
  <c r="I68" i="11"/>
  <c r="G68" i="11"/>
  <c r="I73" i="11"/>
  <c r="G73" i="11"/>
  <c r="I70" i="11"/>
  <c r="G70" i="11"/>
  <c r="I61" i="11"/>
  <c r="G61" i="11"/>
  <c r="I60" i="11"/>
  <c r="G60" i="11"/>
  <c r="I63" i="11"/>
  <c r="G63" i="11"/>
  <c r="I59" i="11"/>
  <c r="G59" i="11"/>
  <c r="I57" i="11"/>
  <c r="G57" i="11"/>
  <c r="I64" i="11"/>
  <c r="G64" i="11"/>
  <c r="I58" i="11"/>
  <c r="G58" i="11"/>
  <c r="I62" i="11"/>
  <c r="G62" i="11"/>
  <c r="I65" i="11"/>
  <c r="G65" i="11"/>
  <c r="I49" i="11"/>
  <c r="G49" i="11"/>
  <c r="I54" i="11"/>
  <c r="G54" i="11"/>
  <c r="I52" i="11"/>
  <c r="G52" i="11"/>
  <c r="I51" i="11"/>
  <c r="G51" i="11"/>
  <c r="I50" i="11"/>
  <c r="G50" i="11"/>
  <c r="I53" i="11"/>
  <c r="G53" i="11"/>
  <c r="I45" i="11"/>
  <c r="G45" i="11"/>
  <c r="I46" i="11"/>
  <c r="G46" i="11"/>
  <c r="I43" i="11"/>
  <c r="G43" i="11"/>
  <c r="I44" i="11"/>
  <c r="G44" i="11"/>
  <c r="I42" i="11"/>
  <c r="G42" i="11"/>
  <c r="I41" i="11"/>
  <c r="G41" i="11"/>
  <c r="I35" i="11"/>
  <c r="G35" i="11"/>
  <c r="I38" i="11"/>
  <c r="G38" i="11"/>
  <c r="I37" i="11"/>
  <c r="G37" i="11"/>
  <c r="I34" i="11"/>
  <c r="G34" i="11"/>
  <c r="I36" i="11"/>
  <c r="G36" i="11"/>
  <c r="I20" i="11"/>
  <c r="G20" i="11"/>
  <c r="I17" i="11"/>
  <c r="G17" i="11"/>
  <c r="I18" i="11"/>
  <c r="G18" i="11"/>
  <c r="I28" i="11"/>
  <c r="G28" i="11"/>
  <c r="I30" i="11"/>
  <c r="G30" i="11"/>
  <c r="I21" i="11"/>
  <c r="G21" i="11"/>
  <c r="I19" i="11"/>
  <c r="G19" i="11"/>
  <c r="I23" i="11"/>
  <c r="G23" i="11"/>
  <c r="I16" i="11"/>
  <c r="G16" i="11"/>
  <c r="I25" i="11"/>
  <c r="G25" i="11"/>
  <c r="I26" i="11"/>
  <c r="G26" i="11"/>
  <c r="I22" i="11"/>
  <c r="G22" i="11"/>
  <c r="I31" i="11"/>
  <c r="G31" i="11"/>
  <c r="I27" i="11"/>
  <c r="G27" i="11"/>
  <c r="I29" i="11"/>
  <c r="G29" i="11"/>
  <c r="I24" i="11"/>
  <c r="G24" i="11"/>
  <c r="E40" i="8"/>
  <c r="D40" i="8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<sst xmlns="http://schemas.openxmlformats.org/spreadsheetml/2006/main" count="848" uniqueCount="225">
  <si>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</si>
  <si>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</si>
  <si>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</si>
  <si>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</si>
  <si>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</si>
  <si>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</si>
  <si>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</si>
  <si>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</si>
  <si>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</si>
  <si>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</si>
  <si>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</si>
  <si>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</si>
  <si>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</si>
  <si>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</si>
  <si>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</si>
  <si>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</si>
  <si>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</si>
  <si>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</si>
  <si>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</si>
  <si>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</si>
  <si>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</si>
  <si>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</si>
  <si>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</si>
  <si>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</si>
  <si>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</si>
  <si>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</si>
  <si>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</si>
  <si>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</si>
  <si>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</si>
  <si>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</si>
  <si>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</si>
  <si>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</si>
  <si>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</si>
  <si>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</si>
  <si>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</si>
  <si>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</si>
  <si>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</si>
  <si>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</si>
  <si>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</si>
  <si>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</si>
  <si>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</si>
  <si>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</si>
  <si>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</si>
  <si>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</si>
  <si>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</si>
  <si>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</si>
  <si>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</si>
  <si>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</si>
  <si>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</si>
  <si>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</si>
  <si>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</si>
  <si>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</si>
  <si>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</si>
  <si>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</si>
  <si>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</si>
  <si>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</si>
  <si>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</si>
  <si>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</si>
  <si>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</si>
  <si>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</si>
  <si>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</si>
  <si>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</si>
  <si>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</si>
  <si>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</si>
  <si>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</si>
  <si>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</si>
  <si>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</si>
  <si>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</si>
  <si>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</si>
  <si>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</si>
  <si>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</si>
  <si>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</si>
  <si>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</si>
  <si>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</si>
  <si>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</si>
  <si>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</si>
  <si>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</si>
  <si>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</si>
  <si>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</si>
  <si>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</si>
  <si>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</si>
  <si>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</si>
  <si>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</si>
  <si>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</si>
  <si>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</si>
  <si>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</si>
  <si>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</si>
  <si>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</si>
  <si>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</si>
  <si>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</si>
  <si>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</si>
  <si>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</si>
  <si>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</si>
  <si>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</si>
  <si>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</si>
  <si>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</si>
  <si>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</si>
  <si>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</si>
  <si>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</si>
  <si>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</si>
  <si>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</si>
  <si>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</si>
  <si>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</si>
  <si>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</si>
  <si>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</si>
  <si>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</si>
  <si>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</si>
  <si>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</si>
  <si>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</si>
  <si>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</si>
  <si>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</si>
  <si>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</si>
  <si>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</si>
  <si>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</si>
  <si>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</si>
  <si>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</si>
  <si>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</si>
  <si>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</si>
  <si>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</si>
  <si>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</si>
  <si>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</si>
  <si>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</si>
  <si>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</si>
  <si>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</si>
  <si>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</si>
  <si>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</si>
  <si>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</si>
  <si>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</si>
  <si>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</si>
  <si>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</si>
  <si>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</si>
  <si>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</si>
  <si>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</si>
  <si>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</si>
  <si>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</si>
  <si>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</si>
  <si>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</si>
  <si>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</si>
  <si>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</si>
  <si>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</si>
  <si>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</si>
  <si>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</si>
  <si>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</si>
  <si>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</si>
  <si>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</si>
  <si>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</si>
  <si>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</si>
  <si>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</si>
  <si>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</si>
  <si>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</si>
  <si>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</si>
  <si>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</si>
  <si>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</si>
  <si>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</si>
  <si>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</si>
  <si>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</si>
  <si>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</si>
  <si>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</si>
  <si>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</si>
  <si>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</si>
  <si>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</si>
  <si>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</si>
  <si>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</si>
  <si>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</si>
  <si>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</si>
  <si>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</si>
  <si>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</si>
  <si>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</si>
  <si>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</si>
  <si>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</si>
  <si>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</si>
  <si>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</si>
  <si>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</si>
  <si>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</si>
  <si>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</si>
  <si>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</si>
  <si>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</si>
  <si>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</si>
  <si>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</si>
  <si>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</si>
  <si>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</si>
  <si>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</si>
  <si>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</si>
  <si>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</si>
  <si>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</si>
  <si>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</si>
  <si>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</si>
  <si>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</si>
  <si>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</si>
  <si>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</si>
  <si>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</si>
  <si>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</si>
  <si>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</si>
  <si>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</si>
  <si>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</si>
  <si>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</si>
  <si>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</si>
  <si>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</si>
  <si>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</si>
  <si>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</si>
  <si>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</si>
  <si>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</si>
  <si>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</si>
  <si>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</si>
  <si>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</si>
  <si>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</si>
  <si>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</si>
  <si>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</si>
  <si>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</si>
  <si>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</si>
  <si>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</si>
  <si>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</si>
  <si>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</si>
  <si>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</si>
  <si>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</si>
  <si>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</si>
  <si>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</si>
  <si>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 xml:space="preserve"> التاريخ 6 أيلول 2021</t>
  </si>
  <si>
    <t>معدل الأسعار في أيلول 2020 (ل.ل.)</t>
  </si>
  <si>
    <t>معدل أسعار  السوبرماركات في 06-09-2021 (ل.ل.)</t>
  </si>
  <si>
    <t>معدل أسعار المحلات والملاحم في 06-09-2021 (ل.ل.)</t>
  </si>
  <si>
    <t>معدل أسعار  السوبرماركات في 30-08-2021 (ل.ل.)</t>
  </si>
  <si>
    <t>معدل أسعار المحلات والملاحم في 30-08-2021 (ل.ل.)</t>
  </si>
  <si>
    <t>المعدل العام للأسعار في 06-09-2021  (ل.ل.)</t>
  </si>
  <si>
    <t>المعدل العام للأسعار في 30-08-2021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</si>
</sst>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7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40" t="s">
        <v>202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217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1" t="s">
        <v>3</v>
      </c>
      <c r="B12" s="247"/>
      <c r="C12" s="245" t="s">
        <v>0</v>
      </c>
      <c r="D12" s="243" t="s">
        <v>23</v>
      </c>
      <c r="E12" s="243" t="s">
        <v>218</v>
      </c>
      <c r="F12" s="243" t="s">
        <v>219</v>
      </c>
      <c r="G12" s="243" t="s">
        <v>197</v>
      </c>
      <c r="H12" s="243" t="s">
        <v>221</v>
      </c>
      <c r="I12" s="243" t="s">
        <v>187</v>
      </c>
    </row>
    <row r="13" spans="1:9" ht="38.25" customHeight="1" thickBot="1" x14ac:dyDescent="0.25">
      <c r="A13" s="242"/>
      <c r="B13" s="248"/>
      <c r="C13" s="246"/>
      <c r="D13" s="244"/>
      <c r="E13" s="244"/>
      <c r="F13" s="244"/>
      <c r="G13" s="244"/>
      <c r="H13" s="244"/>
      <c r="I13" s="24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2593.9749999999999</v>
      </c>
      <c r="F15" s="216">
        <v>8553.7999999999993</v>
      </c>
      <c r="G15" s="45">
        <f t="shared" ref="G15:G30" si="0">(F15-E15)/E15</f>
        <v>2.2975645486174692</v>
      </c>
      <c r="H15" s="216">
        <v>8514.7999999999993</v>
      </c>
      <c r="I15" s="45">
        <f t="shared" ref="I15:I30" si="1">(F15-H15)/H15</f>
        <v>4.5802602527364126E-3</v>
      </c>
    </row>
    <row r="16" spans="1:9" ht="16.5" x14ac:dyDescent="0.3">
      <c r="A16" s="37"/>
      <c r="B16" s="93" t="s">
        <v>5</v>
      </c>
      <c r="C16" s="190" t="s">
        <v>85</v>
      </c>
      <c r="D16" s="11" t="s">
        <v>161</v>
      </c>
      <c r="E16" s="210">
        <v>3041.4805555555558</v>
      </c>
      <c r="F16" s="210">
        <v>7044.2222222222226</v>
      </c>
      <c r="G16" s="48">
        <f t="shared" si="0"/>
        <v>1.316050388471258</v>
      </c>
      <c r="H16" s="210">
        <v>6455.333333333333</v>
      </c>
      <c r="I16" s="44">
        <f t="shared" si="1"/>
        <v>9.1225171262349941E-2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2526.6527777777778</v>
      </c>
      <c r="F17" s="210">
        <v>6423.8</v>
      </c>
      <c r="G17" s="48">
        <f t="shared" si="0"/>
        <v>1.5424150308653852</v>
      </c>
      <c r="H17" s="210">
        <v>6149.8</v>
      </c>
      <c r="I17" s="44">
        <f t="shared" si="1"/>
        <v>4.455429444859995E-2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2863.9750000000004</v>
      </c>
      <c r="F18" s="210">
        <v>9619.7999999999993</v>
      </c>
      <c r="G18" s="48">
        <f t="shared" si="0"/>
        <v>2.3588980350736297</v>
      </c>
      <c r="H18" s="210">
        <v>9769.7999999999993</v>
      </c>
      <c r="I18" s="44">
        <f t="shared" si="1"/>
        <v>-1.5353436098998956E-2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5319.1544642857143</v>
      </c>
      <c r="F19" s="210">
        <v>13641.142857142857</v>
      </c>
      <c r="G19" s="48">
        <f t="shared" si="0"/>
        <v>1.5645321918611865</v>
      </c>
      <c r="H19" s="210">
        <v>12561</v>
      </c>
      <c r="I19" s="44">
        <f t="shared" si="1"/>
        <v>8.5991788642851438E-2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4607.0249999999996</v>
      </c>
      <c r="F20" s="210">
        <v>11298.8</v>
      </c>
      <c r="G20" s="48">
        <f t="shared" si="0"/>
        <v>1.45251545194567</v>
      </c>
      <c r="H20" s="210">
        <v>10033.799999999999</v>
      </c>
      <c r="I20" s="44">
        <f t="shared" si="1"/>
        <v>0.12607387031832407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3007.0249999999996</v>
      </c>
      <c r="F21" s="210">
        <v>5474.8</v>
      </c>
      <c r="G21" s="48">
        <f t="shared" si="0"/>
        <v>0.82066993124433651</v>
      </c>
      <c r="H21" s="210">
        <v>5148.8</v>
      </c>
      <c r="I21" s="44">
        <f t="shared" si="1"/>
        <v>6.331572405220634E-2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761.2</v>
      </c>
      <c r="F22" s="210">
        <v>2186.3000000000002</v>
      </c>
      <c r="G22" s="48">
        <f t="shared" si="0"/>
        <v>1.8721755123489228</v>
      </c>
      <c r="H22" s="210">
        <v>2198.8000000000002</v>
      </c>
      <c r="I22" s="44">
        <f t="shared" si="1"/>
        <v>-5.6849190467527736E-3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690.97500000000002</v>
      </c>
      <c r="F23" s="210">
        <v>3723.8</v>
      </c>
      <c r="G23" s="48">
        <f t="shared" si="0"/>
        <v>4.3891964253410043</v>
      </c>
      <c r="H23" s="210">
        <v>3173.8</v>
      </c>
      <c r="I23" s="44">
        <f t="shared" si="1"/>
        <v>0.17329384334236561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696.34999999999991</v>
      </c>
      <c r="F24" s="210">
        <v>3415.3333333333335</v>
      </c>
      <c r="G24" s="48">
        <f t="shared" si="0"/>
        <v>3.9046217180057932</v>
      </c>
      <c r="H24" s="210">
        <v>3276.4444444444443</v>
      </c>
      <c r="I24" s="44">
        <f t="shared" si="1"/>
        <v>4.2390124796527477E-2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889.52499999999998</v>
      </c>
      <c r="F25" s="210">
        <v>4223.8</v>
      </c>
      <c r="G25" s="48">
        <f t="shared" si="0"/>
        <v>3.7483769427503444</v>
      </c>
      <c r="H25" s="210">
        <v>4049.8</v>
      </c>
      <c r="I25" s="44">
        <f t="shared" si="1"/>
        <v>4.2965084695540522E-2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2744.1374999999998</v>
      </c>
      <c r="F26" s="210">
        <v>7123.8</v>
      </c>
      <c r="G26" s="48">
        <f t="shared" si="0"/>
        <v>1.5960069420719627</v>
      </c>
      <c r="H26" s="210">
        <v>7190.3</v>
      </c>
      <c r="I26" s="44">
        <f t="shared" si="1"/>
        <v>-9.2485709914746257E-3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729.77777777777783</v>
      </c>
      <c r="F27" s="210">
        <v>3776.4444444444443</v>
      </c>
      <c r="G27" s="48">
        <f t="shared" si="0"/>
        <v>4.1747868453105967</v>
      </c>
      <c r="H27" s="210">
        <v>3470.8888888888887</v>
      </c>
      <c r="I27" s="44">
        <f t="shared" si="1"/>
        <v>8.8033804981112782E-2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1875.3249999999998</v>
      </c>
      <c r="F28" s="210">
        <v>4027.7777777777778</v>
      </c>
      <c r="G28" s="48">
        <f t="shared" si="0"/>
        <v>1.1477758669978688</v>
      </c>
      <c r="H28" s="210">
        <v>3719.4444444444443</v>
      </c>
      <c r="I28" s="44">
        <f t="shared" si="1"/>
        <v>8.2897684839432453E-2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3263.1156250000004</v>
      </c>
      <c r="F29" s="210">
        <v>8447.2222222222226</v>
      </c>
      <c r="G29" s="48">
        <f t="shared" si="0"/>
        <v>1.5886984075908195</v>
      </c>
      <c r="H29" s="210">
        <v>9391.6666666666661</v>
      </c>
      <c r="I29" s="44">
        <f t="shared" si="1"/>
        <v>-0.10056196391600108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2389.4499999999998</v>
      </c>
      <c r="F30" s="213">
        <v>8408.2999999999993</v>
      </c>
      <c r="G30" s="51">
        <f t="shared" si="0"/>
        <v>2.5189269497164619</v>
      </c>
      <c r="H30" s="213">
        <v>8119.8</v>
      </c>
      <c r="I30" s="56">
        <f t="shared" si="1"/>
        <v>3.5530431784033978E-2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4248.78125</v>
      </c>
      <c r="F32" s="216">
        <v>12443.111111111111</v>
      </c>
      <c r="G32" s="45">
        <f>(F32-E32)/E32</f>
        <v>1.9286306775880993</v>
      </c>
      <c r="H32" s="216">
        <v>13123.5</v>
      </c>
      <c r="I32" s="44">
        <f>(F32-H32)/H32</f>
        <v>-5.1845078590992397E-2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4065.3999999999996</v>
      </c>
      <c r="F33" s="210">
        <v>11998.666666666666</v>
      </c>
      <c r="G33" s="48">
        <f>(F33-E33)/E33</f>
        <v>1.9514110952591792</v>
      </c>
      <c r="H33" s="210">
        <v>13123.5</v>
      </c>
      <c r="I33" s="44">
        <f>(F33-H33)/H33</f>
        <v>-8.5711382888203139E-2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3929.1972222222221</v>
      </c>
      <c r="F34" s="210">
        <v>11366.666666666666</v>
      </c>
      <c r="G34" s="48">
        <f>(F34-E34)/E34</f>
        <v>1.8928725191956797</v>
      </c>
      <c r="H34" s="210">
        <v>11540</v>
      </c>
      <c r="I34" s="44">
        <f>(F34-H34)/H34</f>
        <v>-1.5020219526285437E-2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4378.4303571428572</v>
      </c>
      <c r="F35" s="210">
        <v>10000</v>
      </c>
      <c r="G35" s="48">
        <f>(F35-E35)/E35</f>
        <v>1.2839235032450067</v>
      </c>
      <c r="H35" s="210">
        <v>10000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6390.4812499999998</v>
      </c>
      <c r="F36" s="210">
        <v>9623.7999999999993</v>
      </c>
      <c r="G36" s="51">
        <f>(F36-E36)/E36</f>
        <v>0.50595856923921023</v>
      </c>
      <c r="H36" s="210">
        <v>10479.799999999999</v>
      </c>
      <c r="I36" s="56">
        <f>(F36-H36)/H36</f>
        <v>-8.1680948109696755E-2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93201.482142857145</v>
      </c>
      <c r="F38" s="210">
        <v>305997</v>
      </c>
      <c r="G38" s="45">
        <f t="shared" ref="G38:G43" si="2">(F38-E38)/E38</f>
        <v>2.2831774019534863</v>
      </c>
      <c r="H38" s="210">
        <v>319666</v>
      </c>
      <c r="I38" s="44">
        <f t="shared" ref="I38:I43" si="3">(F38-H38)/H38</f>
        <v>-4.2760256017217974E-2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42616.329464285714</v>
      </c>
      <c r="F39" s="210">
        <v>160816.33333333334</v>
      </c>
      <c r="G39" s="48">
        <f t="shared" si="2"/>
        <v>2.7735848055169607</v>
      </c>
      <c r="H39" s="210">
        <v>164149.66666666666</v>
      </c>
      <c r="I39" s="44">
        <f t="shared" si="3"/>
        <v>-2.0306671350738742E-2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25368.678571428572</v>
      </c>
      <c r="F40" s="210">
        <v>102412</v>
      </c>
      <c r="G40" s="48">
        <f t="shared" si="2"/>
        <v>3.0369465721932132</v>
      </c>
      <c r="H40" s="210">
        <v>99559.5</v>
      </c>
      <c r="I40" s="44">
        <f t="shared" si="3"/>
        <v>2.8651208573767444E-2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12000.408333333333</v>
      </c>
      <c r="F41" s="210">
        <v>29226.5</v>
      </c>
      <c r="G41" s="48">
        <f t="shared" si="2"/>
        <v>1.4354587934160574</v>
      </c>
      <c r="H41" s="210">
        <v>28529</v>
      </c>
      <c r="I41" s="44">
        <f t="shared" si="3"/>
        <v>2.4448806477619264E-2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12241.166666666668</v>
      </c>
      <c r="F42" s="210">
        <v>22633.333333333332</v>
      </c>
      <c r="G42" s="48">
        <f t="shared" si="2"/>
        <v>0.84895230574427794</v>
      </c>
      <c r="H42" s="210">
        <v>21331.666666666668</v>
      </c>
      <c r="I42" s="44">
        <f t="shared" si="3"/>
        <v>6.1020392218141928E-2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22120.550000000003</v>
      </c>
      <c r="F43" s="210">
        <v>60960</v>
      </c>
      <c r="G43" s="51">
        <f t="shared" si="2"/>
        <v>1.7558085128986392</v>
      </c>
      <c r="H43" s="210">
        <v>57789</v>
      </c>
      <c r="I43" s="59">
        <f t="shared" si="3"/>
        <v>5.4872034470227898E-2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15610.799206349206</v>
      </c>
      <c r="F45" s="210">
        <v>52260.375</v>
      </c>
      <c r="G45" s="45">
        <f t="shared" ref="G45:G50" si="4">(F45-E45)/E45</f>
        <v>2.3477065657692093</v>
      </c>
      <c r="H45" s="210">
        <v>52217.25</v>
      </c>
      <c r="I45" s="44">
        <f t="shared" ref="I45:I50" si="5">(F45-H45)/H45</f>
        <v>8.2587650632693222E-4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9947.8666666666668</v>
      </c>
      <c r="F46" s="210">
        <v>41026.444444444445</v>
      </c>
      <c r="G46" s="48">
        <f t="shared" si="4"/>
        <v>3.1241449869765487</v>
      </c>
      <c r="H46" s="210">
        <v>41026.444444444445</v>
      </c>
      <c r="I46" s="85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36285.08928571429</v>
      </c>
      <c r="F47" s="210">
        <v>119851</v>
      </c>
      <c r="G47" s="48">
        <f t="shared" si="4"/>
        <v>2.303037207825922</v>
      </c>
      <c r="H47" s="210">
        <v>119851</v>
      </c>
      <c r="I47" s="85">
        <f t="shared" si="5"/>
        <v>0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56660.833333333336</v>
      </c>
      <c r="F48" s="210">
        <v>149118.75</v>
      </c>
      <c r="G48" s="48">
        <f t="shared" si="4"/>
        <v>1.6317782712926328</v>
      </c>
      <c r="H48" s="210">
        <v>149118.75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5346.6</v>
      </c>
      <c r="F49" s="210">
        <v>15166.666666666666</v>
      </c>
      <c r="G49" s="48">
        <f t="shared" si="4"/>
        <v>1.8366937243606525</v>
      </c>
      <c r="H49" s="210">
        <v>13750</v>
      </c>
      <c r="I49" s="44">
        <f t="shared" si="5"/>
        <v>0.10303030303030299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50835.375</v>
      </c>
      <c r="F50" s="210">
        <v>118332.66666666667</v>
      </c>
      <c r="G50" s="56">
        <f t="shared" si="4"/>
        <v>1.3277622456147253</v>
      </c>
      <c r="H50" s="210">
        <v>120832.66666666667</v>
      </c>
      <c r="I50" s="59">
        <f t="shared" si="5"/>
        <v>-2.0689769322865228E-2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6728.333333333333</v>
      </c>
      <c r="F52" s="207">
        <v>25090</v>
      </c>
      <c r="G52" s="209">
        <f t="shared" ref="G52:G60" si="6">(F52-E52)/E52</f>
        <v>2.7290066881347537</v>
      </c>
      <c r="H52" s="207">
        <v>20145</v>
      </c>
      <c r="I52" s="118">
        <f t="shared" ref="I52:I60" si="7">(F52-H52)/H52</f>
        <v>0.24547034003474807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16581.892857142859</v>
      </c>
      <c r="F53" s="210">
        <v>34537.5</v>
      </c>
      <c r="G53" s="212">
        <f t="shared" si="6"/>
        <v>1.082844238444258</v>
      </c>
      <c r="H53" s="210">
        <v>34413.75</v>
      </c>
      <c r="I53" s="85">
        <f t="shared" si="7"/>
        <v>3.5959463877084014E-3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10464.333333333334</v>
      </c>
      <c r="F54" s="210">
        <v>26786.6</v>
      </c>
      <c r="G54" s="212">
        <f t="shared" si="6"/>
        <v>1.5597999554040707</v>
      </c>
      <c r="H54" s="210">
        <v>26786.6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5017.1875</v>
      </c>
      <c r="F55" s="210">
        <v>31484.6</v>
      </c>
      <c r="G55" s="212">
        <f t="shared" si="6"/>
        <v>5.2753484895671123</v>
      </c>
      <c r="H55" s="210">
        <v>27694.6</v>
      </c>
      <c r="I55" s="85">
        <f t="shared" si="7"/>
        <v>0.13684978299018583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3597.5</v>
      </c>
      <c r="F56" s="210">
        <v>19029</v>
      </c>
      <c r="G56" s="217">
        <f t="shared" si="6"/>
        <v>4.28950660180681</v>
      </c>
      <c r="H56" s="210">
        <v>19658</v>
      </c>
      <c r="I56" s="86">
        <f t="shared" si="7"/>
        <v>-3.1997151287007836E-2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12342.583333333334</v>
      </c>
      <c r="F57" s="213">
        <v>4933.25</v>
      </c>
      <c r="G57" s="215">
        <f t="shared" si="6"/>
        <v>-0.60030652686161057</v>
      </c>
      <c r="H57" s="213">
        <v>4933.25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16443.125</v>
      </c>
      <c r="F58" s="216">
        <v>45222</v>
      </c>
      <c r="G58" s="44">
        <f t="shared" si="6"/>
        <v>1.750207153445589</v>
      </c>
      <c r="H58" s="216">
        <v>42637.5</v>
      </c>
      <c r="I58" s="44">
        <f t="shared" si="7"/>
        <v>6.0615655233069478E-2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16251.741071428572</v>
      </c>
      <c r="F59" s="210">
        <v>43979</v>
      </c>
      <c r="G59" s="48">
        <f t="shared" si="6"/>
        <v>1.7061100596364673</v>
      </c>
      <c r="H59" s="210">
        <v>43979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63757.5</v>
      </c>
      <c r="F60" s="210">
        <v>218000</v>
      </c>
      <c r="G60" s="51">
        <f t="shared" si="6"/>
        <v>2.4192055836568245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20639.31111111111</v>
      </c>
      <c r="F62" s="210">
        <v>52722.3</v>
      </c>
      <c r="G62" s="45">
        <f t="shared" ref="G62:G67" si="8">(F62-E62)/E62</f>
        <v>1.5544602586864982</v>
      </c>
      <c r="H62" s="210">
        <v>52886.3</v>
      </c>
      <c r="I62" s="44">
        <f t="shared" ref="I62:I67" si="9">(F62-H62)/H62</f>
        <v>-3.1009921283962007E-3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105386.5</v>
      </c>
      <c r="F63" s="210">
        <v>377486.85714285716</v>
      </c>
      <c r="G63" s="48">
        <f t="shared" si="8"/>
        <v>2.5819280187012299</v>
      </c>
      <c r="H63" s="210">
        <v>376851.85714285716</v>
      </c>
      <c r="I63" s="44">
        <f t="shared" si="9"/>
        <v>1.685012261354689E-3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42508.75</v>
      </c>
      <c r="F64" s="210">
        <v>150699.66666666666</v>
      </c>
      <c r="G64" s="48">
        <f t="shared" si="8"/>
        <v>2.5451446270865801</v>
      </c>
      <c r="H64" s="210">
        <v>159516.33333333334</v>
      </c>
      <c r="I64" s="85">
        <f t="shared" si="9"/>
        <v>-5.5271247040533066E-2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18816.964285714283</v>
      </c>
      <c r="F65" s="210">
        <v>77999</v>
      </c>
      <c r="G65" s="48">
        <f t="shared" si="8"/>
        <v>3.1451425860023732</v>
      </c>
      <c r="H65" s="210">
        <v>77999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13204.25</v>
      </c>
      <c r="F66" s="210">
        <v>42101.25</v>
      </c>
      <c r="G66" s="48">
        <f t="shared" si="8"/>
        <v>2.1884620482041766</v>
      </c>
      <c r="H66" s="210">
        <v>42551.666666666664</v>
      </c>
      <c r="I66" s="85">
        <f t="shared" si="9"/>
        <v>-1.0585170968626319E-2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13058.6875</v>
      </c>
      <c r="F67" s="210">
        <v>34513.333333333336</v>
      </c>
      <c r="G67" s="51">
        <f t="shared" si="8"/>
        <v>1.6429404435425334</v>
      </c>
      <c r="H67" s="210">
        <v>34513.333333333336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14633.705357142857</v>
      </c>
      <c r="F69" s="216">
        <v>44979.125</v>
      </c>
      <c r="G69" s="45">
        <f>(F69-E69)/E69</f>
        <v>2.0736661633032845</v>
      </c>
      <c r="H69" s="216">
        <v>44449.125</v>
      </c>
      <c r="I69" s="44">
        <f>(F69-H69)/H69</f>
        <v>1.1923744280680441E-2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7731.875</v>
      </c>
      <c r="F70" s="210">
        <v>22532.5</v>
      </c>
      <c r="G70" s="48">
        <f>(F70-E70)/E70</f>
        <v>1.9142349042114624</v>
      </c>
      <c r="H70" s="210">
        <v>22532.5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2076.083333333333</v>
      </c>
      <c r="F71" s="210">
        <v>15119.666666666666</v>
      </c>
      <c r="G71" s="48">
        <f>(F71-E71)/E71</f>
        <v>6.2827840886284276</v>
      </c>
      <c r="H71" s="210">
        <v>15119.666666666666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9378.3333333333339</v>
      </c>
      <c r="F72" s="210">
        <v>25375.75</v>
      </c>
      <c r="G72" s="48">
        <f>(F72-E72)/E72</f>
        <v>1.705784609916474</v>
      </c>
      <c r="H72" s="210">
        <v>25375.75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7674.6527777777783</v>
      </c>
      <c r="F73" s="219">
        <v>15992.142857142857</v>
      </c>
      <c r="G73" s="48">
        <f>(F73-E73)/E73</f>
        <v>1.0837610925472299</v>
      </c>
      <c r="H73" s="219">
        <v>16044.571428571429</v>
      </c>
      <c r="I73" s="59">
        <f>(F73-H73)/H73</f>
        <v>-3.267682883396318E-3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4332.5</v>
      </c>
      <c r="F75" s="207">
        <v>15422.6</v>
      </c>
      <c r="G75" s="44">
        <f t="shared" ref="G75:G81" si="10">(F75-E75)/E75</f>
        <v>2.5597461050201962</v>
      </c>
      <c r="H75" s="207">
        <v>15422.6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3464.0624999999995</v>
      </c>
      <c r="F76" s="210">
        <v>15242.875</v>
      </c>
      <c r="G76" s="48">
        <f t="shared" si="10"/>
        <v>3.4002886783942268</v>
      </c>
      <c r="H76" s="210">
        <v>15749</v>
      </c>
      <c r="I76" s="44">
        <f t="shared" si="11"/>
        <v>-3.2136961076893768E-2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1902.8750000000002</v>
      </c>
      <c r="F77" s="210">
        <v>6213</v>
      </c>
      <c r="G77" s="48">
        <f t="shared" si="10"/>
        <v>2.2650594495171776</v>
      </c>
      <c r="H77" s="210">
        <v>6013</v>
      </c>
      <c r="I77" s="44">
        <f t="shared" si="11"/>
        <v>3.3261267254282391E-2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11837.555555555555</v>
      </c>
      <c r="G78" s="48">
        <f t="shared" si="10"/>
        <v>1.1903371710526314</v>
      </c>
      <c r="H78" s="210">
        <v>11824.222222222223</v>
      </c>
      <c r="I78" s="44">
        <f t="shared" si="11"/>
        <v>1.1276287846040058E-3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5590.1909722222226</v>
      </c>
      <c r="F79" s="210">
        <v>22927.599999999999</v>
      </c>
      <c r="G79" s="48">
        <f t="shared" si="10"/>
        <v>3.1013983446947928</v>
      </c>
      <c r="H79" s="210">
        <v>22596.6</v>
      </c>
      <c r="I79" s="44">
        <f t="shared" si="11"/>
        <v>1.4648221413841022E-2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21957.9375</v>
      </c>
      <c r="F80" s="210">
        <v>56000</v>
      </c>
      <c r="G80" s="48">
        <f t="shared" si="10"/>
        <v>1.550330603682609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6619.2410714285716</v>
      </c>
      <c r="F81" s="213">
        <v>28634.285714285714</v>
      </c>
      <c r="G81" s="51">
        <f t="shared" si="10"/>
        <v>3.3259167335487043</v>
      </c>
      <c r="H81" s="213">
        <v>28665</v>
      </c>
      <c r="I81" s="56">
        <f t="shared" si="11"/>
        <v>-1.071490867409253E-3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0" t="s">
        <v>203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217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1" t="s">
        <v>3</v>
      </c>
      <c r="B12" s="247"/>
      <c r="C12" s="249" t="s">
        <v>0</v>
      </c>
      <c r="D12" s="243" t="s">
        <v>23</v>
      </c>
      <c r="E12" s="243" t="s">
        <v>218</v>
      </c>
      <c r="F12" s="251" t="s">
        <v>220</v>
      </c>
      <c r="G12" s="243" t="s">
        <v>197</v>
      </c>
      <c r="H12" s="251" t="s">
        <v>222</v>
      </c>
      <c r="I12" s="243" t="s">
        <v>187</v>
      </c>
    </row>
    <row r="13" spans="1:9" ht="30.75" customHeight="1" thickBot="1" x14ac:dyDescent="0.25">
      <c r="A13" s="242"/>
      <c r="B13" s="248"/>
      <c r="C13" s="250"/>
      <c r="D13" s="244"/>
      <c r="E13" s="244"/>
      <c r="F13" s="252"/>
      <c r="G13" s="244"/>
      <c r="H13" s="252"/>
      <c r="I13" s="24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2593.9749999999999</v>
      </c>
      <c r="F15" s="181">
        <v>7420</v>
      </c>
      <c r="G15" s="44">
        <f>(F15-E15)/E15</f>
        <v>1.8604747539972435</v>
      </c>
      <c r="H15" s="181">
        <v>6633.2</v>
      </c>
      <c r="I15" s="120">
        <f>(F15-H15)/H15</f>
        <v>0.11861544955677504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3041.4805555555558</v>
      </c>
      <c r="F16" s="181">
        <v>6100</v>
      </c>
      <c r="G16" s="48">
        <f t="shared" ref="G16:G39" si="0">(F16-E16)/E16</f>
        <v>1.0056021692651511</v>
      </c>
      <c r="H16" s="181">
        <v>5366.6</v>
      </c>
      <c r="I16" s="48">
        <f>(F16-H16)/H16</f>
        <v>0.13666008273394692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2526.6527777777778</v>
      </c>
      <c r="F17" s="181">
        <v>6550</v>
      </c>
      <c r="G17" s="48">
        <f t="shared" si="0"/>
        <v>1.5923625349743566</v>
      </c>
      <c r="H17" s="181">
        <v>5533.2</v>
      </c>
      <c r="I17" s="48">
        <f t="shared" ref="I17:I29" si="1">(F17-H17)/H17</f>
        <v>0.18376346417985978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2863.9750000000004</v>
      </c>
      <c r="F18" s="181">
        <v>9820</v>
      </c>
      <c r="G18" s="48">
        <f t="shared" si="0"/>
        <v>2.4288008798959484</v>
      </c>
      <c r="H18" s="181">
        <v>7100</v>
      </c>
      <c r="I18" s="48">
        <f t="shared" si="1"/>
        <v>0.38309859154929576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5319.1544642857143</v>
      </c>
      <c r="F19" s="181">
        <v>14120</v>
      </c>
      <c r="G19" s="48">
        <f t="shared" si="0"/>
        <v>1.6545572411565814</v>
      </c>
      <c r="H19" s="181">
        <v>14200</v>
      </c>
      <c r="I19" s="48">
        <f t="shared" si="1"/>
        <v>-5.6338028169014088E-3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4607.0249999999996</v>
      </c>
      <c r="F20" s="181">
        <v>9720</v>
      </c>
      <c r="G20" s="48">
        <f t="shared" si="0"/>
        <v>1.1098214140361733</v>
      </c>
      <c r="H20" s="181">
        <v>9166.6</v>
      </c>
      <c r="I20" s="48">
        <f t="shared" si="1"/>
        <v>6.0371348155259269E-2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3007.0249999999996</v>
      </c>
      <c r="F21" s="181">
        <v>4550</v>
      </c>
      <c r="G21" s="48">
        <f t="shared" si="0"/>
        <v>0.51312343595414089</v>
      </c>
      <c r="H21" s="181">
        <v>4300</v>
      </c>
      <c r="I21" s="48">
        <f t="shared" si="1"/>
        <v>5.8139534883720929E-2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761.2</v>
      </c>
      <c r="F22" s="181">
        <v>1750</v>
      </c>
      <c r="G22" s="48">
        <f t="shared" si="0"/>
        <v>1.2990015764582237</v>
      </c>
      <c r="H22" s="181">
        <v>1866.6</v>
      </c>
      <c r="I22" s="48">
        <f t="shared" si="1"/>
        <v>-6.2466516661309285E-2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690.97500000000002</v>
      </c>
      <c r="F23" s="181">
        <v>2020</v>
      </c>
      <c r="G23" s="48">
        <f t="shared" si="0"/>
        <v>1.9234053330438874</v>
      </c>
      <c r="H23" s="181">
        <v>2300</v>
      </c>
      <c r="I23" s="48">
        <f t="shared" si="1"/>
        <v>-0.12173913043478261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696.34999999999991</v>
      </c>
      <c r="F24" s="181">
        <v>2050</v>
      </c>
      <c r="G24" s="48">
        <f t="shared" si="0"/>
        <v>1.9439218783657648</v>
      </c>
      <c r="H24" s="181">
        <v>2200</v>
      </c>
      <c r="I24" s="48">
        <f t="shared" si="1"/>
        <v>-6.8181818181818177E-2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889.52499999999998</v>
      </c>
      <c r="F25" s="181">
        <v>3150</v>
      </c>
      <c r="G25" s="48">
        <f t="shared" si="0"/>
        <v>2.5412158174306509</v>
      </c>
      <c r="H25" s="181">
        <v>3116.6</v>
      </c>
      <c r="I25" s="48">
        <f t="shared" si="1"/>
        <v>1.0716806776615573E-2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2744.1374999999998</v>
      </c>
      <c r="F26" s="181">
        <v>7160</v>
      </c>
      <c r="G26" s="48">
        <f t="shared" si="0"/>
        <v>1.6091987008668482</v>
      </c>
      <c r="H26" s="181">
        <v>5533.2</v>
      </c>
      <c r="I26" s="48">
        <f t="shared" si="1"/>
        <v>0.29400708450806046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729.77777777777783</v>
      </c>
      <c r="F27" s="181">
        <v>2670</v>
      </c>
      <c r="G27" s="48">
        <f t="shared" si="0"/>
        <v>2.6586479902557856</v>
      </c>
      <c r="H27" s="181">
        <v>2333.1999999999998</v>
      </c>
      <c r="I27" s="48">
        <f t="shared" si="1"/>
        <v>0.14435110577747309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1875.3249999999998</v>
      </c>
      <c r="F28" s="181">
        <v>4750</v>
      </c>
      <c r="G28" s="48">
        <f t="shared" si="0"/>
        <v>1.5328942983216245</v>
      </c>
      <c r="H28" s="181">
        <v>5200</v>
      </c>
      <c r="I28" s="48">
        <f t="shared" si="1"/>
        <v>-8.6538461538461536E-2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3263.1156250000004</v>
      </c>
      <c r="F29" s="181">
        <v>7770</v>
      </c>
      <c r="G29" s="48">
        <f t="shared" si="0"/>
        <v>1.3811598769197764</v>
      </c>
      <c r="H29" s="181">
        <v>7166.6</v>
      </c>
      <c r="I29" s="48">
        <f t="shared" si="1"/>
        <v>8.4196132057042336E-2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2389.4499999999998</v>
      </c>
      <c r="F30" s="184">
        <v>8200</v>
      </c>
      <c r="G30" s="51">
        <f t="shared" si="0"/>
        <v>2.4317520768377663</v>
      </c>
      <c r="H30" s="184">
        <v>8066.6</v>
      </c>
      <c r="I30" s="51">
        <f>(F30-H30)/H30</f>
        <v>1.6537326754766522E-2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4248.78125</v>
      </c>
      <c r="F32" s="181">
        <v>14320</v>
      </c>
      <c r="G32" s="44">
        <f t="shared" si="0"/>
        <v>2.37037827023926</v>
      </c>
      <c r="H32" s="181">
        <v>14400</v>
      </c>
      <c r="I32" s="45">
        <f>(F32-H32)/H32</f>
        <v>-5.5555555555555558E-3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4065.3999999999996</v>
      </c>
      <c r="F33" s="181">
        <v>13120</v>
      </c>
      <c r="G33" s="48">
        <f t="shared" si="0"/>
        <v>2.2272347124514198</v>
      </c>
      <c r="H33" s="181">
        <v>13733.2</v>
      </c>
      <c r="I33" s="48">
        <f>(F33-H33)/H33</f>
        <v>-4.4650918940960641E-2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3929.1972222222221</v>
      </c>
      <c r="F34" s="181">
        <v>9860</v>
      </c>
      <c r="G34" s="48">
        <f>(F34-E34)/E34</f>
        <v>1.5094184492025866</v>
      </c>
      <c r="H34" s="181">
        <v>10000</v>
      </c>
      <c r="I34" s="48">
        <f>(F34-H34)/H34</f>
        <v>-1.4E-2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4378.4303571428572</v>
      </c>
      <c r="F35" s="181">
        <v>10600</v>
      </c>
      <c r="G35" s="48">
        <f t="shared" si="0"/>
        <v>1.4209589134397069</v>
      </c>
      <c r="H35" s="181">
        <v>10800</v>
      </c>
      <c r="I35" s="48">
        <f>(F35-H35)/H35</f>
        <v>-1.8518518518518517E-2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6390.4812499999998</v>
      </c>
      <c r="F36" s="181">
        <v>8570</v>
      </c>
      <c r="G36" s="55">
        <f t="shared" si="0"/>
        <v>0.34105706045221557</v>
      </c>
      <c r="H36" s="181">
        <v>8600</v>
      </c>
      <c r="I36" s="48">
        <f>(F36-H36)/H36</f>
        <v>-3.4883720930232558E-3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93201.482142857145</v>
      </c>
      <c r="F38" s="182">
        <v>294000</v>
      </c>
      <c r="G38" s="45">
        <f t="shared" si="0"/>
        <v>2.1544562730168106</v>
      </c>
      <c r="H38" s="182">
        <v>290000</v>
      </c>
      <c r="I38" s="45">
        <f>(F38-H38)/H38</f>
        <v>1.3793103448275862E-2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42616.329464285714</v>
      </c>
      <c r="F39" s="183">
        <v>160200</v>
      </c>
      <c r="G39" s="51">
        <f t="shared" si="0"/>
        <v>2.7591224306226176</v>
      </c>
      <c r="H39" s="183">
        <v>157000</v>
      </c>
      <c r="I39" s="51">
        <f>(F39-H39)/H39</f>
        <v>2.038216560509554E-2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0" t="s">
        <v>204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217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1" t="s">
        <v>3</v>
      </c>
      <c r="B12" s="247"/>
      <c r="C12" s="249" t="s">
        <v>0</v>
      </c>
      <c r="D12" s="243" t="s">
        <v>219</v>
      </c>
      <c r="E12" s="251" t="s">
        <v>220</v>
      </c>
      <c r="F12" s="258" t="s">
        <v>186</v>
      </c>
      <c r="G12" s="243" t="s">
        <v>218</v>
      </c>
      <c r="H12" s="260" t="s">
        <v>223</v>
      </c>
      <c r="I12" s="256" t="s">
        <v>196</v>
      </c>
    </row>
    <row r="13" spans="1:9" ht="39.75" customHeight="1" thickBot="1" x14ac:dyDescent="0.25">
      <c r="A13" s="242"/>
      <c r="B13" s="248"/>
      <c r="C13" s="250"/>
      <c r="D13" s="244"/>
      <c r="E13" s="252"/>
      <c r="F13" s="259"/>
      <c r="G13" s="244"/>
      <c r="H13" s="261"/>
      <c r="I13" s="25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8553.7999999999993</v>
      </c>
      <c r="E15" s="165">
        <v>7420</v>
      </c>
      <c r="F15" s="67">
        <f t="shared" ref="F15:F30" si="0">D15-E15</f>
        <v>1133.7999999999993</v>
      </c>
      <c r="G15" s="42">
        <v>2593.9749999999999</v>
      </c>
      <c r="H15" s="66">
        <f>AVERAGE(D15:E15)</f>
        <v>7986.9</v>
      </c>
      <c r="I15" s="69">
        <f>(H15-G15)/G15</f>
        <v>2.0790196513073562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7044.2222222222226</v>
      </c>
      <c r="E16" s="165">
        <v>6100</v>
      </c>
      <c r="F16" s="71">
        <f t="shared" si="0"/>
        <v>944.22222222222263</v>
      </c>
      <c r="G16" s="46">
        <v>3041.4805555555558</v>
      </c>
      <c r="H16" s="68">
        <f t="shared" ref="H16:H30" si="1">AVERAGE(D16:E16)</f>
        <v>6572.1111111111113</v>
      </c>
      <c r="I16" s="72">
        <f t="shared" ref="I16:I39" si="2">(H16-G16)/G16</f>
        <v>1.1608262788682047</v>
      </c>
    </row>
    <row r="17" spans="1:9" ht="16.5" x14ac:dyDescent="0.3">
      <c r="A17" s="37"/>
      <c r="B17" s="34" t="s">
        <v>6</v>
      </c>
      <c r="C17" s="15" t="s">
        <v>165</v>
      </c>
      <c r="D17" s="165">
        <v>6423.8</v>
      </c>
      <c r="E17" s="165">
        <v>6550</v>
      </c>
      <c r="F17" s="71">
        <f t="shared" si="0"/>
        <v>-126.19999999999982</v>
      </c>
      <c r="G17" s="46">
        <v>2526.6527777777778</v>
      </c>
      <c r="H17" s="68">
        <f t="shared" si="1"/>
        <v>6486.9</v>
      </c>
      <c r="I17" s="72">
        <f t="shared" si="2"/>
        <v>1.5673887829198707</v>
      </c>
    </row>
    <row r="18" spans="1:9" ht="16.5" x14ac:dyDescent="0.3">
      <c r="A18" s="37"/>
      <c r="B18" s="34" t="s">
        <v>7</v>
      </c>
      <c r="C18" s="15" t="s">
        <v>166</v>
      </c>
      <c r="D18" s="165">
        <v>9619.7999999999993</v>
      </c>
      <c r="E18" s="165">
        <v>9820</v>
      </c>
      <c r="F18" s="71">
        <f t="shared" si="0"/>
        <v>-200.20000000000073</v>
      </c>
      <c r="G18" s="46">
        <v>2863.9750000000004</v>
      </c>
      <c r="H18" s="68">
        <f t="shared" si="1"/>
        <v>9719.9</v>
      </c>
      <c r="I18" s="72">
        <f t="shared" si="2"/>
        <v>2.3938494574847891</v>
      </c>
    </row>
    <row r="19" spans="1:9" ht="16.5" x14ac:dyDescent="0.3">
      <c r="A19" s="37"/>
      <c r="B19" s="34" t="s">
        <v>8</v>
      </c>
      <c r="C19" s="15" t="s">
        <v>167</v>
      </c>
      <c r="D19" s="165">
        <v>13641.142857142857</v>
      </c>
      <c r="E19" s="165">
        <v>14120</v>
      </c>
      <c r="F19" s="71">
        <f t="shared" si="0"/>
        <v>-478.85714285714312</v>
      </c>
      <c r="G19" s="46">
        <v>5319.1544642857143</v>
      </c>
      <c r="H19" s="68">
        <f t="shared" si="1"/>
        <v>13880.571428571428</v>
      </c>
      <c r="I19" s="72">
        <f t="shared" si="2"/>
        <v>1.6095447165088836</v>
      </c>
    </row>
    <row r="20" spans="1:9" ht="16.5" x14ac:dyDescent="0.3">
      <c r="A20" s="37"/>
      <c r="B20" s="34" t="s">
        <v>9</v>
      </c>
      <c r="C20" s="15" t="s">
        <v>168</v>
      </c>
      <c r="D20" s="165">
        <v>11298.8</v>
      </c>
      <c r="E20" s="165">
        <v>9720</v>
      </c>
      <c r="F20" s="71">
        <f t="shared" si="0"/>
        <v>1578.7999999999993</v>
      </c>
      <c r="G20" s="46">
        <v>4607.0249999999996</v>
      </c>
      <c r="H20" s="68">
        <f t="shared" si="1"/>
        <v>10509.4</v>
      </c>
      <c r="I20" s="72">
        <f t="shared" si="2"/>
        <v>1.2811684329909216</v>
      </c>
    </row>
    <row r="21" spans="1:9" ht="16.5" x14ac:dyDescent="0.3">
      <c r="A21" s="37"/>
      <c r="B21" s="34" t="s">
        <v>10</v>
      </c>
      <c r="C21" s="15" t="s">
        <v>169</v>
      </c>
      <c r="D21" s="165">
        <v>5474.8</v>
      </c>
      <c r="E21" s="165">
        <v>4550</v>
      </c>
      <c r="F21" s="71">
        <f t="shared" si="0"/>
        <v>924.80000000000018</v>
      </c>
      <c r="G21" s="46">
        <v>3007.0249999999996</v>
      </c>
      <c r="H21" s="68">
        <f t="shared" si="1"/>
        <v>5012.3999999999996</v>
      </c>
      <c r="I21" s="72">
        <f t="shared" si="2"/>
        <v>0.66689668359923848</v>
      </c>
    </row>
    <row r="22" spans="1:9" ht="16.5" x14ac:dyDescent="0.3">
      <c r="A22" s="37"/>
      <c r="B22" s="34" t="s">
        <v>11</v>
      </c>
      <c r="C22" s="15" t="s">
        <v>170</v>
      </c>
      <c r="D22" s="165">
        <v>2186.3000000000002</v>
      </c>
      <c r="E22" s="165">
        <v>1750</v>
      </c>
      <c r="F22" s="71">
        <f t="shared" si="0"/>
        <v>436.30000000000018</v>
      </c>
      <c r="G22" s="46">
        <v>761.2</v>
      </c>
      <c r="H22" s="68">
        <f t="shared" si="1"/>
        <v>1968.15</v>
      </c>
      <c r="I22" s="72">
        <f t="shared" si="2"/>
        <v>1.5855885444035733</v>
      </c>
    </row>
    <row r="23" spans="1:9" ht="16.5" x14ac:dyDescent="0.3">
      <c r="A23" s="37"/>
      <c r="B23" s="34" t="s">
        <v>12</v>
      </c>
      <c r="C23" s="15" t="s">
        <v>171</v>
      </c>
      <c r="D23" s="165">
        <v>3723.8</v>
      </c>
      <c r="E23" s="165">
        <v>2020</v>
      </c>
      <c r="F23" s="71">
        <f t="shared" si="0"/>
        <v>1703.8000000000002</v>
      </c>
      <c r="G23" s="46">
        <v>690.97500000000002</v>
      </c>
      <c r="H23" s="68">
        <f t="shared" si="1"/>
        <v>2871.9</v>
      </c>
      <c r="I23" s="72">
        <f t="shared" si="2"/>
        <v>3.1563008791924454</v>
      </c>
    </row>
    <row r="24" spans="1:9" ht="16.5" x14ac:dyDescent="0.3">
      <c r="A24" s="37"/>
      <c r="B24" s="34" t="s">
        <v>13</v>
      </c>
      <c r="C24" s="15" t="s">
        <v>172</v>
      </c>
      <c r="D24" s="165">
        <v>3415.3333333333335</v>
      </c>
      <c r="E24" s="165">
        <v>2050</v>
      </c>
      <c r="F24" s="71">
        <f t="shared" si="0"/>
        <v>1365.3333333333335</v>
      </c>
      <c r="G24" s="46">
        <v>696.34999999999991</v>
      </c>
      <c r="H24" s="68">
        <f t="shared" si="1"/>
        <v>2732.666666666667</v>
      </c>
      <c r="I24" s="72">
        <f t="shared" si="2"/>
        <v>2.9242717981857793</v>
      </c>
    </row>
    <row r="25" spans="1:9" ht="16.5" x14ac:dyDescent="0.3">
      <c r="A25" s="37"/>
      <c r="B25" s="34" t="s">
        <v>14</v>
      </c>
      <c r="C25" s="15" t="s">
        <v>173</v>
      </c>
      <c r="D25" s="165">
        <v>4223.8</v>
      </c>
      <c r="E25" s="165">
        <v>3150</v>
      </c>
      <c r="F25" s="71">
        <f t="shared" si="0"/>
        <v>1073.8000000000002</v>
      </c>
      <c r="G25" s="46">
        <v>889.52499999999998</v>
      </c>
      <c r="H25" s="68">
        <f t="shared" si="1"/>
        <v>3686.9</v>
      </c>
      <c r="I25" s="72">
        <f t="shared" si="2"/>
        <v>3.1447963800904977</v>
      </c>
    </row>
    <row r="26" spans="1:9" ht="16.5" x14ac:dyDescent="0.3">
      <c r="A26" s="37"/>
      <c r="B26" s="34" t="s">
        <v>15</v>
      </c>
      <c r="C26" s="15" t="s">
        <v>174</v>
      </c>
      <c r="D26" s="165">
        <v>7123.8</v>
      </c>
      <c r="E26" s="165">
        <v>7160</v>
      </c>
      <c r="F26" s="71">
        <f t="shared" si="0"/>
        <v>-36.199999999999818</v>
      </c>
      <c r="G26" s="46">
        <v>2744.1374999999998</v>
      </c>
      <c r="H26" s="68">
        <f t="shared" si="1"/>
        <v>7141.9</v>
      </c>
      <c r="I26" s="72">
        <f t="shared" si="2"/>
        <v>1.6026028214694052</v>
      </c>
    </row>
    <row r="27" spans="1:9" ht="16.5" x14ac:dyDescent="0.3">
      <c r="A27" s="37"/>
      <c r="B27" s="34" t="s">
        <v>16</v>
      </c>
      <c r="C27" s="15" t="s">
        <v>175</v>
      </c>
      <c r="D27" s="165">
        <v>3776.4444444444443</v>
      </c>
      <c r="E27" s="165">
        <v>2670</v>
      </c>
      <c r="F27" s="71">
        <f t="shared" si="0"/>
        <v>1106.4444444444443</v>
      </c>
      <c r="G27" s="46">
        <v>729.77777777777783</v>
      </c>
      <c r="H27" s="68">
        <f t="shared" si="1"/>
        <v>3223.2222222222222</v>
      </c>
      <c r="I27" s="72">
        <f t="shared" si="2"/>
        <v>3.4167174177831909</v>
      </c>
    </row>
    <row r="28" spans="1:9" ht="16.5" x14ac:dyDescent="0.3">
      <c r="A28" s="37"/>
      <c r="B28" s="34" t="s">
        <v>17</v>
      </c>
      <c r="C28" s="15" t="s">
        <v>176</v>
      </c>
      <c r="D28" s="165">
        <v>4027.7777777777778</v>
      </c>
      <c r="E28" s="165">
        <v>4750</v>
      </c>
      <c r="F28" s="71">
        <f t="shared" si="0"/>
        <v>-722.22222222222217</v>
      </c>
      <c r="G28" s="46">
        <v>1875.3249999999998</v>
      </c>
      <c r="H28" s="68">
        <f t="shared" si="1"/>
        <v>4388.8888888888887</v>
      </c>
      <c r="I28" s="72">
        <f t="shared" si="2"/>
        <v>1.3403350826597464</v>
      </c>
    </row>
    <row r="29" spans="1:9" ht="16.5" x14ac:dyDescent="0.3">
      <c r="A29" s="37"/>
      <c r="B29" s="34" t="s">
        <v>18</v>
      </c>
      <c r="C29" s="15" t="s">
        <v>177</v>
      </c>
      <c r="D29" s="165">
        <v>8447.2222222222226</v>
      </c>
      <c r="E29" s="165">
        <v>7770</v>
      </c>
      <c r="F29" s="71">
        <f t="shared" si="0"/>
        <v>677.22222222222263</v>
      </c>
      <c r="G29" s="46">
        <v>3263.1156250000004</v>
      </c>
      <c r="H29" s="68">
        <f t="shared" si="1"/>
        <v>8108.6111111111113</v>
      </c>
      <c r="I29" s="72">
        <f t="shared" si="2"/>
        <v>1.4849291422552979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8408.2999999999993</v>
      </c>
      <c r="E30" s="168">
        <v>8200</v>
      </c>
      <c r="F30" s="74">
        <f t="shared" si="0"/>
        <v>208.29999999999927</v>
      </c>
      <c r="G30" s="49">
        <v>2389.4499999999998</v>
      </c>
      <c r="H30" s="101">
        <f t="shared" si="1"/>
        <v>8304.15</v>
      </c>
      <c r="I30" s="75">
        <f t="shared" si="2"/>
        <v>2.4753395132771141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12443.111111111111</v>
      </c>
      <c r="E32" s="165">
        <v>14320</v>
      </c>
      <c r="F32" s="67">
        <f>D32-E32</f>
        <v>-1876.8888888888887</v>
      </c>
      <c r="G32" s="54">
        <v>4248.78125</v>
      </c>
      <c r="H32" s="68">
        <f>AVERAGE(D32:E32)</f>
        <v>13381.555555555555</v>
      </c>
      <c r="I32" s="78">
        <f t="shared" si="2"/>
        <v>2.1495044739136793</v>
      </c>
    </row>
    <row r="33" spans="1:9" ht="16.5" x14ac:dyDescent="0.3">
      <c r="A33" s="37"/>
      <c r="B33" s="34" t="s">
        <v>27</v>
      </c>
      <c r="C33" s="15" t="s">
        <v>180</v>
      </c>
      <c r="D33" s="47">
        <v>11998.666666666666</v>
      </c>
      <c r="E33" s="165">
        <v>13120</v>
      </c>
      <c r="F33" s="79">
        <f>D33-E33</f>
        <v>-1121.3333333333339</v>
      </c>
      <c r="G33" s="46">
        <v>4065.3999999999996</v>
      </c>
      <c r="H33" s="68">
        <f>AVERAGE(D33:E33)</f>
        <v>12559.333333333332</v>
      </c>
      <c r="I33" s="72">
        <f t="shared" si="2"/>
        <v>2.0893229038552992</v>
      </c>
    </row>
    <row r="34" spans="1:9" ht="16.5" x14ac:dyDescent="0.3">
      <c r="A34" s="37"/>
      <c r="B34" s="39" t="s">
        <v>28</v>
      </c>
      <c r="C34" s="15" t="s">
        <v>181</v>
      </c>
      <c r="D34" s="47">
        <v>11366.666666666666</v>
      </c>
      <c r="E34" s="165">
        <v>9860</v>
      </c>
      <c r="F34" s="71">
        <f>D34-E34</f>
        <v>1506.6666666666661</v>
      </c>
      <c r="G34" s="46">
        <v>3929.1972222222221</v>
      </c>
      <c r="H34" s="68">
        <f>AVERAGE(D34:E34)</f>
        <v>10613.333333333332</v>
      </c>
      <c r="I34" s="72">
        <f t="shared" si="2"/>
        <v>1.7011454841991329</v>
      </c>
    </row>
    <row r="35" spans="1:9" ht="16.5" x14ac:dyDescent="0.3">
      <c r="A35" s="37"/>
      <c r="B35" s="34" t="s">
        <v>29</v>
      </c>
      <c r="C35" s="15" t="s">
        <v>182</v>
      </c>
      <c r="D35" s="47">
        <v>10000</v>
      </c>
      <c r="E35" s="165">
        <v>10600</v>
      </c>
      <c r="F35" s="79">
        <f>D35-E35</f>
        <v>-600</v>
      </c>
      <c r="G35" s="46">
        <v>4378.4303571428572</v>
      </c>
      <c r="H35" s="68">
        <f>AVERAGE(D35:E35)</f>
        <v>10300</v>
      </c>
      <c r="I35" s="72">
        <f t="shared" si="2"/>
        <v>1.3524412083423567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9623.7999999999993</v>
      </c>
      <c r="E36" s="165">
        <v>8570</v>
      </c>
      <c r="F36" s="71">
        <f>D36-E36</f>
        <v>1053.7999999999993</v>
      </c>
      <c r="G36" s="49">
        <v>6390.4812499999998</v>
      </c>
      <c r="H36" s="68">
        <f>AVERAGE(D36:E36)</f>
        <v>9096.9</v>
      </c>
      <c r="I36" s="80">
        <f t="shared" si="2"/>
        <v>0.42350781484571287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305997</v>
      </c>
      <c r="E38" s="166">
        <v>294000</v>
      </c>
      <c r="F38" s="67">
        <f>D38-E38</f>
        <v>11997</v>
      </c>
      <c r="G38" s="46">
        <v>93201.482142857145</v>
      </c>
      <c r="H38" s="67">
        <f>AVERAGE(D38:E38)</f>
        <v>299998.5</v>
      </c>
      <c r="I38" s="78">
        <f t="shared" si="2"/>
        <v>2.2188168374851487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160816.33333333334</v>
      </c>
      <c r="E39" s="167">
        <v>160200</v>
      </c>
      <c r="F39" s="74">
        <f>D39-E39</f>
        <v>616.33333333334303</v>
      </c>
      <c r="G39" s="46">
        <v>42616.329464285714</v>
      </c>
      <c r="H39" s="81">
        <f>AVERAGE(D39:E39)</f>
        <v>160508.16666666669</v>
      </c>
      <c r="I39" s="75">
        <f t="shared" si="2"/>
        <v>2.7663536180697896</v>
      </c>
    </row>
    <row r="40" spans="1:9" ht="15.75" customHeight="1" thickBot="1" x14ac:dyDescent="0.25">
      <c r="A40" s="253"/>
      <c r="B40" s="254"/>
      <c r="C40" s="255"/>
      <c r="D40" s="84">
        <f>SUM(D15:D39)</f>
        <v>629634.72063492064</v>
      </c>
      <c r="E40" s="84">
        <f>SUM(E15:E39)</f>
        <v>608470</v>
      </c>
      <c r="F40" s="84">
        <f>SUM(F15:F39)</f>
        <v>21164.720634920639</v>
      </c>
      <c r="G40" s="84">
        <f>SUM(G15:G39)</f>
        <v>196829.24538690477</v>
      </c>
      <c r="H40" s="84">
        <f>AVERAGE(D40:E40)</f>
        <v>619052.36031746026</v>
      </c>
      <c r="I40" s="75">
        <f>(H40-G40)/G40</f>
        <v>2.1451238818733303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0" t="s">
        <v>201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217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1" t="s">
        <v>3</v>
      </c>
      <c r="B13" s="247"/>
      <c r="C13" s="249" t="s">
        <v>0</v>
      </c>
      <c r="D13" s="243" t="s">
        <v>23</v>
      </c>
      <c r="E13" s="243" t="s">
        <v>218</v>
      </c>
      <c r="F13" s="260" t="s">
        <v>223</v>
      </c>
      <c r="G13" s="243" t="s">
        <v>197</v>
      </c>
      <c r="H13" s="260" t="s">
        <v>224</v>
      </c>
      <c r="I13" s="243" t="s">
        <v>187</v>
      </c>
    </row>
    <row r="14" spans="1:9" ht="33.75" customHeight="1" thickBot="1" x14ac:dyDescent="0.25">
      <c r="A14" s="242"/>
      <c r="B14" s="248"/>
      <c r="C14" s="250"/>
      <c r="D14" s="263"/>
      <c r="E14" s="244"/>
      <c r="F14" s="261"/>
      <c r="G14" s="262"/>
      <c r="H14" s="261"/>
      <c r="I14" s="26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2593.9749999999999</v>
      </c>
      <c r="F16" s="42">
        <v>7986.9</v>
      </c>
      <c r="G16" s="21">
        <f t="shared" ref="G16:G31" si="0">(F16-E16)/E16</f>
        <v>2.0790196513073562</v>
      </c>
      <c r="H16" s="207">
        <v>7574</v>
      </c>
      <c r="I16" s="21">
        <f t="shared" ref="I16:I31" si="1">(F16-H16)/H16</f>
        <v>5.4515447583839402E-2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3041.4805555555558</v>
      </c>
      <c r="F17" s="46">
        <v>6572.1111111111113</v>
      </c>
      <c r="G17" s="21">
        <f t="shared" si="0"/>
        <v>1.1608262788682047</v>
      </c>
      <c r="H17" s="210">
        <v>5910.9666666666672</v>
      </c>
      <c r="I17" s="21">
        <f t="shared" si="1"/>
        <v>0.11185047754926336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2526.6527777777778</v>
      </c>
      <c r="F18" s="46">
        <v>6486.9</v>
      </c>
      <c r="G18" s="21">
        <f t="shared" si="0"/>
        <v>1.5673887829198707</v>
      </c>
      <c r="H18" s="210">
        <v>5841.5</v>
      </c>
      <c r="I18" s="21">
        <f t="shared" si="1"/>
        <v>0.11048532055122821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2863.9750000000004</v>
      </c>
      <c r="F19" s="46">
        <v>9719.9</v>
      </c>
      <c r="G19" s="21">
        <f t="shared" si="0"/>
        <v>2.3938494574847891</v>
      </c>
      <c r="H19" s="210">
        <v>8434.9</v>
      </c>
      <c r="I19" s="21">
        <f t="shared" si="1"/>
        <v>0.15234324058376508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5319.1544642857143</v>
      </c>
      <c r="F20" s="46">
        <v>13880.571428571428</v>
      </c>
      <c r="G20" s="21">
        <f t="shared" si="0"/>
        <v>1.6095447165088836</v>
      </c>
      <c r="H20" s="210">
        <v>13380.5</v>
      </c>
      <c r="I20" s="21">
        <f t="shared" si="1"/>
        <v>3.7373149626054897E-2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4607.0249999999996</v>
      </c>
      <c r="F21" s="46">
        <v>10509.4</v>
      </c>
      <c r="G21" s="21">
        <f t="shared" si="0"/>
        <v>1.2811684329909216</v>
      </c>
      <c r="H21" s="210">
        <v>9600.2000000000007</v>
      </c>
      <c r="I21" s="21">
        <f t="shared" si="1"/>
        <v>9.4706360284160629E-2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3007.0249999999996</v>
      </c>
      <c r="F22" s="46">
        <v>5012.3999999999996</v>
      </c>
      <c r="G22" s="21">
        <f t="shared" si="0"/>
        <v>0.66689668359923848</v>
      </c>
      <c r="H22" s="210">
        <v>4724.3999999999996</v>
      </c>
      <c r="I22" s="21">
        <f t="shared" si="1"/>
        <v>6.0960121920243845E-2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761.2</v>
      </c>
      <c r="F23" s="46">
        <v>1968.15</v>
      </c>
      <c r="G23" s="21">
        <f t="shared" si="0"/>
        <v>1.5855885444035733</v>
      </c>
      <c r="H23" s="210">
        <v>2032.7</v>
      </c>
      <c r="I23" s="21">
        <f t="shared" si="1"/>
        <v>-3.1755792787917528E-2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690.97500000000002</v>
      </c>
      <c r="F24" s="46">
        <v>2871.9</v>
      </c>
      <c r="G24" s="21">
        <f t="shared" si="0"/>
        <v>3.1563008791924454</v>
      </c>
      <c r="H24" s="210">
        <v>2736.9</v>
      </c>
      <c r="I24" s="21">
        <f t="shared" si="1"/>
        <v>4.9325879644853667E-2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696.34999999999991</v>
      </c>
      <c r="F25" s="46">
        <v>2732.666666666667</v>
      </c>
      <c r="G25" s="21">
        <f t="shared" si="0"/>
        <v>2.9242717981857793</v>
      </c>
      <c r="H25" s="210">
        <v>2738.2222222222222</v>
      </c>
      <c r="I25" s="21">
        <f t="shared" si="1"/>
        <v>-2.0288914137314078E-3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889.52499999999998</v>
      </c>
      <c r="F26" s="46">
        <v>3686.9</v>
      </c>
      <c r="G26" s="21">
        <f t="shared" si="0"/>
        <v>3.1447963800904977</v>
      </c>
      <c r="H26" s="210">
        <v>3583.2</v>
      </c>
      <c r="I26" s="21">
        <f t="shared" si="1"/>
        <v>2.8940611743692866E-2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2744.1374999999998</v>
      </c>
      <c r="F27" s="46">
        <v>7141.9</v>
      </c>
      <c r="G27" s="21">
        <f t="shared" si="0"/>
        <v>1.6026028214694052</v>
      </c>
      <c r="H27" s="210">
        <v>6361.75</v>
      </c>
      <c r="I27" s="21">
        <f t="shared" si="1"/>
        <v>0.12263135143631856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729.77777777777783</v>
      </c>
      <c r="F28" s="46">
        <v>3223.2222222222222</v>
      </c>
      <c r="G28" s="21">
        <f t="shared" si="0"/>
        <v>3.4167174177831909</v>
      </c>
      <c r="H28" s="210">
        <v>2902.0444444444443</v>
      </c>
      <c r="I28" s="21">
        <f t="shared" si="1"/>
        <v>0.11067293555501108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1875.3249999999998</v>
      </c>
      <c r="F29" s="46">
        <v>4388.8888888888887</v>
      </c>
      <c r="G29" s="21">
        <f t="shared" si="0"/>
        <v>1.3403350826597464</v>
      </c>
      <c r="H29" s="210">
        <v>4459.7222222222226</v>
      </c>
      <c r="I29" s="21">
        <f t="shared" si="1"/>
        <v>-1.5882902522578769E-2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3263.1156250000004</v>
      </c>
      <c r="F30" s="46">
        <v>8108.6111111111113</v>
      </c>
      <c r="G30" s="21">
        <f t="shared" si="0"/>
        <v>1.4849291422552979</v>
      </c>
      <c r="H30" s="210">
        <v>8279.1333333333332</v>
      </c>
      <c r="I30" s="21">
        <f t="shared" si="1"/>
        <v>-2.0596627129517008E-2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2389.4499999999998</v>
      </c>
      <c r="F31" s="49">
        <v>8304.15</v>
      </c>
      <c r="G31" s="23">
        <f t="shared" si="0"/>
        <v>2.4753395132771141</v>
      </c>
      <c r="H31" s="213">
        <v>8093.2000000000007</v>
      </c>
      <c r="I31" s="23">
        <f t="shared" si="1"/>
        <v>2.6065091681905659E-2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4248.78125</v>
      </c>
      <c r="F33" s="54">
        <v>13381.555555555555</v>
      </c>
      <c r="G33" s="21">
        <f>(F33-E33)/E33</f>
        <v>2.1495044739136793</v>
      </c>
      <c r="H33" s="216">
        <v>13761.75</v>
      </c>
      <c r="I33" s="21">
        <f>(F33-H33)/H33</f>
        <v>-2.7626896611582484E-2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4065.3999999999996</v>
      </c>
      <c r="F34" s="46">
        <v>12559.333333333332</v>
      </c>
      <c r="G34" s="21">
        <f>(F34-E34)/E34</f>
        <v>2.0893229038552992</v>
      </c>
      <c r="H34" s="210">
        <v>13428.35</v>
      </c>
      <c r="I34" s="21">
        <f>(F34-H34)/H34</f>
        <v>-6.4715074202464806E-2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3929.1972222222221</v>
      </c>
      <c r="F35" s="46">
        <v>10613.333333333332</v>
      </c>
      <c r="G35" s="21">
        <f>(F35-E35)/E35</f>
        <v>1.7011454841991329</v>
      </c>
      <c r="H35" s="210">
        <v>10770</v>
      </c>
      <c r="I35" s="21">
        <f>(F35-H35)/H35</f>
        <v>-1.4546580006190147E-2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4378.4303571428572</v>
      </c>
      <c r="F36" s="46">
        <v>10300</v>
      </c>
      <c r="G36" s="21">
        <f>(F36-E36)/E36</f>
        <v>1.3524412083423567</v>
      </c>
      <c r="H36" s="210">
        <v>10400</v>
      </c>
      <c r="I36" s="21">
        <f>(F36-H36)/H36</f>
        <v>-9.6153846153846159E-3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6390.4812499999998</v>
      </c>
      <c r="F37" s="49">
        <v>9096.9</v>
      </c>
      <c r="G37" s="23">
        <f>(F37-E37)/E37</f>
        <v>0.42350781484571287</v>
      </c>
      <c r="H37" s="213">
        <v>9539.9</v>
      </c>
      <c r="I37" s="23">
        <f>(F37-H37)/H37</f>
        <v>-4.6436545456451324E-2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93201.482142857145</v>
      </c>
      <c r="F39" s="46">
        <v>299998.5</v>
      </c>
      <c r="G39" s="21">
        <f t="shared" ref="G39:G44" si="2">(F39-E39)/E39</f>
        <v>2.2188168374851487</v>
      </c>
      <c r="H39" s="210">
        <v>304833</v>
      </c>
      <c r="I39" s="21">
        <f t="shared" ref="I39:I44" si="3">(F39-H39)/H39</f>
        <v>-1.5859503400222418E-2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42616.329464285714</v>
      </c>
      <c r="F40" s="46">
        <v>160508.16666666669</v>
      </c>
      <c r="G40" s="21">
        <f t="shared" si="2"/>
        <v>2.7663536180697896</v>
      </c>
      <c r="H40" s="210">
        <v>160574.83333333331</v>
      </c>
      <c r="I40" s="21">
        <f t="shared" si="3"/>
        <v>-4.1517506375507912E-4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25368.678571428572</v>
      </c>
      <c r="F41" s="57">
        <v>102412</v>
      </c>
      <c r="G41" s="21">
        <f t="shared" si="2"/>
        <v>3.0369465721932132</v>
      </c>
      <c r="H41" s="218">
        <v>99559.5</v>
      </c>
      <c r="I41" s="21">
        <f t="shared" si="3"/>
        <v>2.8651208573767444E-2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12000.408333333333</v>
      </c>
      <c r="F42" s="47">
        <v>29226.5</v>
      </c>
      <c r="G42" s="21">
        <f t="shared" si="2"/>
        <v>1.4354587934160574</v>
      </c>
      <c r="H42" s="211">
        <v>28529</v>
      </c>
      <c r="I42" s="21">
        <f t="shared" si="3"/>
        <v>2.4448806477619264E-2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12241.166666666668</v>
      </c>
      <c r="F43" s="47">
        <v>22633.333333333332</v>
      </c>
      <c r="G43" s="21">
        <f t="shared" si="2"/>
        <v>0.84895230574427794</v>
      </c>
      <c r="H43" s="211">
        <v>21331.666666666668</v>
      </c>
      <c r="I43" s="21">
        <f t="shared" si="3"/>
        <v>6.1020392218141928E-2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22120.550000000003</v>
      </c>
      <c r="F44" s="50">
        <v>60960</v>
      </c>
      <c r="G44" s="31">
        <f t="shared" si="2"/>
        <v>1.7558085128986392</v>
      </c>
      <c r="H44" s="214">
        <v>57789</v>
      </c>
      <c r="I44" s="31">
        <f t="shared" si="3"/>
        <v>5.4872034470227898E-2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15610.799206349206</v>
      </c>
      <c r="F46" s="43">
        <v>52260.375</v>
      </c>
      <c r="G46" s="21">
        <f t="shared" ref="G46:G51" si="4">(F46-E46)/E46</f>
        <v>2.3477065657692093</v>
      </c>
      <c r="H46" s="208">
        <v>52217.25</v>
      </c>
      <c r="I46" s="21">
        <f t="shared" ref="I46:I51" si="5">(F46-H46)/H46</f>
        <v>8.2587650632693222E-4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9947.8666666666668</v>
      </c>
      <c r="F47" s="47">
        <v>41026.444444444445</v>
      </c>
      <c r="G47" s="21">
        <f t="shared" si="4"/>
        <v>3.1241449869765487</v>
      </c>
      <c r="H47" s="211">
        <v>41026.444444444445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36285.08928571429</v>
      </c>
      <c r="F48" s="47">
        <v>119851</v>
      </c>
      <c r="G48" s="21">
        <f t="shared" si="4"/>
        <v>2.303037207825922</v>
      </c>
      <c r="H48" s="211">
        <v>119851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56660.833333333336</v>
      </c>
      <c r="F49" s="47">
        <v>149118.75</v>
      </c>
      <c r="G49" s="21">
        <f t="shared" si="4"/>
        <v>1.6317782712926328</v>
      </c>
      <c r="H49" s="211">
        <v>149118.75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5346.6</v>
      </c>
      <c r="F50" s="47">
        <v>15166.666666666666</v>
      </c>
      <c r="G50" s="21">
        <f t="shared" si="4"/>
        <v>1.8366937243606525</v>
      </c>
      <c r="H50" s="211">
        <v>13750</v>
      </c>
      <c r="I50" s="21">
        <f t="shared" si="5"/>
        <v>0.10303030303030299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50835.375</v>
      </c>
      <c r="F51" s="50">
        <v>118332.66666666667</v>
      </c>
      <c r="G51" s="31">
        <f t="shared" si="4"/>
        <v>1.3277622456147253</v>
      </c>
      <c r="H51" s="214">
        <v>120832.66666666667</v>
      </c>
      <c r="I51" s="31">
        <f t="shared" si="5"/>
        <v>-2.0689769322865228E-2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6728.333333333333</v>
      </c>
      <c r="F53" s="66">
        <v>25090</v>
      </c>
      <c r="G53" s="22">
        <f t="shared" ref="G53:G61" si="6">(F53-E53)/E53</f>
        <v>2.7290066881347537</v>
      </c>
      <c r="H53" s="164">
        <v>20145</v>
      </c>
      <c r="I53" s="22">
        <f t="shared" ref="I53:I61" si="7">(F53-H53)/H53</f>
        <v>0.24547034003474807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16581.892857142859</v>
      </c>
      <c r="F54" s="70">
        <v>34537.5</v>
      </c>
      <c r="G54" s="21">
        <f t="shared" si="6"/>
        <v>1.082844238444258</v>
      </c>
      <c r="H54" s="222">
        <v>34413.75</v>
      </c>
      <c r="I54" s="21">
        <f t="shared" si="7"/>
        <v>3.5959463877084014E-3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10464.333333333334</v>
      </c>
      <c r="F55" s="70">
        <v>26786.6</v>
      </c>
      <c r="G55" s="21">
        <f t="shared" si="6"/>
        <v>1.5597999554040707</v>
      </c>
      <c r="H55" s="222">
        <v>26786.6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5017.1875</v>
      </c>
      <c r="F56" s="70">
        <v>31484.6</v>
      </c>
      <c r="G56" s="21">
        <f t="shared" si="6"/>
        <v>5.2753484895671123</v>
      </c>
      <c r="H56" s="222">
        <v>27694.6</v>
      </c>
      <c r="I56" s="21">
        <f t="shared" si="7"/>
        <v>0.13684978299018583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3597.5</v>
      </c>
      <c r="F57" s="99">
        <v>19029</v>
      </c>
      <c r="G57" s="21">
        <f t="shared" si="6"/>
        <v>4.28950660180681</v>
      </c>
      <c r="H57" s="227">
        <v>19658</v>
      </c>
      <c r="I57" s="21">
        <f t="shared" si="7"/>
        <v>-3.1997151287007836E-2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12342.583333333334</v>
      </c>
      <c r="F58" s="50">
        <v>4933.25</v>
      </c>
      <c r="G58" s="29">
        <f t="shared" si="6"/>
        <v>-0.60030652686161057</v>
      </c>
      <c r="H58" s="214">
        <v>4933.25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16443.125</v>
      </c>
      <c r="F59" s="68">
        <v>45222</v>
      </c>
      <c r="G59" s="21">
        <f t="shared" si="6"/>
        <v>1.750207153445589</v>
      </c>
      <c r="H59" s="221">
        <v>42637.5</v>
      </c>
      <c r="I59" s="21">
        <f t="shared" si="7"/>
        <v>6.0615655233069478E-2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16251.741071428572</v>
      </c>
      <c r="F60" s="70">
        <v>43979</v>
      </c>
      <c r="G60" s="21">
        <f t="shared" si="6"/>
        <v>1.7061100596364673</v>
      </c>
      <c r="H60" s="222">
        <v>43979</v>
      </c>
      <c r="I60" s="21">
        <f t="shared" si="7"/>
        <v>0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63757.5</v>
      </c>
      <c r="F61" s="73">
        <v>218000</v>
      </c>
      <c r="G61" s="29">
        <f t="shared" si="6"/>
        <v>2.4192055836568245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20639.31111111111</v>
      </c>
      <c r="F63" s="54">
        <v>52722.3</v>
      </c>
      <c r="G63" s="21">
        <f t="shared" ref="G63:G68" si="8">(F63-E63)/E63</f>
        <v>1.5544602586864982</v>
      </c>
      <c r="H63" s="216">
        <v>52886.3</v>
      </c>
      <c r="I63" s="21">
        <f t="shared" ref="I63:I74" si="9">(F63-H63)/H63</f>
        <v>-3.1009921283962007E-3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105386.5</v>
      </c>
      <c r="F64" s="46">
        <v>377486.85714285716</v>
      </c>
      <c r="G64" s="21">
        <f t="shared" si="8"/>
        <v>2.5819280187012299</v>
      </c>
      <c r="H64" s="210">
        <v>376851.85714285716</v>
      </c>
      <c r="I64" s="21">
        <f t="shared" si="9"/>
        <v>1.685012261354689E-3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42508.75</v>
      </c>
      <c r="F65" s="46">
        <v>150699.66666666666</v>
      </c>
      <c r="G65" s="21">
        <f t="shared" si="8"/>
        <v>2.5451446270865801</v>
      </c>
      <c r="H65" s="210">
        <v>159516.33333333334</v>
      </c>
      <c r="I65" s="21">
        <f t="shared" si="9"/>
        <v>-5.5271247040533066E-2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18816.964285714283</v>
      </c>
      <c r="F66" s="46">
        <v>77999</v>
      </c>
      <c r="G66" s="21">
        <f t="shared" si="8"/>
        <v>3.1451425860023732</v>
      </c>
      <c r="H66" s="210">
        <v>77999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13204.25</v>
      </c>
      <c r="F67" s="46">
        <v>42101.25</v>
      </c>
      <c r="G67" s="21">
        <f t="shared" si="8"/>
        <v>2.1884620482041766</v>
      </c>
      <c r="H67" s="210">
        <v>42551.666666666664</v>
      </c>
      <c r="I67" s="21">
        <f t="shared" si="9"/>
        <v>-1.0585170968626319E-2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13058.6875</v>
      </c>
      <c r="F68" s="58">
        <v>34513.333333333336</v>
      </c>
      <c r="G68" s="31">
        <f t="shared" si="8"/>
        <v>1.6429404435425334</v>
      </c>
      <c r="H68" s="219">
        <v>34513.333333333336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14633.705357142857</v>
      </c>
      <c r="F70" s="43">
        <v>44979.125</v>
      </c>
      <c r="G70" s="21">
        <f>(F70-E70)/E70</f>
        <v>2.0736661633032845</v>
      </c>
      <c r="H70" s="208">
        <v>44449.125</v>
      </c>
      <c r="I70" s="21">
        <f t="shared" si="9"/>
        <v>1.1923744280680441E-2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7731.875</v>
      </c>
      <c r="F71" s="47">
        <v>22532.5</v>
      </c>
      <c r="G71" s="21">
        <f>(F71-E71)/E71</f>
        <v>1.9142349042114624</v>
      </c>
      <c r="H71" s="211">
        <v>22532.5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2076.083333333333</v>
      </c>
      <c r="F72" s="47">
        <v>15119.666666666666</v>
      </c>
      <c r="G72" s="21">
        <f>(F72-E72)/E72</f>
        <v>6.2827840886284276</v>
      </c>
      <c r="H72" s="211">
        <v>15119.666666666666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9378.3333333333339</v>
      </c>
      <c r="F73" s="47">
        <v>25375.75</v>
      </c>
      <c r="G73" s="21">
        <f>(F73-E73)/E73</f>
        <v>1.705784609916474</v>
      </c>
      <c r="H73" s="211">
        <v>25375.75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7674.6527777777783</v>
      </c>
      <c r="F74" s="50">
        <v>15992.142857142857</v>
      </c>
      <c r="G74" s="21">
        <f>(F74-E74)/E74</f>
        <v>1.0837610925472299</v>
      </c>
      <c r="H74" s="214">
        <v>16044.571428571429</v>
      </c>
      <c r="I74" s="21">
        <f t="shared" si="9"/>
        <v>-3.267682883396318E-3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4332.5</v>
      </c>
      <c r="F76" s="43">
        <v>15422.6</v>
      </c>
      <c r="G76" s="22">
        <f t="shared" ref="G76:G82" si="10">(F76-E76)/E76</f>
        <v>2.5597461050201962</v>
      </c>
      <c r="H76" s="208">
        <v>15422.6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3464.0624999999995</v>
      </c>
      <c r="F77" s="32">
        <v>15242.875</v>
      </c>
      <c r="G77" s="21">
        <f t="shared" si="10"/>
        <v>3.4002886783942268</v>
      </c>
      <c r="H77" s="202">
        <v>15749</v>
      </c>
      <c r="I77" s="21">
        <f t="shared" si="11"/>
        <v>-3.2136961076893768E-2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1902.8750000000002</v>
      </c>
      <c r="F78" s="47">
        <v>6213</v>
      </c>
      <c r="G78" s="21">
        <f t="shared" si="10"/>
        <v>2.2650594495171776</v>
      </c>
      <c r="H78" s="211">
        <v>6013</v>
      </c>
      <c r="I78" s="21">
        <f t="shared" si="11"/>
        <v>3.3261267254282391E-2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11837.555555555555</v>
      </c>
      <c r="G79" s="21">
        <f t="shared" si="10"/>
        <v>1.1903371710526314</v>
      </c>
      <c r="H79" s="211">
        <v>11824.222222222223</v>
      </c>
      <c r="I79" s="21">
        <f t="shared" si="11"/>
        <v>1.1276287846040058E-3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5590.1909722222226</v>
      </c>
      <c r="F80" s="61">
        <v>22927.599999999999</v>
      </c>
      <c r="G80" s="21">
        <f t="shared" si="10"/>
        <v>3.1013983446947928</v>
      </c>
      <c r="H80" s="220">
        <v>22596.6</v>
      </c>
      <c r="I80" s="21">
        <f t="shared" si="11"/>
        <v>1.4648221413841022E-2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21957.9375</v>
      </c>
      <c r="F81" s="61">
        <v>56000</v>
      </c>
      <c r="G81" s="21">
        <f t="shared" si="10"/>
        <v>1.550330603682609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6619.2410714285716</v>
      </c>
      <c r="F82" s="50">
        <v>28634.285714285714</v>
      </c>
      <c r="G82" s="23">
        <f t="shared" si="10"/>
        <v>3.3259167335487043</v>
      </c>
      <c r="H82" s="214">
        <v>28665</v>
      </c>
      <c r="I82" s="23">
        <f t="shared" si="11"/>
        <v>-1.071490867409253E-3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0" t="s">
        <v>201</v>
      </c>
      <c r="B9" s="240"/>
      <c r="C9" s="240"/>
      <c r="D9" s="240"/>
      <c r="E9" s="240"/>
      <c r="F9" s="240"/>
      <c r="G9" s="240"/>
      <c r="H9" s="240"/>
      <c r="I9" s="240"/>
    </row>
    <row r="10" spans="1:9" ht="18" x14ac:dyDescent="0.2">
      <c r="A10" s="2" t="s">
        <v>217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41" t="s">
        <v>3</v>
      </c>
      <c r="B13" s="247"/>
      <c r="C13" s="249" t="s">
        <v>0</v>
      </c>
      <c r="D13" s="243" t="s">
        <v>23</v>
      </c>
      <c r="E13" s="243" t="s">
        <v>218</v>
      </c>
      <c r="F13" s="260" t="s">
        <v>223</v>
      </c>
      <c r="G13" s="243" t="s">
        <v>197</v>
      </c>
      <c r="H13" s="260" t="s">
        <v>224</v>
      </c>
      <c r="I13" s="243" t="s">
        <v>187</v>
      </c>
    </row>
    <row r="14" spans="1:9" s="146" customFormat="1" ht="33.75" customHeight="1" thickBot="1" x14ac:dyDescent="0.25">
      <c r="A14" s="242"/>
      <c r="B14" s="248"/>
      <c r="C14" s="250"/>
      <c r="D14" s="263"/>
      <c r="E14" s="244"/>
      <c r="F14" s="261"/>
      <c r="G14" s="262"/>
      <c r="H14" s="261"/>
      <c r="I14" s="262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11</v>
      </c>
      <c r="C16" s="189" t="s">
        <v>91</v>
      </c>
      <c r="D16" s="186" t="s">
        <v>81</v>
      </c>
      <c r="E16" s="207">
        <v>761.2</v>
      </c>
      <c r="F16" s="207">
        <v>1968.15</v>
      </c>
      <c r="G16" s="195">
        <f t="shared" ref="G16:G31" si="0">(F16-E16)/E16</f>
        <v>1.5855885444035733</v>
      </c>
      <c r="H16" s="207">
        <v>2032.7</v>
      </c>
      <c r="I16" s="195">
        <f t="shared" ref="I16:I31" si="1">(F16-H16)/H16</f>
        <v>-3.1755792787917528E-2</v>
      </c>
    </row>
    <row r="17" spans="1:9" ht="16.5" x14ac:dyDescent="0.3">
      <c r="A17" s="151"/>
      <c r="B17" s="203" t="s">
        <v>18</v>
      </c>
      <c r="C17" s="190" t="s">
        <v>98</v>
      </c>
      <c r="D17" s="186" t="s">
        <v>83</v>
      </c>
      <c r="E17" s="210">
        <v>3263.1156250000004</v>
      </c>
      <c r="F17" s="210">
        <v>8108.6111111111113</v>
      </c>
      <c r="G17" s="195">
        <f t="shared" si="0"/>
        <v>1.4849291422552979</v>
      </c>
      <c r="H17" s="210">
        <v>8279.1333333333332</v>
      </c>
      <c r="I17" s="195">
        <f t="shared" si="1"/>
        <v>-2.0596627129517008E-2</v>
      </c>
    </row>
    <row r="18" spans="1:9" ht="16.5" x14ac:dyDescent="0.3">
      <c r="A18" s="151"/>
      <c r="B18" s="203" t="s">
        <v>17</v>
      </c>
      <c r="C18" s="190" t="s">
        <v>97</v>
      </c>
      <c r="D18" s="186" t="s">
        <v>161</v>
      </c>
      <c r="E18" s="210">
        <v>1875.3249999999998</v>
      </c>
      <c r="F18" s="210">
        <v>4388.8888888888887</v>
      </c>
      <c r="G18" s="195">
        <f t="shared" si="0"/>
        <v>1.3403350826597464</v>
      </c>
      <c r="H18" s="210">
        <v>4459.7222222222226</v>
      </c>
      <c r="I18" s="195">
        <f t="shared" si="1"/>
        <v>-1.5882902522578769E-2</v>
      </c>
    </row>
    <row r="19" spans="1:9" ht="16.5" x14ac:dyDescent="0.3">
      <c r="A19" s="151"/>
      <c r="B19" s="203" t="s">
        <v>13</v>
      </c>
      <c r="C19" s="190" t="s">
        <v>93</v>
      </c>
      <c r="D19" s="186" t="s">
        <v>81</v>
      </c>
      <c r="E19" s="210">
        <v>696.34999999999991</v>
      </c>
      <c r="F19" s="210">
        <v>2732.666666666667</v>
      </c>
      <c r="G19" s="195">
        <f t="shared" si="0"/>
        <v>2.9242717981857793</v>
      </c>
      <c r="H19" s="210">
        <v>2738.2222222222222</v>
      </c>
      <c r="I19" s="195">
        <f t="shared" si="1"/>
        <v>-2.0288914137314078E-3</v>
      </c>
    </row>
    <row r="20" spans="1:9" ht="16.5" x14ac:dyDescent="0.3">
      <c r="A20" s="151"/>
      <c r="B20" s="203" t="s">
        <v>19</v>
      </c>
      <c r="C20" s="190" t="s">
        <v>99</v>
      </c>
      <c r="D20" s="186" t="s">
        <v>161</v>
      </c>
      <c r="E20" s="210">
        <v>2389.4499999999998</v>
      </c>
      <c r="F20" s="210">
        <v>8304.15</v>
      </c>
      <c r="G20" s="195">
        <f t="shared" si="0"/>
        <v>2.4753395132771141</v>
      </c>
      <c r="H20" s="210">
        <v>8093.2000000000007</v>
      </c>
      <c r="I20" s="195">
        <f t="shared" si="1"/>
        <v>2.6065091681905659E-2</v>
      </c>
    </row>
    <row r="21" spans="1:9" ht="16.5" x14ac:dyDescent="0.3">
      <c r="A21" s="151"/>
      <c r="B21" s="203" t="s">
        <v>14</v>
      </c>
      <c r="C21" s="190" t="s">
        <v>94</v>
      </c>
      <c r="D21" s="186" t="s">
        <v>81</v>
      </c>
      <c r="E21" s="210">
        <v>889.52499999999998</v>
      </c>
      <c r="F21" s="210">
        <v>3686.9</v>
      </c>
      <c r="G21" s="195">
        <f t="shared" si="0"/>
        <v>3.1447963800904977</v>
      </c>
      <c r="H21" s="210">
        <v>3583.2</v>
      </c>
      <c r="I21" s="195">
        <f t="shared" si="1"/>
        <v>2.8940611743692866E-2</v>
      </c>
    </row>
    <row r="22" spans="1:9" ht="16.5" x14ac:dyDescent="0.3">
      <c r="A22" s="151"/>
      <c r="B22" s="203" t="s">
        <v>8</v>
      </c>
      <c r="C22" s="190" t="s">
        <v>89</v>
      </c>
      <c r="D22" s="186" t="s">
        <v>161</v>
      </c>
      <c r="E22" s="210">
        <v>5319.1544642857143</v>
      </c>
      <c r="F22" s="210">
        <v>13880.571428571428</v>
      </c>
      <c r="G22" s="195">
        <f t="shared" si="0"/>
        <v>1.6095447165088836</v>
      </c>
      <c r="H22" s="210">
        <v>13380.5</v>
      </c>
      <c r="I22" s="195">
        <f t="shared" si="1"/>
        <v>3.7373149626054897E-2</v>
      </c>
    </row>
    <row r="23" spans="1:9" ht="16.5" x14ac:dyDescent="0.3">
      <c r="A23" s="151"/>
      <c r="B23" s="203" t="s">
        <v>12</v>
      </c>
      <c r="C23" s="190" t="s">
        <v>92</v>
      </c>
      <c r="D23" s="188" t="s">
        <v>81</v>
      </c>
      <c r="E23" s="210">
        <v>690.97500000000002</v>
      </c>
      <c r="F23" s="210">
        <v>2871.9</v>
      </c>
      <c r="G23" s="195">
        <f t="shared" si="0"/>
        <v>3.1563008791924454</v>
      </c>
      <c r="H23" s="210">
        <v>2736.9</v>
      </c>
      <c r="I23" s="195">
        <f t="shared" si="1"/>
        <v>4.9325879644853667E-2</v>
      </c>
    </row>
    <row r="24" spans="1:9" ht="16.5" x14ac:dyDescent="0.3">
      <c r="A24" s="151"/>
      <c r="B24" s="203" t="s">
        <v>4</v>
      </c>
      <c r="C24" s="190" t="s">
        <v>84</v>
      </c>
      <c r="D24" s="188" t="s">
        <v>161</v>
      </c>
      <c r="E24" s="210">
        <v>2593.9749999999999</v>
      </c>
      <c r="F24" s="210">
        <v>7986.9</v>
      </c>
      <c r="G24" s="195">
        <f t="shared" si="0"/>
        <v>2.0790196513073562</v>
      </c>
      <c r="H24" s="210">
        <v>7574</v>
      </c>
      <c r="I24" s="195">
        <f t="shared" si="1"/>
        <v>5.4515447583839402E-2</v>
      </c>
    </row>
    <row r="25" spans="1:9" ht="16.5" x14ac:dyDescent="0.3">
      <c r="A25" s="151"/>
      <c r="B25" s="203" t="s">
        <v>10</v>
      </c>
      <c r="C25" s="190" t="s">
        <v>90</v>
      </c>
      <c r="D25" s="188" t="s">
        <v>161</v>
      </c>
      <c r="E25" s="210">
        <v>3007.0249999999996</v>
      </c>
      <c r="F25" s="210">
        <v>5012.3999999999996</v>
      </c>
      <c r="G25" s="195">
        <f t="shared" si="0"/>
        <v>0.66689668359923848</v>
      </c>
      <c r="H25" s="210">
        <v>4724.3999999999996</v>
      </c>
      <c r="I25" s="195">
        <f t="shared" si="1"/>
        <v>6.0960121920243845E-2</v>
      </c>
    </row>
    <row r="26" spans="1:9" ht="16.5" x14ac:dyDescent="0.3">
      <c r="A26" s="151"/>
      <c r="B26" s="203" t="s">
        <v>9</v>
      </c>
      <c r="C26" s="190" t="s">
        <v>88</v>
      </c>
      <c r="D26" s="188" t="s">
        <v>161</v>
      </c>
      <c r="E26" s="210">
        <v>4607.0249999999996</v>
      </c>
      <c r="F26" s="210">
        <v>10509.4</v>
      </c>
      <c r="G26" s="195">
        <f t="shared" si="0"/>
        <v>1.2811684329909216</v>
      </c>
      <c r="H26" s="210">
        <v>9600.2000000000007</v>
      </c>
      <c r="I26" s="195">
        <f t="shared" si="1"/>
        <v>9.4706360284160629E-2</v>
      </c>
    </row>
    <row r="27" spans="1:9" ht="16.5" x14ac:dyDescent="0.3">
      <c r="A27" s="151"/>
      <c r="B27" s="203" t="s">
        <v>6</v>
      </c>
      <c r="C27" s="190" t="s">
        <v>86</v>
      </c>
      <c r="D27" s="188" t="s">
        <v>161</v>
      </c>
      <c r="E27" s="210">
        <v>2526.6527777777778</v>
      </c>
      <c r="F27" s="210">
        <v>6486.9</v>
      </c>
      <c r="G27" s="195">
        <f t="shared" si="0"/>
        <v>1.5673887829198707</v>
      </c>
      <c r="H27" s="210">
        <v>5841.5</v>
      </c>
      <c r="I27" s="195">
        <f t="shared" si="1"/>
        <v>0.11048532055122821</v>
      </c>
    </row>
    <row r="28" spans="1:9" ht="16.5" x14ac:dyDescent="0.3">
      <c r="A28" s="151"/>
      <c r="B28" s="203" t="s">
        <v>16</v>
      </c>
      <c r="C28" s="190" t="s">
        <v>96</v>
      </c>
      <c r="D28" s="188" t="s">
        <v>81</v>
      </c>
      <c r="E28" s="210">
        <v>729.77777777777783</v>
      </c>
      <c r="F28" s="210">
        <v>3223.2222222222222</v>
      </c>
      <c r="G28" s="195">
        <f t="shared" si="0"/>
        <v>3.4167174177831909</v>
      </c>
      <c r="H28" s="210">
        <v>2902.0444444444443</v>
      </c>
      <c r="I28" s="195">
        <f t="shared" si="1"/>
        <v>0.11067293555501108</v>
      </c>
    </row>
    <row r="29" spans="1:9" ht="17.25" thickBot="1" x14ac:dyDescent="0.35">
      <c r="A29" s="152"/>
      <c r="B29" s="203" t="s">
        <v>5</v>
      </c>
      <c r="C29" s="190" t="s">
        <v>85</v>
      </c>
      <c r="D29" s="188" t="s">
        <v>161</v>
      </c>
      <c r="E29" s="210">
        <v>3041.4805555555558</v>
      </c>
      <c r="F29" s="210">
        <v>6572.1111111111113</v>
      </c>
      <c r="G29" s="195">
        <f t="shared" si="0"/>
        <v>1.1608262788682047</v>
      </c>
      <c r="H29" s="210">
        <v>5910.9666666666672</v>
      </c>
      <c r="I29" s="195">
        <f t="shared" si="1"/>
        <v>0.11185047754926336</v>
      </c>
    </row>
    <row r="30" spans="1:9" ht="16.5" x14ac:dyDescent="0.3">
      <c r="A30" s="37"/>
      <c r="B30" s="203" t="s">
        <v>15</v>
      </c>
      <c r="C30" s="190" t="s">
        <v>95</v>
      </c>
      <c r="D30" s="188" t="s">
        <v>82</v>
      </c>
      <c r="E30" s="210">
        <v>2744.1374999999998</v>
      </c>
      <c r="F30" s="210">
        <v>7141.9</v>
      </c>
      <c r="G30" s="195">
        <f t="shared" si="0"/>
        <v>1.6026028214694052</v>
      </c>
      <c r="H30" s="210">
        <v>6361.75</v>
      </c>
      <c r="I30" s="195">
        <f t="shared" si="1"/>
        <v>0.12263135143631856</v>
      </c>
    </row>
    <row r="31" spans="1:9" ht="17.25" thickBot="1" x14ac:dyDescent="0.35">
      <c r="A31" s="38"/>
      <c r="B31" s="204" t="s">
        <v>7</v>
      </c>
      <c r="C31" s="191" t="s">
        <v>87</v>
      </c>
      <c r="D31" s="187" t="s">
        <v>161</v>
      </c>
      <c r="E31" s="213">
        <v>2863.9750000000004</v>
      </c>
      <c r="F31" s="213">
        <v>9719.9</v>
      </c>
      <c r="G31" s="197">
        <f t="shared" si="0"/>
        <v>2.3938494574847891</v>
      </c>
      <c r="H31" s="213">
        <v>8434.9</v>
      </c>
      <c r="I31" s="197">
        <f t="shared" si="1"/>
        <v>0.15234324058376508</v>
      </c>
    </row>
    <row r="32" spans="1:9" ht="15.75" customHeight="1" thickBot="1" x14ac:dyDescent="0.25">
      <c r="A32" s="253" t="s">
        <v>188</v>
      </c>
      <c r="B32" s="254"/>
      <c r="C32" s="254"/>
      <c r="D32" s="255"/>
      <c r="E32" s="100">
        <f>SUM(E16:E31)</f>
        <v>37999.143700396824</v>
      </c>
      <c r="F32" s="101">
        <f>SUM(F16:F31)</f>
        <v>102594.57142857141</v>
      </c>
      <c r="G32" s="102">
        <f t="shared" ref="G32" si="2">(F32-E32)/E32</f>
        <v>1.6999179833491882</v>
      </c>
      <c r="H32" s="101">
        <f>SUM(H16:H31)</f>
        <v>96653.338888888888</v>
      </c>
      <c r="I32" s="105">
        <f t="shared" ref="I32" si="3">(F32-H32)/H32</f>
        <v>6.1469501291750127E-2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27</v>
      </c>
      <c r="C34" s="192" t="s">
        <v>101</v>
      </c>
      <c r="D34" s="194" t="s">
        <v>161</v>
      </c>
      <c r="E34" s="216">
        <v>4065.3999999999996</v>
      </c>
      <c r="F34" s="216">
        <v>12559.333333333332</v>
      </c>
      <c r="G34" s="195">
        <f>(F34-E34)/E34</f>
        <v>2.0893229038552992</v>
      </c>
      <c r="H34" s="216">
        <v>13428.35</v>
      </c>
      <c r="I34" s="195">
        <f>(F34-H34)/H34</f>
        <v>-6.4715074202464806E-2</v>
      </c>
    </row>
    <row r="35" spans="1:9" ht="16.5" x14ac:dyDescent="0.3">
      <c r="A35" s="37"/>
      <c r="B35" s="203" t="s">
        <v>30</v>
      </c>
      <c r="C35" s="190" t="s">
        <v>104</v>
      </c>
      <c r="D35" s="186" t="s">
        <v>161</v>
      </c>
      <c r="E35" s="210">
        <v>6390.4812499999998</v>
      </c>
      <c r="F35" s="210">
        <v>9096.9</v>
      </c>
      <c r="G35" s="195">
        <f>(F35-E35)/E35</f>
        <v>0.42350781484571287</v>
      </c>
      <c r="H35" s="210">
        <v>9539.9</v>
      </c>
      <c r="I35" s="195">
        <f>(F35-H35)/H35</f>
        <v>-4.6436545456451324E-2</v>
      </c>
    </row>
    <row r="36" spans="1:9" ht="16.5" x14ac:dyDescent="0.3">
      <c r="A36" s="37"/>
      <c r="B36" s="205" t="s">
        <v>26</v>
      </c>
      <c r="C36" s="190" t="s">
        <v>100</v>
      </c>
      <c r="D36" s="186" t="s">
        <v>161</v>
      </c>
      <c r="E36" s="210">
        <v>4248.78125</v>
      </c>
      <c r="F36" s="210">
        <v>13381.555555555555</v>
      </c>
      <c r="G36" s="195">
        <f>(F36-E36)/E36</f>
        <v>2.1495044739136793</v>
      </c>
      <c r="H36" s="210">
        <v>13761.75</v>
      </c>
      <c r="I36" s="195">
        <f>(F36-H36)/H36</f>
        <v>-2.7626896611582484E-2</v>
      </c>
    </row>
    <row r="37" spans="1:9" ht="16.5" x14ac:dyDescent="0.3">
      <c r="A37" s="37"/>
      <c r="B37" s="203" t="s">
        <v>28</v>
      </c>
      <c r="C37" s="190" t="s">
        <v>102</v>
      </c>
      <c r="D37" s="186" t="s">
        <v>161</v>
      </c>
      <c r="E37" s="210">
        <v>3929.1972222222221</v>
      </c>
      <c r="F37" s="210">
        <v>10613.333333333332</v>
      </c>
      <c r="G37" s="195">
        <f>(F37-E37)/E37</f>
        <v>1.7011454841991329</v>
      </c>
      <c r="H37" s="210">
        <v>10770</v>
      </c>
      <c r="I37" s="195">
        <f>(F37-H37)/H37</f>
        <v>-1.4546580006190147E-2</v>
      </c>
    </row>
    <row r="38" spans="1:9" ht="17.25" thickBot="1" x14ac:dyDescent="0.35">
      <c r="A38" s="38"/>
      <c r="B38" s="205" t="s">
        <v>29</v>
      </c>
      <c r="C38" s="190" t="s">
        <v>103</v>
      </c>
      <c r="D38" s="198" t="s">
        <v>161</v>
      </c>
      <c r="E38" s="213">
        <v>4378.4303571428572</v>
      </c>
      <c r="F38" s="213">
        <v>10300</v>
      </c>
      <c r="G38" s="197">
        <f>(F38-E38)/E38</f>
        <v>1.3524412083423567</v>
      </c>
      <c r="H38" s="213">
        <v>10400</v>
      </c>
      <c r="I38" s="197">
        <f>(F38-H38)/H38</f>
        <v>-9.6153846153846159E-3</v>
      </c>
    </row>
    <row r="39" spans="1:9" ht="15.75" customHeight="1" thickBot="1" x14ac:dyDescent="0.25">
      <c r="A39" s="253" t="s">
        <v>189</v>
      </c>
      <c r="B39" s="254"/>
      <c r="C39" s="254"/>
      <c r="D39" s="255"/>
      <c r="E39" s="84">
        <f>SUM(E34:E38)</f>
        <v>23012.290079365077</v>
      </c>
      <c r="F39" s="103">
        <f>SUM(F34:F38)</f>
        <v>55951.122222222213</v>
      </c>
      <c r="G39" s="104">
        <f t="shared" ref="G39" si="4">(F39-E39)/E39</f>
        <v>1.4313582885170175</v>
      </c>
      <c r="H39" s="103">
        <f>SUM(H34:H38)</f>
        <v>57900</v>
      </c>
      <c r="I39" s="105">
        <f t="shared" ref="I39" si="5">(F39-H39)/H39</f>
        <v>-3.3659374400307196E-2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31</v>
      </c>
      <c r="C41" s="190" t="s">
        <v>105</v>
      </c>
      <c r="D41" s="194" t="s">
        <v>161</v>
      </c>
      <c r="E41" s="208">
        <v>93201.482142857145</v>
      </c>
      <c r="F41" s="210">
        <v>299998.5</v>
      </c>
      <c r="G41" s="195">
        <f t="shared" ref="G41:G46" si="6">(F41-E41)/E41</f>
        <v>2.2188168374851487</v>
      </c>
      <c r="H41" s="210">
        <v>304833</v>
      </c>
      <c r="I41" s="195">
        <f t="shared" ref="I41:I46" si="7">(F41-H41)/H41</f>
        <v>-1.5859503400222418E-2</v>
      </c>
    </row>
    <row r="42" spans="1:9" ht="16.5" x14ac:dyDescent="0.3">
      <c r="A42" s="37"/>
      <c r="B42" s="203" t="s">
        <v>32</v>
      </c>
      <c r="C42" s="190" t="s">
        <v>106</v>
      </c>
      <c r="D42" s="186" t="s">
        <v>161</v>
      </c>
      <c r="E42" s="211">
        <v>42616.329464285714</v>
      </c>
      <c r="F42" s="210">
        <v>160508.16666666669</v>
      </c>
      <c r="G42" s="195">
        <f t="shared" si="6"/>
        <v>2.7663536180697896</v>
      </c>
      <c r="H42" s="210">
        <v>160574.83333333331</v>
      </c>
      <c r="I42" s="195">
        <f t="shared" si="7"/>
        <v>-4.1517506375507912E-4</v>
      </c>
    </row>
    <row r="43" spans="1:9" ht="16.5" x14ac:dyDescent="0.3">
      <c r="A43" s="37"/>
      <c r="B43" s="205" t="s">
        <v>34</v>
      </c>
      <c r="C43" s="190" t="s">
        <v>154</v>
      </c>
      <c r="D43" s="186" t="s">
        <v>161</v>
      </c>
      <c r="E43" s="211">
        <v>12000.408333333333</v>
      </c>
      <c r="F43" s="218">
        <v>29226.5</v>
      </c>
      <c r="G43" s="195">
        <f t="shared" si="6"/>
        <v>1.4354587934160574</v>
      </c>
      <c r="H43" s="218">
        <v>28529</v>
      </c>
      <c r="I43" s="195">
        <f t="shared" si="7"/>
        <v>2.4448806477619264E-2</v>
      </c>
    </row>
    <row r="44" spans="1:9" ht="16.5" x14ac:dyDescent="0.3">
      <c r="A44" s="37"/>
      <c r="B44" s="203" t="s">
        <v>33</v>
      </c>
      <c r="C44" s="190" t="s">
        <v>107</v>
      </c>
      <c r="D44" s="186" t="s">
        <v>161</v>
      </c>
      <c r="E44" s="211">
        <v>25368.678571428572</v>
      </c>
      <c r="F44" s="211">
        <v>102412</v>
      </c>
      <c r="G44" s="195">
        <f t="shared" si="6"/>
        <v>3.0369465721932132</v>
      </c>
      <c r="H44" s="211">
        <v>99559.5</v>
      </c>
      <c r="I44" s="195">
        <f t="shared" si="7"/>
        <v>2.8651208573767444E-2</v>
      </c>
    </row>
    <row r="45" spans="1:9" ht="16.5" x14ac:dyDescent="0.3">
      <c r="A45" s="37"/>
      <c r="B45" s="203" t="s">
        <v>36</v>
      </c>
      <c r="C45" s="190" t="s">
        <v>153</v>
      </c>
      <c r="D45" s="186" t="s">
        <v>161</v>
      </c>
      <c r="E45" s="211">
        <v>22120.550000000003</v>
      </c>
      <c r="F45" s="211">
        <v>60960</v>
      </c>
      <c r="G45" s="195">
        <f t="shared" si="6"/>
        <v>1.7558085128986392</v>
      </c>
      <c r="H45" s="211">
        <v>57789</v>
      </c>
      <c r="I45" s="195">
        <f t="shared" si="7"/>
        <v>5.4872034470227898E-2</v>
      </c>
    </row>
    <row r="46" spans="1:9" ht="16.5" customHeight="1" thickBot="1" x14ac:dyDescent="0.35">
      <c r="A46" s="38"/>
      <c r="B46" s="203" t="s">
        <v>35</v>
      </c>
      <c r="C46" s="190" t="s">
        <v>152</v>
      </c>
      <c r="D46" s="186" t="s">
        <v>161</v>
      </c>
      <c r="E46" s="214">
        <v>12241.166666666668</v>
      </c>
      <c r="F46" s="214">
        <v>22633.333333333332</v>
      </c>
      <c r="G46" s="201">
        <f t="shared" si="6"/>
        <v>0.84895230574427794</v>
      </c>
      <c r="H46" s="214">
        <v>21331.666666666668</v>
      </c>
      <c r="I46" s="201">
        <f t="shared" si="7"/>
        <v>6.1020392218141928E-2</v>
      </c>
    </row>
    <row r="47" spans="1:9" ht="15.75" customHeight="1" thickBot="1" x14ac:dyDescent="0.25">
      <c r="A47" s="253" t="s">
        <v>190</v>
      </c>
      <c r="B47" s="254"/>
      <c r="C47" s="254"/>
      <c r="D47" s="255"/>
      <c r="E47" s="84">
        <f>SUM(E41:E46)</f>
        <v>207548.6151785714</v>
      </c>
      <c r="F47" s="84">
        <f>SUM(F41:F46)</f>
        <v>675738.50000000012</v>
      </c>
      <c r="G47" s="104">
        <f t="shared" ref="G47" si="8">(F47-E47)/E47</f>
        <v>2.2558082809591662</v>
      </c>
      <c r="H47" s="103">
        <f>SUM(H41:H46)</f>
        <v>672616.99999999988</v>
      </c>
      <c r="I47" s="105">
        <f t="shared" ref="I47" si="9">(F47-H47)/H47</f>
        <v>4.6408282871236283E-3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50</v>
      </c>
      <c r="C49" s="190" t="s">
        <v>159</v>
      </c>
      <c r="D49" s="194" t="s">
        <v>112</v>
      </c>
      <c r="E49" s="208">
        <v>50835.375</v>
      </c>
      <c r="F49" s="208">
        <v>118332.66666666667</v>
      </c>
      <c r="G49" s="195">
        <f t="shared" ref="G49:G54" si="10">(F49-E49)/E49</f>
        <v>1.3277622456147253</v>
      </c>
      <c r="H49" s="208">
        <v>120832.66666666667</v>
      </c>
      <c r="I49" s="195">
        <f t="shared" ref="I49:I54" si="11">(F49-H49)/H49</f>
        <v>-2.0689769322865228E-2</v>
      </c>
    </row>
    <row r="50" spans="1:9" ht="16.5" x14ac:dyDescent="0.3">
      <c r="A50" s="37"/>
      <c r="B50" s="203" t="s">
        <v>46</v>
      </c>
      <c r="C50" s="190" t="s">
        <v>111</v>
      </c>
      <c r="D50" s="188" t="s">
        <v>110</v>
      </c>
      <c r="E50" s="211">
        <v>9947.8666666666668</v>
      </c>
      <c r="F50" s="211">
        <v>41026.444444444445</v>
      </c>
      <c r="G50" s="195">
        <f t="shared" si="10"/>
        <v>3.1241449869765487</v>
      </c>
      <c r="H50" s="211">
        <v>41026.444444444445</v>
      </c>
      <c r="I50" s="195">
        <f t="shared" si="11"/>
        <v>0</v>
      </c>
    </row>
    <row r="51" spans="1:9" ht="16.5" x14ac:dyDescent="0.3">
      <c r="A51" s="37"/>
      <c r="B51" s="203" t="s">
        <v>47</v>
      </c>
      <c r="C51" s="190" t="s">
        <v>113</v>
      </c>
      <c r="D51" s="186" t="s">
        <v>114</v>
      </c>
      <c r="E51" s="211">
        <v>36285.08928571429</v>
      </c>
      <c r="F51" s="211">
        <v>119851</v>
      </c>
      <c r="G51" s="195">
        <f t="shared" si="10"/>
        <v>2.303037207825922</v>
      </c>
      <c r="H51" s="211">
        <v>119851</v>
      </c>
      <c r="I51" s="195">
        <f t="shared" si="11"/>
        <v>0</v>
      </c>
    </row>
    <row r="52" spans="1:9" ht="16.5" x14ac:dyDescent="0.3">
      <c r="A52" s="37"/>
      <c r="B52" s="203" t="s">
        <v>48</v>
      </c>
      <c r="C52" s="190" t="s">
        <v>157</v>
      </c>
      <c r="D52" s="186" t="s">
        <v>114</v>
      </c>
      <c r="E52" s="211">
        <v>56660.833333333336</v>
      </c>
      <c r="F52" s="211">
        <v>149118.75</v>
      </c>
      <c r="G52" s="195">
        <f t="shared" si="10"/>
        <v>1.6317782712926328</v>
      </c>
      <c r="H52" s="211">
        <v>149118.75</v>
      </c>
      <c r="I52" s="195">
        <f t="shared" si="11"/>
        <v>0</v>
      </c>
    </row>
    <row r="53" spans="1:9" ht="16.5" x14ac:dyDescent="0.3">
      <c r="A53" s="37"/>
      <c r="B53" s="203" t="s">
        <v>45</v>
      </c>
      <c r="C53" s="190" t="s">
        <v>109</v>
      </c>
      <c r="D53" s="188" t="s">
        <v>108</v>
      </c>
      <c r="E53" s="211">
        <v>15610.799206349206</v>
      </c>
      <c r="F53" s="211">
        <v>52260.375</v>
      </c>
      <c r="G53" s="195">
        <f t="shared" si="10"/>
        <v>2.3477065657692093</v>
      </c>
      <c r="H53" s="211">
        <v>52217.25</v>
      </c>
      <c r="I53" s="195">
        <f t="shared" si="11"/>
        <v>8.2587650632693222E-4</v>
      </c>
    </row>
    <row r="54" spans="1:9" ht="16.5" customHeight="1" thickBot="1" x14ac:dyDescent="0.35">
      <c r="A54" s="38"/>
      <c r="B54" s="203" t="s">
        <v>49</v>
      </c>
      <c r="C54" s="190" t="s">
        <v>158</v>
      </c>
      <c r="D54" s="187" t="s">
        <v>199</v>
      </c>
      <c r="E54" s="214">
        <v>5346.6</v>
      </c>
      <c r="F54" s="214">
        <v>15166.666666666666</v>
      </c>
      <c r="G54" s="201">
        <f t="shared" si="10"/>
        <v>1.8366937243606525</v>
      </c>
      <c r="H54" s="214">
        <v>13750</v>
      </c>
      <c r="I54" s="201">
        <f t="shared" si="11"/>
        <v>0.10303030303030299</v>
      </c>
    </row>
    <row r="55" spans="1:9" ht="15.75" customHeight="1" thickBot="1" x14ac:dyDescent="0.25">
      <c r="A55" s="253" t="s">
        <v>191</v>
      </c>
      <c r="B55" s="254"/>
      <c r="C55" s="254"/>
      <c r="D55" s="255"/>
      <c r="E55" s="84">
        <f>SUM(E49:E54)</f>
        <v>174686.56349206352</v>
      </c>
      <c r="F55" s="84">
        <f>SUM(F49:F54)</f>
        <v>495755.90277777781</v>
      </c>
      <c r="G55" s="104">
        <f t="shared" ref="G55" si="12">(F55-E55)/E55</f>
        <v>1.8379738708426843</v>
      </c>
      <c r="H55" s="84">
        <f>SUM(H49:H54)</f>
        <v>496796.11111111112</v>
      </c>
      <c r="I55" s="105">
        <f t="shared" ref="I55" si="13">(F55-H55)/H55</f>
        <v>-2.0938334863508335E-3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42</v>
      </c>
      <c r="C57" s="193" t="s">
        <v>198</v>
      </c>
      <c r="D57" s="194" t="s">
        <v>114</v>
      </c>
      <c r="E57" s="208">
        <v>3597.5</v>
      </c>
      <c r="F57" s="164">
        <v>19029</v>
      </c>
      <c r="G57" s="196">
        <f t="shared" ref="G57:G65" si="14">(F57-E57)/E57</f>
        <v>4.28950660180681</v>
      </c>
      <c r="H57" s="164">
        <v>19658</v>
      </c>
      <c r="I57" s="196">
        <f t="shared" ref="I57:I65" si="15">(F57-H57)/H57</f>
        <v>-3.1997151287007836E-2</v>
      </c>
    </row>
    <row r="58" spans="1:9" ht="16.5" x14ac:dyDescent="0.3">
      <c r="A58" s="111"/>
      <c r="B58" s="225" t="s">
        <v>40</v>
      </c>
      <c r="C58" s="190" t="s">
        <v>117</v>
      </c>
      <c r="D58" s="186" t="s">
        <v>114</v>
      </c>
      <c r="E58" s="211">
        <v>10464.333333333334</v>
      </c>
      <c r="F58" s="222">
        <v>26786.6</v>
      </c>
      <c r="G58" s="195">
        <f t="shared" si="14"/>
        <v>1.5597999554040707</v>
      </c>
      <c r="H58" s="222">
        <v>26786.6</v>
      </c>
      <c r="I58" s="195">
        <f t="shared" si="15"/>
        <v>0</v>
      </c>
    </row>
    <row r="59" spans="1:9" ht="16.5" x14ac:dyDescent="0.3">
      <c r="A59" s="111"/>
      <c r="B59" s="225" t="s">
        <v>43</v>
      </c>
      <c r="C59" s="190" t="s">
        <v>119</v>
      </c>
      <c r="D59" s="186" t="s">
        <v>114</v>
      </c>
      <c r="E59" s="211">
        <v>12342.583333333334</v>
      </c>
      <c r="F59" s="211">
        <v>4933.25</v>
      </c>
      <c r="G59" s="195">
        <f t="shared" si="14"/>
        <v>-0.60030652686161057</v>
      </c>
      <c r="H59" s="211">
        <v>4933.25</v>
      </c>
      <c r="I59" s="195">
        <f t="shared" si="15"/>
        <v>0</v>
      </c>
    </row>
    <row r="60" spans="1:9" ht="16.5" x14ac:dyDescent="0.3">
      <c r="A60" s="111"/>
      <c r="B60" s="225" t="s">
        <v>55</v>
      </c>
      <c r="C60" s="190" t="s">
        <v>122</v>
      </c>
      <c r="D60" s="186" t="s">
        <v>120</v>
      </c>
      <c r="E60" s="211">
        <v>16251.741071428572</v>
      </c>
      <c r="F60" s="222">
        <v>43979</v>
      </c>
      <c r="G60" s="195">
        <f t="shared" si="14"/>
        <v>1.7061100596364673</v>
      </c>
      <c r="H60" s="222">
        <v>43979</v>
      </c>
      <c r="I60" s="195">
        <f t="shared" si="15"/>
        <v>0</v>
      </c>
    </row>
    <row r="61" spans="1:9" ht="16.5" x14ac:dyDescent="0.3">
      <c r="A61" s="111"/>
      <c r="B61" s="225" t="s">
        <v>56</v>
      </c>
      <c r="C61" s="190" t="s">
        <v>123</v>
      </c>
      <c r="D61" s="186" t="s">
        <v>120</v>
      </c>
      <c r="E61" s="211">
        <v>63757.5</v>
      </c>
      <c r="F61" s="227">
        <v>218000</v>
      </c>
      <c r="G61" s="195">
        <f t="shared" si="14"/>
        <v>2.4192055836568245</v>
      </c>
      <c r="H61" s="227">
        <v>218000</v>
      </c>
      <c r="I61" s="195">
        <f t="shared" si="15"/>
        <v>0</v>
      </c>
    </row>
    <row r="62" spans="1:9" s="146" customFormat="1" ht="17.25" thickBot="1" x14ac:dyDescent="0.35">
      <c r="A62" s="169"/>
      <c r="B62" s="226" t="s">
        <v>39</v>
      </c>
      <c r="C62" s="191" t="s">
        <v>116</v>
      </c>
      <c r="D62" s="187" t="s">
        <v>114</v>
      </c>
      <c r="E62" s="214">
        <v>16581.892857142859</v>
      </c>
      <c r="F62" s="223">
        <v>34537.5</v>
      </c>
      <c r="G62" s="200">
        <f t="shared" si="14"/>
        <v>1.082844238444258</v>
      </c>
      <c r="H62" s="223">
        <v>34413.75</v>
      </c>
      <c r="I62" s="200">
        <f t="shared" si="15"/>
        <v>3.5959463877084014E-3</v>
      </c>
    </row>
    <row r="63" spans="1:9" s="146" customFormat="1" ht="16.5" x14ac:dyDescent="0.3">
      <c r="A63" s="169"/>
      <c r="B63" s="95" t="s">
        <v>54</v>
      </c>
      <c r="C63" s="189" t="s">
        <v>121</v>
      </c>
      <c r="D63" s="186" t="s">
        <v>120</v>
      </c>
      <c r="E63" s="211">
        <v>16443.125</v>
      </c>
      <c r="F63" s="221">
        <v>45222</v>
      </c>
      <c r="G63" s="195">
        <f t="shared" si="14"/>
        <v>1.750207153445589</v>
      </c>
      <c r="H63" s="221">
        <v>42637.5</v>
      </c>
      <c r="I63" s="195">
        <f t="shared" si="15"/>
        <v>6.0615655233069478E-2</v>
      </c>
    </row>
    <row r="64" spans="1:9" s="146" customFormat="1" ht="16.5" x14ac:dyDescent="0.3">
      <c r="A64" s="169"/>
      <c r="B64" s="225" t="s">
        <v>41</v>
      </c>
      <c r="C64" s="190" t="s">
        <v>118</v>
      </c>
      <c r="D64" s="188" t="s">
        <v>114</v>
      </c>
      <c r="E64" s="218">
        <v>5017.1875</v>
      </c>
      <c r="F64" s="222">
        <v>31484.6</v>
      </c>
      <c r="G64" s="195">
        <f t="shared" si="14"/>
        <v>5.2753484895671123</v>
      </c>
      <c r="H64" s="222">
        <v>27694.6</v>
      </c>
      <c r="I64" s="195">
        <f t="shared" si="15"/>
        <v>0.13684978299018583</v>
      </c>
    </row>
    <row r="65" spans="1:9" ht="16.5" customHeight="1" thickBot="1" x14ac:dyDescent="0.35">
      <c r="A65" s="112"/>
      <c r="B65" s="226" t="s">
        <v>38</v>
      </c>
      <c r="C65" s="191" t="s">
        <v>115</v>
      </c>
      <c r="D65" s="187" t="s">
        <v>114</v>
      </c>
      <c r="E65" s="214">
        <v>6728.333333333333</v>
      </c>
      <c r="F65" s="223">
        <v>25090</v>
      </c>
      <c r="G65" s="200">
        <f t="shared" si="14"/>
        <v>2.7290066881347537</v>
      </c>
      <c r="H65" s="223">
        <v>20145</v>
      </c>
      <c r="I65" s="200">
        <f t="shared" si="15"/>
        <v>0.24547034003474807</v>
      </c>
    </row>
    <row r="66" spans="1:9" ht="15.75" customHeight="1" thickBot="1" x14ac:dyDescent="0.25">
      <c r="A66" s="253" t="s">
        <v>192</v>
      </c>
      <c r="B66" s="264"/>
      <c r="C66" s="264"/>
      <c r="D66" s="265"/>
      <c r="E66" s="100">
        <f>SUM(E57:E65)</f>
        <v>151184.19642857145</v>
      </c>
      <c r="F66" s="100">
        <f>SUM(F57:F65)</f>
        <v>449061.94999999995</v>
      </c>
      <c r="G66" s="102">
        <f t="shared" ref="G66" si="16">(F66-E66)/E66</f>
        <v>1.97029690012715</v>
      </c>
      <c r="H66" s="100">
        <f>SUM(H57:H65)</f>
        <v>438247.69999999995</v>
      </c>
      <c r="I66" s="178">
        <f t="shared" ref="I66" si="17">(F66-H66)/H66</f>
        <v>2.4676113531229033E-2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61</v>
      </c>
      <c r="C68" s="190" t="s">
        <v>130</v>
      </c>
      <c r="D68" s="194" t="s">
        <v>216</v>
      </c>
      <c r="E68" s="208">
        <v>42508.75</v>
      </c>
      <c r="F68" s="216">
        <v>150699.66666666666</v>
      </c>
      <c r="G68" s="195">
        <f t="shared" ref="G68:G73" si="18">(F68-E68)/E68</f>
        <v>2.5451446270865801</v>
      </c>
      <c r="H68" s="216">
        <v>159516.33333333334</v>
      </c>
      <c r="I68" s="195">
        <f t="shared" ref="I68:I73" si="19">(F68-H68)/H68</f>
        <v>-5.5271247040533066E-2</v>
      </c>
    </row>
    <row r="69" spans="1:9" ht="16.5" x14ac:dyDescent="0.3">
      <c r="A69" s="37"/>
      <c r="B69" s="203" t="s">
        <v>63</v>
      </c>
      <c r="C69" s="190" t="s">
        <v>132</v>
      </c>
      <c r="D69" s="188" t="s">
        <v>126</v>
      </c>
      <c r="E69" s="211">
        <v>13204.25</v>
      </c>
      <c r="F69" s="210">
        <v>42101.25</v>
      </c>
      <c r="G69" s="195">
        <f t="shared" si="18"/>
        <v>2.1884620482041766</v>
      </c>
      <c r="H69" s="210">
        <v>42551.666666666664</v>
      </c>
      <c r="I69" s="195">
        <f t="shared" si="19"/>
        <v>-1.0585170968626319E-2</v>
      </c>
    </row>
    <row r="70" spans="1:9" ht="16.5" x14ac:dyDescent="0.3">
      <c r="A70" s="37"/>
      <c r="B70" s="203" t="s">
        <v>59</v>
      </c>
      <c r="C70" s="190" t="s">
        <v>128</v>
      </c>
      <c r="D70" s="188" t="s">
        <v>124</v>
      </c>
      <c r="E70" s="211">
        <v>20639.31111111111</v>
      </c>
      <c r="F70" s="210">
        <v>52722.3</v>
      </c>
      <c r="G70" s="195">
        <f t="shared" si="18"/>
        <v>1.5544602586864982</v>
      </c>
      <c r="H70" s="210">
        <v>52886.3</v>
      </c>
      <c r="I70" s="195">
        <f t="shared" si="19"/>
        <v>-3.1009921283962007E-3</v>
      </c>
    </row>
    <row r="71" spans="1:9" ht="16.5" x14ac:dyDescent="0.3">
      <c r="A71" s="37"/>
      <c r="B71" s="203" t="s">
        <v>62</v>
      </c>
      <c r="C71" s="190" t="s">
        <v>131</v>
      </c>
      <c r="D71" s="188" t="s">
        <v>125</v>
      </c>
      <c r="E71" s="211">
        <v>18816.964285714283</v>
      </c>
      <c r="F71" s="210">
        <v>77999</v>
      </c>
      <c r="G71" s="195">
        <f t="shared" si="18"/>
        <v>3.1451425860023732</v>
      </c>
      <c r="H71" s="210">
        <v>77999</v>
      </c>
      <c r="I71" s="195">
        <f t="shared" si="19"/>
        <v>0</v>
      </c>
    </row>
    <row r="72" spans="1:9" ht="16.5" x14ac:dyDescent="0.3">
      <c r="A72" s="37"/>
      <c r="B72" s="203" t="s">
        <v>64</v>
      </c>
      <c r="C72" s="190" t="s">
        <v>133</v>
      </c>
      <c r="D72" s="188" t="s">
        <v>127</v>
      </c>
      <c r="E72" s="211">
        <v>13058.6875</v>
      </c>
      <c r="F72" s="210">
        <v>34513.333333333336</v>
      </c>
      <c r="G72" s="195">
        <f t="shared" si="18"/>
        <v>1.6429404435425334</v>
      </c>
      <c r="H72" s="210">
        <v>34513.333333333336</v>
      </c>
      <c r="I72" s="195">
        <f t="shared" si="19"/>
        <v>0</v>
      </c>
    </row>
    <row r="73" spans="1:9" ht="16.5" customHeight="1" thickBot="1" x14ac:dyDescent="0.35">
      <c r="A73" s="37"/>
      <c r="B73" s="203" t="s">
        <v>60</v>
      </c>
      <c r="C73" s="190" t="s">
        <v>129</v>
      </c>
      <c r="D73" s="187" t="s">
        <v>215</v>
      </c>
      <c r="E73" s="214">
        <v>105386.5</v>
      </c>
      <c r="F73" s="219">
        <v>377486.85714285716</v>
      </c>
      <c r="G73" s="201">
        <f t="shared" si="18"/>
        <v>2.5819280187012299</v>
      </c>
      <c r="H73" s="219">
        <v>376851.85714285716</v>
      </c>
      <c r="I73" s="201">
        <f t="shared" si="19"/>
        <v>1.685012261354689E-3</v>
      </c>
    </row>
    <row r="74" spans="1:9" ht="15.75" customHeight="1" thickBot="1" x14ac:dyDescent="0.25">
      <c r="A74" s="253" t="s">
        <v>214</v>
      </c>
      <c r="B74" s="254"/>
      <c r="C74" s="254"/>
      <c r="D74" s="255"/>
      <c r="E74" s="84">
        <f>SUM(E68:E73)</f>
        <v>213614.4628968254</v>
      </c>
      <c r="F74" s="84">
        <f>SUM(F68:F73)</f>
        <v>735522.40714285709</v>
      </c>
      <c r="G74" s="104">
        <f t="shared" ref="G74" si="20">(F74-E74)/E74</f>
        <v>2.4432238209362742</v>
      </c>
      <c r="H74" s="84">
        <f>SUM(H68:H73)</f>
        <v>744318.49047619046</v>
      </c>
      <c r="I74" s="105">
        <f t="shared" ref="I74" si="21">(F74-H74)/H74</f>
        <v>-1.1817633776242651E-2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71</v>
      </c>
      <c r="C76" s="192" t="s">
        <v>200</v>
      </c>
      <c r="D76" s="194" t="s">
        <v>134</v>
      </c>
      <c r="E76" s="208">
        <v>7674.6527777777783</v>
      </c>
      <c r="F76" s="208">
        <v>15992.142857142857</v>
      </c>
      <c r="G76" s="195">
        <f>(F76-E76)/E76</f>
        <v>1.0837610925472299</v>
      </c>
      <c r="H76" s="208">
        <v>16044.571428571429</v>
      </c>
      <c r="I76" s="195">
        <f>(F76-H76)/H76</f>
        <v>-3.267682883396318E-3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7731.875</v>
      </c>
      <c r="F77" s="211">
        <v>22532.5</v>
      </c>
      <c r="G77" s="195">
        <f>(F77-E77)/E77</f>
        <v>1.9142349042114624</v>
      </c>
      <c r="H77" s="211">
        <v>22532.5</v>
      </c>
      <c r="I77" s="195">
        <f>(F77-H77)/H77</f>
        <v>0</v>
      </c>
    </row>
    <row r="78" spans="1:9" ht="16.5" x14ac:dyDescent="0.3">
      <c r="A78" s="37"/>
      <c r="B78" s="203" t="s">
        <v>69</v>
      </c>
      <c r="C78" s="190" t="s">
        <v>140</v>
      </c>
      <c r="D78" s="188" t="s">
        <v>136</v>
      </c>
      <c r="E78" s="211">
        <v>2076.083333333333</v>
      </c>
      <c r="F78" s="211">
        <v>15119.666666666666</v>
      </c>
      <c r="G78" s="195">
        <f>(F78-E78)/E78</f>
        <v>6.2827840886284276</v>
      </c>
      <c r="H78" s="211">
        <v>15119.666666666666</v>
      </c>
      <c r="I78" s="195">
        <f>(F78-H78)/H78</f>
        <v>0</v>
      </c>
    </row>
    <row r="79" spans="1:9" ht="16.5" x14ac:dyDescent="0.3">
      <c r="A79" s="37"/>
      <c r="B79" s="203" t="s">
        <v>70</v>
      </c>
      <c r="C79" s="190" t="s">
        <v>141</v>
      </c>
      <c r="D79" s="188" t="s">
        <v>137</v>
      </c>
      <c r="E79" s="211">
        <v>9378.3333333333339</v>
      </c>
      <c r="F79" s="211">
        <v>25375.75</v>
      </c>
      <c r="G79" s="195">
        <f>(F79-E79)/E79</f>
        <v>1.705784609916474</v>
      </c>
      <c r="H79" s="211">
        <v>25375.75</v>
      </c>
      <c r="I79" s="195">
        <f>(F79-H79)/H79</f>
        <v>0</v>
      </c>
    </row>
    <row r="80" spans="1:9" ht="16.5" customHeight="1" thickBot="1" x14ac:dyDescent="0.35">
      <c r="A80" s="38"/>
      <c r="B80" s="203" t="s">
        <v>68</v>
      </c>
      <c r="C80" s="190" t="s">
        <v>138</v>
      </c>
      <c r="D80" s="187" t="s">
        <v>134</v>
      </c>
      <c r="E80" s="214">
        <v>14633.705357142857</v>
      </c>
      <c r="F80" s="214">
        <v>44979.125</v>
      </c>
      <c r="G80" s="195">
        <f>(F80-E80)/E80</f>
        <v>2.0736661633032845</v>
      </c>
      <c r="H80" s="214">
        <v>44449.125</v>
      </c>
      <c r="I80" s="195">
        <f>(F80-H80)/H80</f>
        <v>1.1923744280680441E-2</v>
      </c>
    </row>
    <row r="81" spans="1:11" ht="15.75" customHeight="1" thickBot="1" x14ac:dyDescent="0.25">
      <c r="A81" s="253" t="s">
        <v>193</v>
      </c>
      <c r="B81" s="254"/>
      <c r="C81" s="254"/>
      <c r="D81" s="255"/>
      <c r="E81" s="84">
        <f>SUM(E76:E80)</f>
        <v>41494.6498015873</v>
      </c>
      <c r="F81" s="84">
        <f>SUM(F76:F80)</f>
        <v>123999.18452380953</v>
      </c>
      <c r="G81" s="104">
        <f t="shared" ref="G81" si="22">(F81-E81)/E81</f>
        <v>1.9883174124068921</v>
      </c>
      <c r="H81" s="84">
        <f>SUM(H76:H80)</f>
        <v>123521.61309523809</v>
      </c>
      <c r="I81" s="105">
        <f t="shared" ref="I81" si="23">(F81-H81)/H81</f>
        <v>3.8662985092593953E-3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76</v>
      </c>
      <c r="C83" s="190" t="s">
        <v>143</v>
      </c>
      <c r="D83" s="194" t="s">
        <v>161</v>
      </c>
      <c r="E83" s="211">
        <v>3464.0624999999995</v>
      </c>
      <c r="F83" s="236">
        <v>15242.875</v>
      </c>
      <c r="G83" s="196">
        <f t="shared" ref="G83:G89" si="24">(F83-E83)/E83</f>
        <v>3.4002886783942268</v>
      </c>
      <c r="H83" s="236">
        <v>15749</v>
      </c>
      <c r="I83" s="196">
        <f t="shared" ref="I83:I89" si="25">(F83-H83)/H83</f>
        <v>-3.2136961076893768E-2</v>
      </c>
    </row>
    <row r="84" spans="1:11" ht="16.5" x14ac:dyDescent="0.3">
      <c r="A84" s="37"/>
      <c r="B84" s="203" t="s">
        <v>80</v>
      </c>
      <c r="C84" s="190" t="s">
        <v>151</v>
      </c>
      <c r="D84" s="186" t="s">
        <v>150</v>
      </c>
      <c r="E84" s="211">
        <v>6619.2410714285716</v>
      </c>
      <c r="F84" s="211">
        <v>28634.285714285714</v>
      </c>
      <c r="G84" s="195">
        <f t="shared" si="24"/>
        <v>3.3259167335487043</v>
      </c>
      <c r="H84" s="211">
        <v>28665</v>
      </c>
      <c r="I84" s="195">
        <f t="shared" si="25"/>
        <v>-1.071490867409253E-3</v>
      </c>
    </row>
    <row r="85" spans="1:11" ht="16.5" x14ac:dyDescent="0.3">
      <c r="A85" s="37"/>
      <c r="B85" s="203" t="s">
        <v>74</v>
      </c>
      <c r="C85" s="190" t="s">
        <v>144</v>
      </c>
      <c r="D85" s="188" t="s">
        <v>142</v>
      </c>
      <c r="E85" s="211">
        <v>4332.5</v>
      </c>
      <c r="F85" s="211">
        <v>15422.6</v>
      </c>
      <c r="G85" s="195">
        <f t="shared" si="24"/>
        <v>2.5597461050201962</v>
      </c>
      <c r="H85" s="211">
        <v>15422.6</v>
      </c>
      <c r="I85" s="195">
        <f t="shared" si="25"/>
        <v>0</v>
      </c>
    </row>
    <row r="86" spans="1:11" ht="16.5" x14ac:dyDescent="0.3">
      <c r="A86" s="37"/>
      <c r="B86" s="203" t="s">
        <v>79</v>
      </c>
      <c r="C86" s="190" t="s">
        <v>155</v>
      </c>
      <c r="D86" s="188" t="s">
        <v>156</v>
      </c>
      <c r="E86" s="211">
        <v>21957.9375</v>
      </c>
      <c r="F86" s="211">
        <v>56000</v>
      </c>
      <c r="G86" s="195">
        <f t="shared" si="24"/>
        <v>1.550330603682609</v>
      </c>
      <c r="H86" s="211">
        <v>56000</v>
      </c>
      <c r="I86" s="195">
        <f t="shared" si="25"/>
        <v>0</v>
      </c>
    </row>
    <row r="87" spans="1:11" ht="16.5" x14ac:dyDescent="0.3">
      <c r="A87" s="37"/>
      <c r="B87" s="203" t="s">
        <v>77</v>
      </c>
      <c r="C87" s="190" t="s">
        <v>146</v>
      </c>
      <c r="D87" s="199" t="s">
        <v>162</v>
      </c>
      <c r="E87" s="220">
        <v>5404.4444444444443</v>
      </c>
      <c r="F87" s="220">
        <v>11837.555555555555</v>
      </c>
      <c r="G87" s="195">
        <f t="shared" si="24"/>
        <v>1.1903371710526314</v>
      </c>
      <c r="H87" s="220">
        <v>11824.222222222223</v>
      </c>
      <c r="I87" s="195">
        <f t="shared" si="25"/>
        <v>1.1276287846040058E-3</v>
      </c>
    </row>
    <row r="88" spans="1:11" ht="16.5" x14ac:dyDescent="0.3">
      <c r="A88" s="37"/>
      <c r="B88" s="203" t="s">
        <v>78</v>
      </c>
      <c r="C88" s="190" t="s">
        <v>149</v>
      </c>
      <c r="D88" s="199" t="s">
        <v>147</v>
      </c>
      <c r="E88" s="220">
        <v>5590.1909722222226</v>
      </c>
      <c r="F88" s="220">
        <v>22927.599999999999</v>
      </c>
      <c r="G88" s="195">
        <f t="shared" si="24"/>
        <v>3.1013983446947928</v>
      </c>
      <c r="H88" s="220">
        <v>22596.6</v>
      </c>
      <c r="I88" s="195">
        <f t="shared" si="25"/>
        <v>1.4648221413841022E-2</v>
      </c>
    </row>
    <row r="89" spans="1:11" ht="16.5" customHeight="1" thickBot="1" x14ac:dyDescent="0.35">
      <c r="A89" s="35"/>
      <c r="B89" s="204" t="s">
        <v>75</v>
      </c>
      <c r="C89" s="191" t="s">
        <v>148</v>
      </c>
      <c r="D89" s="187" t="s">
        <v>145</v>
      </c>
      <c r="E89" s="214">
        <v>1902.8750000000002</v>
      </c>
      <c r="F89" s="214">
        <v>6213</v>
      </c>
      <c r="G89" s="197">
        <f t="shared" si="24"/>
        <v>2.2650594495171776</v>
      </c>
      <c r="H89" s="214">
        <v>6013</v>
      </c>
      <c r="I89" s="197">
        <f t="shared" si="25"/>
        <v>3.3261267254282391E-2</v>
      </c>
    </row>
    <row r="90" spans="1:11" ht="15.75" customHeight="1" thickBot="1" x14ac:dyDescent="0.25">
      <c r="A90" s="253" t="s">
        <v>194</v>
      </c>
      <c r="B90" s="254"/>
      <c r="C90" s="254"/>
      <c r="D90" s="255"/>
      <c r="E90" s="84">
        <f>SUM(E83:E89)</f>
        <v>49271.251488095237</v>
      </c>
      <c r="F90" s="84">
        <f>SUM(F83:F89)</f>
        <v>156277.91626984128</v>
      </c>
      <c r="G90" s="113">
        <f t="shared" ref="G90:G91" si="26">(F90-E90)/E90</f>
        <v>2.1717870269156987</v>
      </c>
      <c r="H90" s="84">
        <f>SUM(H83:H89)</f>
        <v>156270.42222222223</v>
      </c>
      <c r="I90" s="105">
        <f t="shared" ref="I90:I91" si="27">(F90-H90)/H90</f>
        <v>4.7955636853635383E-5</v>
      </c>
    </row>
    <row r="91" spans="1:11" ht="15.75" customHeight="1" thickBot="1" x14ac:dyDescent="0.25">
      <c r="A91" s="253" t="s">
        <v>195</v>
      </c>
      <c r="B91" s="254"/>
      <c r="C91" s="254"/>
      <c r="D91" s="255"/>
      <c r="E91" s="100">
        <f>SUM(E90+E81+E74+E66+E55+E47+E39+E32)</f>
        <v>898811.17306547635</v>
      </c>
      <c r="F91" s="100">
        <f>SUM(F32,F39,F47,F55,F66,F74,F81,F90)</f>
        <v>2794901.5543650794</v>
      </c>
      <c r="G91" s="102">
        <f t="shared" si="26"/>
        <v>2.109553639428865</v>
      </c>
      <c r="H91" s="100">
        <f>SUM(H32,H39,H47,H55,H66,H74,H81,H90)</f>
        <v>2786324.6757936501</v>
      </c>
      <c r="I91" s="114">
        <f t="shared" si="27"/>
        <v>3.0782050081748897E-3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28" zoomScaleNormal="100" workbookViewId="0">
      <selection activeCell="D48" sqref="D4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217</v>
      </c>
    </row>
    <row r="12" spans="1:9" ht="15.75" thickBot="1" x14ac:dyDescent="0.3"/>
    <row r="13" spans="1:9" ht="24.75" customHeight="1" x14ac:dyDescent="0.2">
      <c r="A13" s="247" t="s">
        <v>3</v>
      </c>
      <c r="B13" s="247"/>
      <c r="C13" s="249" t="s">
        <v>0</v>
      </c>
      <c r="D13" s="243" t="s">
        <v>207</v>
      </c>
      <c r="E13" s="243" t="s">
        <v>208</v>
      </c>
      <c r="F13" s="243" t="s">
        <v>209</v>
      </c>
      <c r="G13" s="243" t="s">
        <v>210</v>
      </c>
      <c r="H13" s="243" t="s">
        <v>211</v>
      </c>
      <c r="I13" s="243" t="s">
        <v>212</v>
      </c>
    </row>
    <row r="14" spans="1:9" ht="24.75" customHeight="1" thickBot="1" x14ac:dyDescent="0.25">
      <c r="A14" s="248"/>
      <c r="B14" s="248"/>
      <c r="C14" s="250"/>
      <c r="D14" s="263"/>
      <c r="E14" s="263"/>
      <c r="F14" s="263"/>
      <c r="G14" s="244"/>
      <c r="H14" s="263"/>
      <c r="I14" s="263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8000</v>
      </c>
      <c r="E16" s="207">
        <v>8000</v>
      </c>
      <c r="F16" s="229">
        <v>6500</v>
      </c>
      <c r="G16" s="207">
        <v>9000</v>
      </c>
      <c r="H16" s="229">
        <v>5600</v>
      </c>
      <c r="I16" s="172">
        <v>7420</v>
      </c>
    </row>
    <row r="17" spans="1:9" ht="16.5" x14ac:dyDescent="0.3">
      <c r="A17" s="89"/>
      <c r="B17" s="138" t="s">
        <v>5</v>
      </c>
      <c r="C17" s="143" t="s">
        <v>164</v>
      </c>
      <c r="D17" s="228">
        <v>6000</v>
      </c>
      <c r="E17" s="210">
        <v>7000</v>
      </c>
      <c r="F17" s="228">
        <v>5500</v>
      </c>
      <c r="G17" s="210">
        <v>6500</v>
      </c>
      <c r="H17" s="228">
        <v>5500</v>
      </c>
      <c r="I17" s="131">
        <v>6100</v>
      </c>
    </row>
    <row r="18" spans="1:9" ht="16.5" x14ac:dyDescent="0.3">
      <c r="A18" s="89"/>
      <c r="B18" s="138" t="s">
        <v>6</v>
      </c>
      <c r="C18" s="143" t="s">
        <v>165</v>
      </c>
      <c r="D18" s="228">
        <v>6000</v>
      </c>
      <c r="E18" s="210">
        <v>9000</v>
      </c>
      <c r="F18" s="228">
        <v>4750</v>
      </c>
      <c r="G18" s="210">
        <v>6500</v>
      </c>
      <c r="H18" s="228">
        <v>6500</v>
      </c>
      <c r="I18" s="131">
        <v>6550</v>
      </c>
    </row>
    <row r="19" spans="1:9" ht="16.5" x14ac:dyDescent="0.3">
      <c r="A19" s="89"/>
      <c r="B19" s="138" t="s">
        <v>7</v>
      </c>
      <c r="C19" s="143" t="s">
        <v>166</v>
      </c>
      <c r="D19" s="228">
        <v>9000</v>
      </c>
      <c r="E19" s="210">
        <v>9000</v>
      </c>
      <c r="F19" s="228">
        <v>10500</v>
      </c>
      <c r="G19" s="210">
        <v>11000</v>
      </c>
      <c r="H19" s="228">
        <v>9600</v>
      </c>
      <c r="I19" s="131">
        <v>9820</v>
      </c>
    </row>
    <row r="20" spans="1:9" ht="16.5" x14ac:dyDescent="0.3">
      <c r="A20" s="89"/>
      <c r="B20" s="138" t="s">
        <v>8</v>
      </c>
      <c r="C20" s="143" t="s">
        <v>167</v>
      </c>
      <c r="D20" s="228">
        <v>15000</v>
      </c>
      <c r="E20" s="210">
        <v>16000</v>
      </c>
      <c r="F20" s="228">
        <v>13000</v>
      </c>
      <c r="G20" s="210">
        <v>12000</v>
      </c>
      <c r="H20" s="228">
        <v>14600</v>
      </c>
      <c r="I20" s="131">
        <v>14120</v>
      </c>
    </row>
    <row r="21" spans="1:9" ht="16.5" x14ac:dyDescent="0.3">
      <c r="A21" s="89"/>
      <c r="B21" s="138" t="s">
        <v>9</v>
      </c>
      <c r="C21" s="143" t="s">
        <v>168</v>
      </c>
      <c r="D21" s="228">
        <v>8000</v>
      </c>
      <c r="E21" s="210">
        <v>10000</v>
      </c>
      <c r="F21" s="228">
        <v>10000</v>
      </c>
      <c r="G21" s="210">
        <v>11000</v>
      </c>
      <c r="H21" s="228">
        <v>9600</v>
      </c>
      <c r="I21" s="131">
        <v>9720</v>
      </c>
    </row>
    <row r="22" spans="1:9" ht="16.5" x14ac:dyDescent="0.3">
      <c r="A22" s="89"/>
      <c r="B22" s="138" t="s">
        <v>10</v>
      </c>
      <c r="C22" s="143" t="s">
        <v>169</v>
      </c>
      <c r="D22" s="228">
        <v>5000</v>
      </c>
      <c r="E22" s="210">
        <v>5000</v>
      </c>
      <c r="F22" s="228">
        <v>3750</v>
      </c>
      <c r="G22" s="210">
        <v>5000</v>
      </c>
      <c r="H22" s="228">
        <v>4000</v>
      </c>
      <c r="I22" s="131">
        <v>4550</v>
      </c>
    </row>
    <row r="23" spans="1:9" ht="16.5" x14ac:dyDescent="0.3">
      <c r="A23" s="89"/>
      <c r="B23" s="138" t="s">
        <v>11</v>
      </c>
      <c r="C23" s="143" t="s">
        <v>170</v>
      </c>
      <c r="D23" s="228">
        <v>2000</v>
      </c>
      <c r="E23" s="210">
        <v>2000</v>
      </c>
      <c r="F23" s="228">
        <v>1500</v>
      </c>
      <c r="G23" s="210">
        <v>1750</v>
      </c>
      <c r="H23" s="228">
        <v>1500</v>
      </c>
      <c r="I23" s="131">
        <v>1750</v>
      </c>
    </row>
    <row r="24" spans="1:9" ht="16.5" x14ac:dyDescent="0.3">
      <c r="A24" s="89"/>
      <c r="B24" s="138" t="s">
        <v>12</v>
      </c>
      <c r="C24" s="143" t="s">
        <v>171</v>
      </c>
      <c r="D24" s="228">
        <v>2000</v>
      </c>
      <c r="E24" s="210">
        <v>2000</v>
      </c>
      <c r="F24" s="228">
        <v>2250</v>
      </c>
      <c r="G24" s="210">
        <v>1750</v>
      </c>
      <c r="H24" s="228">
        <v>2100</v>
      </c>
      <c r="I24" s="131">
        <v>2020</v>
      </c>
    </row>
    <row r="25" spans="1:9" ht="16.5" x14ac:dyDescent="0.3">
      <c r="A25" s="89"/>
      <c r="B25" s="138" t="s">
        <v>13</v>
      </c>
      <c r="C25" s="143" t="s">
        <v>172</v>
      </c>
      <c r="D25" s="228">
        <v>2000</v>
      </c>
      <c r="E25" s="210">
        <v>2000</v>
      </c>
      <c r="F25" s="228">
        <v>2250</v>
      </c>
      <c r="G25" s="210">
        <v>2000</v>
      </c>
      <c r="H25" s="228">
        <v>2000</v>
      </c>
      <c r="I25" s="131">
        <v>2050</v>
      </c>
    </row>
    <row r="26" spans="1:9" ht="16.5" x14ac:dyDescent="0.3">
      <c r="A26" s="89"/>
      <c r="B26" s="138" t="s">
        <v>14</v>
      </c>
      <c r="C26" s="143" t="s">
        <v>173</v>
      </c>
      <c r="D26" s="228">
        <v>4000</v>
      </c>
      <c r="E26" s="210">
        <v>2000</v>
      </c>
      <c r="F26" s="228">
        <v>2250</v>
      </c>
      <c r="G26" s="210">
        <v>3500</v>
      </c>
      <c r="H26" s="228">
        <v>4000</v>
      </c>
      <c r="I26" s="131">
        <v>3150</v>
      </c>
    </row>
    <row r="27" spans="1:9" ht="16.5" x14ac:dyDescent="0.3">
      <c r="A27" s="89"/>
      <c r="B27" s="138" t="s">
        <v>15</v>
      </c>
      <c r="C27" s="143" t="s">
        <v>174</v>
      </c>
      <c r="D27" s="228">
        <v>6000</v>
      </c>
      <c r="E27" s="210">
        <v>9000</v>
      </c>
      <c r="F27" s="228">
        <v>7000</v>
      </c>
      <c r="G27" s="210">
        <v>7500</v>
      </c>
      <c r="H27" s="228">
        <v>6300</v>
      </c>
      <c r="I27" s="131">
        <v>7160</v>
      </c>
    </row>
    <row r="28" spans="1:9" ht="16.5" x14ac:dyDescent="0.3">
      <c r="A28" s="89"/>
      <c r="B28" s="138" t="s">
        <v>16</v>
      </c>
      <c r="C28" s="143" t="s">
        <v>175</v>
      </c>
      <c r="D28" s="228">
        <v>3000</v>
      </c>
      <c r="E28" s="210">
        <v>3500</v>
      </c>
      <c r="F28" s="228">
        <v>2500</v>
      </c>
      <c r="G28" s="210">
        <v>2250</v>
      </c>
      <c r="H28" s="228">
        <v>2100</v>
      </c>
      <c r="I28" s="131">
        <v>2670</v>
      </c>
    </row>
    <row r="29" spans="1:9" ht="16.5" x14ac:dyDescent="0.3">
      <c r="A29" s="89"/>
      <c r="B29" s="140" t="s">
        <v>17</v>
      </c>
      <c r="C29" s="143" t="s">
        <v>176</v>
      </c>
      <c r="D29" s="228">
        <v>5000</v>
      </c>
      <c r="E29" s="210">
        <v>6000</v>
      </c>
      <c r="F29" s="228">
        <v>4250</v>
      </c>
      <c r="G29" s="210">
        <v>5000</v>
      </c>
      <c r="H29" s="228">
        <v>3500</v>
      </c>
      <c r="I29" s="131">
        <v>4750</v>
      </c>
    </row>
    <row r="30" spans="1:9" ht="16.5" x14ac:dyDescent="0.3">
      <c r="A30" s="89"/>
      <c r="B30" s="138" t="s">
        <v>18</v>
      </c>
      <c r="C30" s="143" t="s">
        <v>177</v>
      </c>
      <c r="D30" s="228">
        <v>8000</v>
      </c>
      <c r="E30" s="210">
        <v>6000</v>
      </c>
      <c r="F30" s="228">
        <v>9250</v>
      </c>
      <c r="G30" s="210">
        <v>8000</v>
      </c>
      <c r="H30" s="228">
        <v>7600</v>
      </c>
      <c r="I30" s="131">
        <v>7770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8000</v>
      </c>
      <c r="E31" s="213">
        <v>9000</v>
      </c>
      <c r="F31" s="230">
        <v>8000</v>
      </c>
      <c r="G31" s="213">
        <v>8500</v>
      </c>
      <c r="H31" s="230">
        <v>7500</v>
      </c>
      <c r="I31" s="168">
        <v>8200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20000</v>
      </c>
      <c r="E33" s="207">
        <v>15000</v>
      </c>
      <c r="F33" s="229">
        <v>14000</v>
      </c>
      <c r="G33" s="207">
        <v>12000</v>
      </c>
      <c r="H33" s="229">
        <v>10600</v>
      </c>
      <c r="I33" s="172">
        <v>14320</v>
      </c>
    </row>
    <row r="34" spans="1:9" ht="16.5" x14ac:dyDescent="0.3">
      <c r="A34" s="89"/>
      <c r="B34" s="130" t="s">
        <v>27</v>
      </c>
      <c r="C34" s="15" t="s">
        <v>180</v>
      </c>
      <c r="D34" s="228">
        <v>20000</v>
      </c>
      <c r="E34" s="210">
        <v>15000</v>
      </c>
      <c r="F34" s="228">
        <v>10000</v>
      </c>
      <c r="G34" s="210">
        <v>10000</v>
      </c>
      <c r="H34" s="228">
        <v>10600</v>
      </c>
      <c r="I34" s="131">
        <v>13120</v>
      </c>
    </row>
    <row r="35" spans="1:9" ht="16.5" x14ac:dyDescent="0.3">
      <c r="A35" s="89"/>
      <c r="B35" s="132" t="s">
        <v>28</v>
      </c>
      <c r="C35" s="15" t="s">
        <v>181</v>
      </c>
      <c r="D35" s="228">
        <v>9000</v>
      </c>
      <c r="E35" s="210">
        <v>11000</v>
      </c>
      <c r="F35" s="228">
        <v>10000</v>
      </c>
      <c r="G35" s="210">
        <v>10000</v>
      </c>
      <c r="H35" s="228">
        <v>9300</v>
      </c>
      <c r="I35" s="131">
        <v>9860</v>
      </c>
    </row>
    <row r="36" spans="1:9" ht="16.5" x14ac:dyDescent="0.3">
      <c r="A36" s="89"/>
      <c r="B36" s="130" t="s">
        <v>29</v>
      </c>
      <c r="C36" s="190" t="s">
        <v>182</v>
      </c>
      <c r="D36" s="228">
        <v>10000</v>
      </c>
      <c r="E36" s="210">
        <v>7000</v>
      </c>
      <c r="F36" s="228">
        <v>16000</v>
      </c>
      <c r="G36" s="210">
        <v>10000</v>
      </c>
      <c r="H36" s="228">
        <v>10000</v>
      </c>
      <c r="I36" s="131">
        <v>10600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8000</v>
      </c>
      <c r="E37" s="213">
        <v>7000</v>
      </c>
      <c r="F37" s="230">
        <v>10250</v>
      </c>
      <c r="G37" s="213">
        <v>10000</v>
      </c>
      <c r="H37" s="230">
        <v>7600</v>
      </c>
      <c r="I37" s="168">
        <v>8570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270000</v>
      </c>
      <c r="G39" s="207">
        <v>300000</v>
      </c>
      <c r="H39" s="207">
        <v>300000</v>
      </c>
      <c r="I39" s="172">
        <v>294000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160000</v>
      </c>
      <c r="E40" s="213">
        <v>160000</v>
      </c>
      <c r="F40" s="213">
        <v>175000</v>
      </c>
      <c r="G40" s="213">
        <v>140000</v>
      </c>
      <c r="H40" s="213">
        <v>166000</v>
      </c>
      <c r="I40" s="168">
        <v>160200</v>
      </c>
    </row>
    <row r="41" spans="1:9" ht="15.75" thickBot="1" x14ac:dyDescent="0.3">
      <c r="D41" s="237">
        <v>624000</v>
      </c>
      <c r="E41" s="238">
        <v>620500</v>
      </c>
      <c r="F41" s="238">
        <v>598500</v>
      </c>
      <c r="G41" s="238">
        <v>593250</v>
      </c>
      <c r="H41" s="238">
        <v>606100</v>
      </c>
      <c r="I41" s="239">
        <v>608470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06-09-2021</vt:lpstr>
      <vt:lpstr>By Order</vt:lpstr>
      <vt:lpstr>All Stores</vt:lpstr>
      <vt:lpstr>'06-09-2021'!Print_Titles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2021-09-09T11:24:59Z</cp:lastPrinted>
  <dcterms:created xsi:type="dcterms:W3CDTF">2010-10-20T06:23:14Z</dcterms:created>
  <dcterms:modified xsi:type="dcterms:W3CDTF">2021-09-09T11:28:49Z</dcterms:modified>
</cp:coreProperties>
</file>