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-120" yWindow="-120" windowWidth="15480" windowHeight="11640" tabRatio="599" activeTab="5"/>
  </bookViews>
  <sheets>
    <sheet name="Supermarkets" sheetId="5" r:id="rId1"/>
    <sheet name="stores" sheetId="7" r:id="rId2"/>
    <sheet name="Comp" sheetId="8" r:id="rId3"/>
    <sheet name="20-09-2021" sheetId="9" r:id="rId4"/>
    <sheet name="By Order" sheetId="11" r:id="rId5"/>
    <sheet name="All Stores" sheetId="12" r:id="rId6"/>
  </sheets>
  <definedNames>
    <definedName name="_xlnm.Print_Titles" localSheetId="3">'20-09-2021'!$12:$14</definedName>
    <definedName name="_xlnm.Print_Titles" localSheetId="5">'All Stores'!$13:$14</definedName>
    <definedName name="_xlnm.Print_Titles" localSheetId="4">'By Order'!$13:$14</definedName>
    <definedName name="_xlnm.Print_Titles" localSheetId="2">Comp!$12:$13</definedName>
    <definedName name="_xlnm.Print_Titles" localSheetId="1">stores!$12:$13</definedName>
    <definedName name="_xlnm.Print_Titles" localSheetId="0">Supermarkets!$12:$13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1" i="12" l="1"/>
  <c r="G41" i="12"/>
  <c r="F41" i="12"/>
  <c r="E41" i="12"/>
  <c r="D41" i="12"/>
  <c r="I40" i="12"/>
  <c r="I39" i="12"/>
  <c r="I37" i="12"/>
  <c r="I36" i="12"/>
  <c r="I35" i="12"/>
  <c r="I34" i="12"/>
  <c r="I33" i="12"/>
  <c r="I31" i="12"/>
  <c r="I30" i="12"/>
  <c r="I29" i="12"/>
  <c r="I28" i="12"/>
  <c r="I27" i="12"/>
  <c r="I26" i="12"/>
  <c r="I25" i="12"/>
  <c r="I24" i="12"/>
  <c r="I23" i="12"/>
  <c r="I22" i="12"/>
  <c r="I21" i="12"/>
  <c r="I20" i="12"/>
  <c r="I19" i="12"/>
  <c r="I18" i="12"/>
  <c r="I17" i="12"/>
  <c r="I16" i="12"/>
  <c r="I41" i="12" s="1"/>
  <c r="I84" i="11" l="1"/>
  <c r="G84" i="11"/>
  <c r="I87" i="11"/>
  <c r="G87" i="11"/>
  <c r="I85" i="11"/>
  <c r="G85" i="11"/>
  <c r="I88" i="11"/>
  <c r="G88" i="11"/>
  <c r="I89" i="11"/>
  <c r="G89" i="11"/>
  <c r="I83" i="11"/>
  <c r="G83" i="11"/>
  <c r="I86" i="11"/>
  <c r="G86" i="11"/>
  <c r="I80" i="11"/>
  <c r="G80" i="11"/>
  <c r="I79" i="11"/>
  <c r="G79" i="11"/>
  <c r="I77" i="11"/>
  <c r="G77" i="11"/>
  <c r="I78" i="11"/>
  <c r="G78" i="11"/>
  <c r="I76" i="11"/>
  <c r="G76" i="11"/>
  <c r="I68" i="11"/>
  <c r="G68" i="11"/>
  <c r="I73" i="11"/>
  <c r="G73" i="11"/>
  <c r="I72" i="11"/>
  <c r="G72" i="11"/>
  <c r="I70" i="11"/>
  <c r="G70" i="11"/>
  <c r="I71" i="11"/>
  <c r="G71" i="11"/>
  <c r="I69" i="11"/>
  <c r="G69" i="11"/>
  <c r="I64" i="11"/>
  <c r="G64" i="11"/>
  <c r="I62" i="11"/>
  <c r="G62" i="11"/>
  <c r="I61" i="11"/>
  <c r="G61" i="11"/>
  <c r="I63" i="11"/>
  <c r="G63" i="11"/>
  <c r="I57" i="11"/>
  <c r="G57" i="11"/>
  <c r="I60" i="11"/>
  <c r="G60" i="11"/>
  <c r="I58" i="11"/>
  <c r="G58" i="11"/>
  <c r="I59" i="11"/>
  <c r="G59" i="11"/>
  <c r="I65" i="11"/>
  <c r="G65" i="11"/>
  <c r="I50" i="11"/>
  <c r="G50" i="11"/>
  <c r="I52" i="11"/>
  <c r="G52" i="11"/>
  <c r="I51" i="11"/>
  <c r="G51" i="11"/>
  <c r="I54" i="11"/>
  <c r="G54" i="11"/>
  <c r="I49" i="11"/>
  <c r="G49" i="11"/>
  <c r="I53" i="11"/>
  <c r="G53" i="11"/>
  <c r="I43" i="11"/>
  <c r="G43" i="11"/>
  <c r="I45" i="11"/>
  <c r="G45" i="11"/>
  <c r="I42" i="11"/>
  <c r="G42" i="11"/>
  <c r="I44" i="11"/>
  <c r="G44" i="11"/>
  <c r="I41" i="11"/>
  <c r="G41" i="11"/>
  <c r="I46" i="11"/>
  <c r="G46" i="11"/>
  <c r="I34" i="11"/>
  <c r="G34" i="11"/>
  <c r="I37" i="11"/>
  <c r="G37" i="11"/>
  <c r="I38" i="11"/>
  <c r="G38" i="11"/>
  <c r="I36" i="11"/>
  <c r="G36" i="11"/>
  <c r="I35" i="11"/>
  <c r="G35" i="11"/>
  <c r="I20" i="11"/>
  <c r="G20" i="11"/>
  <c r="I18" i="11"/>
  <c r="G18" i="11"/>
  <c r="I19" i="11"/>
  <c r="G19" i="11"/>
  <c r="I29" i="11"/>
  <c r="G29" i="11"/>
  <c r="I21" i="11"/>
  <c r="G21" i="11"/>
  <c r="I26" i="11"/>
  <c r="G26" i="11"/>
  <c r="I17" i="11"/>
  <c r="G17" i="11"/>
  <c r="I25" i="11"/>
  <c r="G25" i="11"/>
  <c r="I23" i="11"/>
  <c r="G23" i="11"/>
  <c r="I31" i="11"/>
  <c r="G31" i="11"/>
  <c r="I27" i="11"/>
  <c r="G27" i="11"/>
  <c r="I28" i="11"/>
  <c r="G28" i="11"/>
  <c r="I16" i="11"/>
  <c r="G16" i="11"/>
  <c r="I22" i="11"/>
  <c r="G22" i="11"/>
  <c r="I30" i="11"/>
  <c r="G30" i="11"/>
  <c r="I24" i="11"/>
  <c r="G24" i="11"/>
  <c r="D40" i="8"/>
  <c r="E40" i="8" l="1"/>
  <c r="I31" i="9" l="1"/>
  <c r="G31" i="9"/>
  <c r="I30" i="9"/>
  <c r="G30" i="9"/>
  <c r="I29" i="9"/>
  <c r="G29" i="9"/>
  <c r="I28" i="9"/>
  <c r="G28" i="9"/>
  <c r="I27" i="9"/>
  <c r="G27" i="9"/>
  <c r="I26" i="9"/>
  <c r="G26" i="9"/>
  <c r="I25" i="9"/>
  <c r="G25" i="9"/>
  <c r="I24" i="9"/>
  <c r="G24" i="9"/>
  <c r="I23" i="9"/>
  <c r="G23" i="9"/>
  <c r="I22" i="9"/>
  <c r="G22" i="9"/>
  <c r="I21" i="9"/>
  <c r="G21" i="9"/>
  <c r="I20" i="9"/>
  <c r="G20" i="9"/>
  <c r="I19" i="9"/>
  <c r="G19" i="9"/>
  <c r="I18" i="9"/>
  <c r="G18" i="9"/>
  <c r="I17" i="9"/>
  <c r="G17" i="9"/>
  <c r="H81" i="11" l="1"/>
  <c r="F81" i="11"/>
  <c r="H15" i="8" l="1"/>
  <c r="H16" i="8" l="1"/>
  <c r="H17" i="8"/>
  <c r="H18" i="8"/>
  <c r="H19" i="8"/>
  <c r="H20" i="8"/>
  <c r="H21" i="8"/>
  <c r="H22" i="8"/>
  <c r="H23" i="8"/>
  <c r="H24" i="8"/>
  <c r="H25" i="8"/>
  <c r="H26" i="8"/>
  <c r="H27" i="8"/>
  <c r="H28" i="8"/>
  <c r="H29" i="8"/>
  <c r="H30" i="8"/>
  <c r="H32" i="8"/>
  <c r="H33" i="8"/>
  <c r="H34" i="8"/>
  <c r="H35" i="8"/>
  <c r="H36" i="8"/>
  <c r="H38" i="8"/>
  <c r="H39" i="8"/>
  <c r="H74" i="11" l="1"/>
  <c r="G33" i="9" l="1"/>
  <c r="G34" i="9"/>
  <c r="G35" i="9"/>
  <c r="G36" i="9"/>
  <c r="G37" i="9"/>
  <c r="G39" i="9"/>
  <c r="G40" i="9"/>
  <c r="I15" i="5"/>
  <c r="E32" i="11" l="1"/>
  <c r="F32" i="11"/>
  <c r="H32" i="11"/>
  <c r="E39" i="11"/>
  <c r="F39" i="11"/>
  <c r="H39" i="11"/>
  <c r="G39" i="11" l="1"/>
  <c r="G32" i="11"/>
  <c r="G70" i="9" l="1"/>
  <c r="I70" i="9"/>
  <c r="G71" i="9"/>
  <c r="I71" i="9"/>
  <c r="G72" i="9"/>
  <c r="I72" i="9"/>
  <c r="G73" i="9"/>
  <c r="I73" i="9"/>
  <c r="G74" i="9"/>
  <c r="I74" i="9"/>
  <c r="G34" i="7" l="1"/>
  <c r="I19" i="5"/>
  <c r="I17" i="5" l="1"/>
  <c r="G19" i="5"/>
  <c r="I16" i="5"/>
  <c r="I18" i="5"/>
  <c r="I20" i="5"/>
  <c r="I21" i="5"/>
  <c r="I22" i="5"/>
  <c r="I23" i="5"/>
  <c r="I24" i="5"/>
  <c r="I25" i="5"/>
  <c r="I26" i="5"/>
  <c r="I27" i="5"/>
  <c r="I28" i="5"/>
  <c r="I29" i="5"/>
  <c r="I30" i="5"/>
  <c r="I32" i="5"/>
  <c r="I33" i="5"/>
  <c r="I34" i="5"/>
  <c r="I35" i="5"/>
  <c r="I36" i="5"/>
  <c r="I38" i="5"/>
  <c r="I39" i="5"/>
  <c r="I40" i="5"/>
  <c r="F74" i="11" l="1"/>
  <c r="I74" i="11" l="1"/>
  <c r="G16" i="5" l="1"/>
  <c r="G18" i="5" l="1"/>
  <c r="G40" i="8" l="1"/>
  <c r="E47" i="11"/>
  <c r="E55" i="11"/>
  <c r="E66" i="11"/>
  <c r="E74" i="11"/>
  <c r="E81" i="11"/>
  <c r="E90" i="11" l="1"/>
  <c r="E91" i="11" s="1"/>
  <c r="G52" i="5" l="1"/>
  <c r="I50" i="5"/>
  <c r="I45" i="5" l="1"/>
  <c r="F66" i="11" l="1"/>
  <c r="G41" i="9" l="1"/>
  <c r="G42" i="9"/>
  <c r="G43" i="9"/>
  <c r="G44" i="9"/>
  <c r="G46" i="9"/>
  <c r="G47" i="9"/>
  <c r="G48" i="9"/>
  <c r="G49" i="9"/>
  <c r="G50" i="9"/>
  <c r="G51" i="9"/>
  <c r="G53" i="9"/>
  <c r="G54" i="9"/>
  <c r="G55" i="9"/>
  <c r="G56" i="9"/>
  <c r="G57" i="9"/>
  <c r="G58" i="9"/>
  <c r="G59" i="9"/>
  <c r="G60" i="9"/>
  <c r="G61" i="9"/>
  <c r="G63" i="9"/>
  <c r="G64" i="9"/>
  <c r="G65" i="9"/>
  <c r="G66" i="9"/>
  <c r="G67" i="9"/>
  <c r="G68" i="9"/>
  <c r="G76" i="9"/>
  <c r="G77" i="9"/>
  <c r="G78" i="9"/>
  <c r="G79" i="9"/>
  <c r="G80" i="9"/>
  <c r="G81" i="9"/>
  <c r="G82" i="9"/>
  <c r="H90" i="11" l="1"/>
  <c r="F90" i="11"/>
  <c r="H66" i="11"/>
  <c r="I66" i="11" s="1"/>
  <c r="H55" i="11"/>
  <c r="F55" i="11"/>
  <c r="H47" i="11"/>
  <c r="F47" i="11"/>
  <c r="H91" i="11" l="1"/>
  <c r="I47" i="11"/>
  <c r="I90" i="11"/>
  <c r="G74" i="11"/>
  <c r="I55" i="11"/>
  <c r="G47" i="11"/>
  <c r="G81" i="11"/>
  <c r="G55" i="11"/>
  <c r="I39" i="11"/>
  <c r="G90" i="11"/>
  <c r="G66" i="11"/>
  <c r="F91" i="11"/>
  <c r="I32" i="11"/>
  <c r="I81" i="11"/>
  <c r="I91" i="11" l="1"/>
  <c r="G91" i="11"/>
  <c r="F15" i="8" l="1"/>
  <c r="I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2" i="8"/>
  <c r="F33" i="8"/>
  <c r="F34" i="8"/>
  <c r="F35" i="8"/>
  <c r="F36" i="8"/>
  <c r="F38" i="8"/>
  <c r="F39" i="8"/>
  <c r="I46" i="9" l="1"/>
  <c r="I47" i="9"/>
  <c r="I48" i="9"/>
  <c r="I49" i="9"/>
  <c r="I50" i="9"/>
  <c r="I51" i="9"/>
  <c r="H40" i="8" l="1"/>
  <c r="G17" i="5" l="1"/>
  <c r="G20" i="5"/>
  <c r="G21" i="5"/>
  <c r="G22" i="5"/>
  <c r="G23" i="5"/>
  <c r="G24" i="5"/>
  <c r="G25" i="5"/>
  <c r="G26" i="5"/>
  <c r="G27" i="5"/>
  <c r="G28" i="5"/>
  <c r="G29" i="5"/>
  <c r="G30" i="5"/>
  <c r="G32" i="5"/>
  <c r="G33" i="5"/>
  <c r="G34" i="5"/>
  <c r="G35" i="5"/>
  <c r="G36" i="5"/>
  <c r="G38" i="5"/>
  <c r="G39" i="5"/>
  <c r="G40" i="5"/>
  <c r="G41" i="5"/>
  <c r="G42" i="5"/>
  <c r="G43" i="5"/>
  <c r="G45" i="5"/>
  <c r="G46" i="5"/>
  <c r="G47" i="5"/>
  <c r="G48" i="5"/>
  <c r="G49" i="5"/>
  <c r="G50" i="5"/>
  <c r="G53" i="5"/>
  <c r="G54" i="5"/>
  <c r="G55" i="5"/>
  <c r="G56" i="5"/>
  <c r="G57" i="5"/>
  <c r="G58" i="5"/>
  <c r="G59" i="5"/>
  <c r="G60" i="5"/>
  <c r="G62" i="5"/>
  <c r="G63" i="5"/>
  <c r="G64" i="5"/>
  <c r="G65" i="5"/>
  <c r="G66" i="5"/>
  <c r="G67" i="5"/>
  <c r="G69" i="5"/>
  <c r="G70" i="5"/>
  <c r="G71" i="5"/>
  <c r="G72" i="5"/>
  <c r="G73" i="5"/>
  <c r="G75" i="5"/>
  <c r="G76" i="5"/>
  <c r="G77" i="5"/>
  <c r="G78" i="5"/>
  <c r="G79" i="5"/>
  <c r="G80" i="5"/>
  <c r="G81" i="5"/>
  <c r="I16" i="7" l="1"/>
  <c r="I66" i="9" l="1"/>
  <c r="I76" i="9" l="1"/>
  <c r="I77" i="9"/>
  <c r="I78" i="9"/>
  <c r="I79" i="9"/>
  <c r="I80" i="9"/>
  <c r="I65" i="5" l="1"/>
  <c r="I42" i="5"/>
  <c r="I43" i="5"/>
  <c r="I46" i="5"/>
  <c r="I47" i="5"/>
  <c r="I48" i="5"/>
  <c r="I49" i="5"/>
  <c r="I52" i="5"/>
  <c r="I53" i="5"/>
  <c r="I54" i="5"/>
  <c r="I55" i="5"/>
  <c r="I56" i="5"/>
  <c r="I57" i="5"/>
  <c r="I58" i="5"/>
  <c r="I59" i="5"/>
  <c r="I60" i="5"/>
  <c r="I62" i="5"/>
  <c r="I63" i="5"/>
  <c r="I64" i="5"/>
  <c r="I66" i="5"/>
  <c r="I67" i="5"/>
  <c r="I69" i="5"/>
  <c r="I70" i="5"/>
  <c r="I71" i="5"/>
  <c r="I72" i="5"/>
  <c r="I73" i="5"/>
  <c r="I75" i="5"/>
  <c r="I76" i="5"/>
  <c r="I77" i="5"/>
  <c r="I78" i="5"/>
  <c r="I79" i="5"/>
  <c r="I80" i="5"/>
  <c r="I81" i="5"/>
  <c r="I40" i="8" l="1"/>
  <c r="I39" i="7" l="1"/>
  <c r="I41" i="5"/>
  <c r="I30" i="7" l="1"/>
  <c r="I36" i="9" l="1"/>
  <c r="I38" i="7"/>
  <c r="I36" i="7"/>
  <c r="I35" i="7"/>
  <c r="I34" i="7"/>
  <c r="I33" i="7"/>
  <c r="I32" i="7"/>
  <c r="I29" i="7"/>
  <c r="I28" i="7"/>
  <c r="I27" i="7"/>
  <c r="I26" i="7"/>
  <c r="I25" i="7"/>
  <c r="I24" i="7"/>
  <c r="I23" i="7"/>
  <c r="I22" i="7"/>
  <c r="I21" i="7"/>
  <c r="I20" i="7"/>
  <c r="I19" i="7"/>
  <c r="I18" i="7"/>
  <c r="I17" i="7"/>
  <c r="I15" i="7"/>
  <c r="I82" i="9" l="1"/>
  <c r="I81" i="9"/>
  <c r="I68" i="9"/>
  <c r="I67" i="9"/>
  <c r="I65" i="9"/>
  <c r="I64" i="9"/>
  <c r="I63" i="9"/>
  <c r="I61" i="9"/>
  <c r="I60" i="9"/>
  <c r="I59" i="9"/>
  <c r="I58" i="9"/>
  <c r="I57" i="9"/>
  <c r="I56" i="9"/>
  <c r="I55" i="9"/>
  <c r="I54" i="9"/>
  <c r="I53" i="9"/>
  <c r="I44" i="9"/>
  <c r="I43" i="9"/>
  <c r="I42" i="9"/>
  <c r="I41" i="9"/>
  <c r="I40" i="9"/>
  <c r="I39" i="9"/>
  <c r="I37" i="9"/>
  <c r="I35" i="9"/>
  <c r="I34" i="9"/>
  <c r="I33" i="9"/>
  <c r="G16" i="7" l="1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2" i="7"/>
  <c r="G33" i="7"/>
  <c r="G35" i="7"/>
  <c r="G36" i="7"/>
  <c r="G38" i="7"/>
  <c r="G39" i="7"/>
  <c r="G15" i="7"/>
  <c r="F40" i="8" l="1"/>
  <c r="I39" i="8"/>
  <c r="I38" i="8"/>
  <c r="I33" i="8"/>
  <c r="I34" i="8"/>
  <c r="I35" i="8"/>
  <c r="I36" i="8"/>
  <c r="I32" i="8"/>
  <c r="I16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  <c r="G16" i="9" l="1"/>
  <c r="I16" i="9"/>
  <c r="G15" i="5"/>
</calcChain>
</file>

<file path=xl/sharedStrings.xml><?xml version="1.0" encoding="utf-8"?>
<sst xmlns="http://schemas.openxmlformats.org/spreadsheetml/2006/main" count="848" uniqueCount="226">
  <si>
    <t>السلعة</t>
  </si>
  <si>
    <t>المديرية العامة للاقتصاد والتجارة</t>
  </si>
  <si>
    <t xml:space="preserve">   المكتب الفني لسياسة الأسعار</t>
  </si>
  <si>
    <t>الفئة</t>
  </si>
  <si>
    <t>خ 1</t>
  </si>
  <si>
    <t>خ 2</t>
  </si>
  <si>
    <t>خ 3</t>
  </si>
  <si>
    <t>خ 4</t>
  </si>
  <si>
    <t>خ 5</t>
  </si>
  <si>
    <t>خ 6</t>
  </si>
  <si>
    <t>خ 7</t>
  </si>
  <si>
    <t>خ 8</t>
  </si>
  <si>
    <t>خ 9</t>
  </si>
  <si>
    <t>خ 10</t>
  </si>
  <si>
    <t>خ 11</t>
  </si>
  <si>
    <t>خ 12</t>
  </si>
  <si>
    <t>خ 13</t>
  </si>
  <si>
    <t>خ 14</t>
  </si>
  <si>
    <t>خ 15</t>
  </si>
  <si>
    <t>خ 16</t>
  </si>
  <si>
    <t>الفواكه</t>
  </si>
  <si>
    <t>ف</t>
  </si>
  <si>
    <t>خ</t>
  </si>
  <si>
    <t>الوزن</t>
  </si>
  <si>
    <t>الخضار الطازجة</t>
  </si>
  <si>
    <t>اللحوم ومشتقاتها</t>
  </si>
  <si>
    <t>ف 1</t>
  </si>
  <si>
    <t>ف 2</t>
  </si>
  <si>
    <t>ف 3</t>
  </si>
  <si>
    <t>ف 4</t>
  </si>
  <si>
    <t>ف 5</t>
  </si>
  <si>
    <t>ل 1</t>
  </si>
  <si>
    <t>ل 2</t>
  </si>
  <si>
    <t>ل 3</t>
  </si>
  <si>
    <t>ل 4</t>
  </si>
  <si>
    <t>ل 5</t>
  </si>
  <si>
    <t>ل 6</t>
  </si>
  <si>
    <t>البيض ومنتجات الحليب</t>
  </si>
  <si>
    <t>ح 1</t>
  </si>
  <si>
    <t>ح 2</t>
  </si>
  <si>
    <t>ح 3</t>
  </si>
  <si>
    <t>ح 4</t>
  </si>
  <si>
    <t>ح 5</t>
  </si>
  <si>
    <t>ح 6</t>
  </si>
  <si>
    <t>الحبوب والبذور والثمار الجوزية</t>
  </si>
  <si>
    <t>ب 1</t>
  </si>
  <si>
    <t>ب 2</t>
  </si>
  <si>
    <t>ب 3</t>
  </si>
  <si>
    <t>ب 4</t>
  </si>
  <si>
    <t>ب 5</t>
  </si>
  <si>
    <t>ب 6</t>
  </si>
  <si>
    <t>ل</t>
  </si>
  <si>
    <t>ب</t>
  </si>
  <si>
    <t>المنتجات الدهنية والزيتية</t>
  </si>
  <si>
    <t>ح 7</t>
  </si>
  <si>
    <t>ح 8</t>
  </si>
  <si>
    <t>ح 9</t>
  </si>
  <si>
    <t>ح</t>
  </si>
  <si>
    <t>ز</t>
  </si>
  <si>
    <t>ز 1</t>
  </si>
  <si>
    <t>ز 2</t>
  </si>
  <si>
    <t>ز 3</t>
  </si>
  <si>
    <t>ز 4</t>
  </si>
  <si>
    <t>ز 5</t>
  </si>
  <si>
    <t>ز 6</t>
  </si>
  <si>
    <t>المعلبات</t>
  </si>
  <si>
    <t>م</t>
  </si>
  <si>
    <t>م 2</t>
  </si>
  <si>
    <t>م 1</t>
  </si>
  <si>
    <t>م 3</t>
  </si>
  <si>
    <t>م 4</t>
  </si>
  <si>
    <t>م 5</t>
  </si>
  <si>
    <t>مواد غذائية متفرقة</t>
  </si>
  <si>
    <t>غ</t>
  </si>
  <si>
    <t>غ 1</t>
  </si>
  <si>
    <t>غ 3</t>
  </si>
  <si>
    <t>غ 2</t>
  </si>
  <si>
    <t>غ 4</t>
  </si>
  <si>
    <t>غ 5</t>
  </si>
  <si>
    <t>غ 6</t>
  </si>
  <si>
    <t>غ 7</t>
  </si>
  <si>
    <t>ربطة واحدة</t>
  </si>
  <si>
    <t>قطعة واحدة</t>
  </si>
  <si>
    <t>كيس 300 غرام</t>
  </si>
  <si>
    <t xml:space="preserve">بندورة </t>
  </si>
  <si>
    <t>كوسى</t>
  </si>
  <si>
    <t>باذنجان</t>
  </si>
  <si>
    <t xml:space="preserve">ملفوف </t>
  </si>
  <si>
    <t>خيار</t>
  </si>
  <si>
    <t xml:space="preserve">لوبيا بادرية </t>
  </si>
  <si>
    <t>جزر</t>
  </si>
  <si>
    <t>بقدونس</t>
  </si>
  <si>
    <t>نعنع</t>
  </si>
  <si>
    <t>بقلة</t>
  </si>
  <si>
    <t>كزبرة</t>
  </si>
  <si>
    <t>خس</t>
  </si>
  <si>
    <t>فجل</t>
  </si>
  <si>
    <t>بصل احمر</t>
  </si>
  <si>
    <t>ثوم يابس</t>
  </si>
  <si>
    <t>بطاطا</t>
  </si>
  <si>
    <t>تفاح بلدي أحمر</t>
  </si>
  <si>
    <t>تفاح بلدي أصفر</t>
  </si>
  <si>
    <t>موز بلدي</t>
  </si>
  <si>
    <t>برتقال أبو صرّة</t>
  </si>
  <si>
    <t xml:space="preserve">ليمون حامض </t>
  </si>
  <si>
    <t xml:space="preserve">لحم غنم  طازج (بلدي) </t>
  </si>
  <si>
    <t xml:space="preserve">لحم بقر طازج (بلدي) </t>
  </si>
  <si>
    <t>لحم بقر مستورد (مبرد)</t>
  </si>
  <si>
    <t>عدد 30</t>
  </si>
  <si>
    <t>البيض</t>
  </si>
  <si>
    <t xml:space="preserve">علبة 500 غرام </t>
  </si>
  <si>
    <t>اللبنة</t>
  </si>
  <si>
    <t>علبة 2,5 كيلوغرام</t>
  </si>
  <si>
    <t xml:space="preserve">جبن أبيض عكاوي </t>
  </si>
  <si>
    <t>موضب 1 كيلوغرام</t>
  </si>
  <si>
    <t>عدس أحمر</t>
  </si>
  <si>
    <t>فاصولياء بيضاء صنوبرية</t>
  </si>
  <si>
    <t>فول حب</t>
  </si>
  <si>
    <t>حمص حب</t>
  </si>
  <si>
    <t>طحين</t>
  </si>
  <si>
    <t>(وقية) 200 غرام</t>
  </si>
  <si>
    <t>جوز قلب</t>
  </si>
  <si>
    <t>لوز قلب</t>
  </si>
  <si>
    <t>صنوبر قلب</t>
  </si>
  <si>
    <t>كبير 400 غرام</t>
  </si>
  <si>
    <t>قنينة 1,8 ليتر</t>
  </si>
  <si>
    <t>مرطبان 454 غرام</t>
  </si>
  <si>
    <t>علبة 454 غرام</t>
  </si>
  <si>
    <t>زبدة</t>
  </si>
  <si>
    <t>زيت زيتون</t>
  </si>
  <si>
    <t>زيت دوار الشمس</t>
  </si>
  <si>
    <t>زيت الذرة</t>
  </si>
  <si>
    <t>طحينة</t>
  </si>
  <si>
    <t>حلاوة سادة</t>
  </si>
  <si>
    <t>علبة 340 غرام</t>
  </si>
  <si>
    <t>علبة 200 غرام</t>
  </si>
  <si>
    <t>علبة 125 غرام</t>
  </si>
  <si>
    <t>علبة 400 غرام</t>
  </si>
  <si>
    <t xml:space="preserve">مارتديلا بقر </t>
  </si>
  <si>
    <t xml:space="preserve">طون </t>
  </si>
  <si>
    <t xml:space="preserve">سردين </t>
  </si>
  <si>
    <t xml:space="preserve">فطر حبة كاملة </t>
  </si>
  <si>
    <t>علبة 700 غرام</t>
  </si>
  <si>
    <t xml:space="preserve">سكر </t>
  </si>
  <si>
    <t>ملح</t>
  </si>
  <si>
    <t>صغير 70 غرام</t>
  </si>
  <si>
    <t xml:space="preserve">كاتشاب </t>
  </si>
  <si>
    <t>باكيت 500 غرام</t>
  </si>
  <si>
    <t>رب البندورة</t>
  </si>
  <si>
    <t>معكرونة</t>
  </si>
  <si>
    <t>موضب 200 غرام</t>
  </si>
  <si>
    <t>بن مطحون</t>
  </si>
  <si>
    <t xml:space="preserve">فخاذ فروج مع جلدة  </t>
  </si>
  <si>
    <t>صدور فروج مسحب</t>
  </si>
  <si>
    <t>فروج كامل</t>
  </si>
  <si>
    <t>شاي (غير منكه)</t>
  </si>
  <si>
    <t>موضب 454 غرام</t>
  </si>
  <si>
    <t>جبن قشقوان بقر</t>
  </si>
  <si>
    <r>
      <t xml:space="preserve">جبنة </t>
    </r>
    <r>
      <rPr>
        <sz val="12"/>
        <rFont val="Arabic Transparent"/>
        <charset val="178"/>
      </rPr>
      <t xml:space="preserve"> قطع</t>
    </r>
  </si>
  <si>
    <t>حليب بودرة</t>
  </si>
  <si>
    <r>
      <t>ذرة</t>
    </r>
    <r>
      <rPr>
        <b/>
        <sz val="12"/>
        <rFont val="Arabic Transparent"/>
        <charset val="178"/>
      </rPr>
      <t/>
    </r>
  </si>
  <si>
    <t>كيلوغرام 1</t>
  </si>
  <si>
    <t>قنينة 340 غرام</t>
  </si>
  <si>
    <t>بندورة 1 كيلو غرام (باب أول)</t>
  </si>
  <si>
    <t>كوسى1 كيلو غرام (باب أول)</t>
  </si>
  <si>
    <t>باذنجان 1 كيلو غرام (باب أول)</t>
  </si>
  <si>
    <t>ملفوف 1 كيلو غرام (باب أول)</t>
  </si>
  <si>
    <t>لوبيا  بادرية 1 كيلو غرام (باب أول)</t>
  </si>
  <si>
    <t>خيار 1 كيلو غرام (باب أول)</t>
  </si>
  <si>
    <t>جزر 1 كيلو غرام (باب أول)</t>
  </si>
  <si>
    <t>بقدونس ( ربطة واحدة ) (باب أول)</t>
  </si>
  <si>
    <t xml:space="preserve">نعنع ( ربطة واحدة ) (باب أول) </t>
  </si>
  <si>
    <t xml:space="preserve">بقلة ( ربطة واحدة ) (باب أول) </t>
  </si>
  <si>
    <t>كزبرة ( ربطة واحدة ) (باب أول)</t>
  </si>
  <si>
    <t xml:space="preserve">خس ( قطعة واحدة ) (باب أول) </t>
  </si>
  <si>
    <t>فجل ( ربطة واحدة ) (باب أول)</t>
  </si>
  <si>
    <t>بصل احمر 1 كيلو غرام (باب أول)</t>
  </si>
  <si>
    <t>ثوم يابس كيس 300 غرام (باب أول)</t>
  </si>
  <si>
    <t>بطاطا 1 كيلو غرام (باب أول)</t>
  </si>
  <si>
    <t>تفاح بلدي أحمر 1 كيلوغرام (باب أول)</t>
  </si>
  <si>
    <t>تفاح بلدي أصفر 1 كيلوغرام (باب أول)</t>
  </si>
  <si>
    <t>موز بلدي 1 كيلوغرام (باب أول)</t>
  </si>
  <si>
    <t>برتقال أبو صرّة (باب أول)</t>
  </si>
  <si>
    <t>ليمون حامض 1 كيلوغرام (باب أول)</t>
  </si>
  <si>
    <t>لحم غنم  طازج 1 كيلو غرام(بلدي) كاستليتا بدون عضم</t>
  </si>
  <si>
    <t>لحم بقر طازج 1 كيلو غرام (بلدي) موزات</t>
  </si>
  <si>
    <t xml:space="preserve">الفرق بـ ل.ل. </t>
  </si>
  <si>
    <t>التغيير الأسبوعي بالنسبة المئوية %</t>
  </si>
  <si>
    <t>مجمــوع الخضار الطازجة</t>
  </si>
  <si>
    <t>مجمــوع الفواكه</t>
  </si>
  <si>
    <t>مجمــوع اللحوم ومشتقاتها</t>
  </si>
  <si>
    <t>مجمــوع البيض ومنتجات الحليب</t>
  </si>
  <si>
    <t>مجمــوع الحبوب والبذور والثمار الجوزية</t>
  </si>
  <si>
    <t>مجمــوع المعلبات</t>
  </si>
  <si>
    <t>مجمــوع مواد غذائية متفرقة</t>
  </si>
  <si>
    <t>المجمــوع العام</t>
  </si>
  <si>
    <t>التغيير السنوي بالنسبة المئوية %</t>
  </si>
  <si>
    <t>التغيير السنوي بالنسبة المئوية%</t>
  </si>
  <si>
    <t>أرز عادي</t>
  </si>
  <si>
    <t>قطع 160 غرام</t>
  </si>
  <si>
    <t>ذرة</t>
  </si>
  <si>
    <t>التقرير الأسبوعي لأسعار السلة الغذائية في وزارة الاقتصاد والتجارة (المكتب الفني لسياسة الأسعار) في نقاط البيع في مختلف المناطق اللبنانية</t>
  </si>
  <si>
    <t>التقرير الأسبوعي لأسعار السلة الغذائية في وزارة الاقتصاد والتجارة (المكتب الفني لسياسة الأسعار) في السوبرماركت في مختلف المناطق اللبنانية</t>
  </si>
  <si>
    <t>التقرير الأسبوعي لأسعار السلة الغذائية في وزارة الاقتصاد والتجارة (المكتب الفني لسياسة الأسعار) في المحلات والملاحم في مختلف المناطق اللبنانية</t>
  </si>
  <si>
    <t>التقرير الأسبوعي لأسعار السلة الغذائية في وزارة الاقتصاد والتجارة (المكتب الفني لسياسة الأسعار) في مختلف المناطق اللبنانية</t>
  </si>
  <si>
    <t>التقرير الأسبوعي لأسعار السلة الغذائية في وزارة الاقتصاد والتجارة (المكتب الفني لسياسة الأسعار)</t>
  </si>
  <si>
    <t xml:space="preserve"> المنطقة: محلات الخضار والملاحم في بيروت وجبل لبنان، الجنوب، البقاع، الشمال والنبطية</t>
  </si>
  <si>
    <t>معدل السعر في بيروت وجبل لبنان (ل.ل.)</t>
  </si>
  <si>
    <t>معدل السعر في صيدا وصور  (ل.ل.)</t>
  </si>
  <si>
    <t>معدل السعر في زحلة وجوارها (ل.ل.)</t>
  </si>
  <si>
    <t>معدل السعر في طرابلس وعكار (ل.ل.)</t>
  </si>
  <si>
    <t>معدل السعر في النبطية (ل.ل.)</t>
  </si>
  <si>
    <t>معدل السعر في المحلات والملاحم (ل.ل.)</t>
  </si>
  <si>
    <t xml:space="preserve">لحم غنم  طازج 1 كيلو غرام(بلدي) كاستليتا </t>
  </si>
  <si>
    <t>مجمــوع المنتجات الدهنية والزيتية</t>
  </si>
  <si>
    <t>غالون 3,6 ليتر</t>
  </si>
  <si>
    <t>غالون 3,5 ليتر</t>
  </si>
  <si>
    <t>معدل الأسعار في أيلول 2020 (ل.ل.)</t>
  </si>
  <si>
    <t>معدل أسعار  السوبرماركات في 13-09-2021 (ل.ل.)</t>
  </si>
  <si>
    <t>معدل أسعار المحلات والملاحم في13-09-2021 (ل.ل.)</t>
  </si>
  <si>
    <t>المعدل العام للأسعار في 13-09-2021  (ل.ل.)</t>
  </si>
  <si>
    <t>معدل أسعار  السوبرماركات في 20-09-2021 (ل.ل.)</t>
  </si>
  <si>
    <t xml:space="preserve"> التاريخ 20 أيلول 2021</t>
  </si>
  <si>
    <t>معدل أسعار المحلات والملاحم في20-09-2021 (ل.ل.)</t>
  </si>
  <si>
    <t>معدل أسعار المحلات والملاحم في 20-09-2021 (ل.ل.)</t>
  </si>
  <si>
    <t>المعدل العام للأسعار في 20-09-2021  (ل.ل.)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</si>
</sst>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0" x14ac:knownFonts="1">
    <font>
      <sz val="11"/>
      <color theme="1"/>
      <name val="Arial"/>
      <family val="2"/>
      <charset val="178"/>
      <scheme val="minor"/>
    </font>
    <font>
      <b/>
      <sz val="10"/>
      <name val="Arial"/>
      <family val="2"/>
      <charset val="178"/>
    </font>
    <font>
      <b/>
      <sz val="11"/>
      <color theme="1"/>
      <name val="Arial"/>
      <family val="2"/>
      <scheme val="minor"/>
    </font>
    <font>
      <b/>
      <sz val="13"/>
      <color theme="1"/>
      <name val="Arabic Transparent"/>
      <charset val="178"/>
    </font>
    <font>
      <b/>
      <sz val="11"/>
      <color theme="1"/>
      <name val="Arabic Transparent"/>
      <charset val="178"/>
    </font>
    <font>
      <sz val="12"/>
      <name val="Arabic Transparent"/>
      <charset val="178"/>
    </font>
    <font>
      <b/>
      <sz val="12"/>
      <name val="Arabic Transparent"/>
      <charset val="178"/>
    </font>
    <font>
      <b/>
      <sz val="9"/>
      <color rgb="FF595959"/>
      <name val="Times New Roman"/>
      <family val="1"/>
    </font>
    <font>
      <b/>
      <sz val="14"/>
      <color theme="1"/>
      <name val="Arabic Transparent"/>
      <charset val="178"/>
    </font>
    <font>
      <b/>
      <sz val="11"/>
      <color theme="1"/>
      <name val="Arial"/>
      <family val="2"/>
      <charset val="178"/>
      <scheme val="minor"/>
    </font>
    <font>
      <b/>
      <sz val="11"/>
      <name val="Arabic Transparent"/>
      <charset val="178"/>
    </font>
    <font>
      <sz val="11"/>
      <name val="Arabic Transparent"/>
      <charset val="178"/>
    </font>
    <font>
      <sz val="11"/>
      <color theme="1"/>
      <name val="Arial"/>
      <family val="2"/>
      <charset val="178"/>
      <scheme val="minor"/>
    </font>
    <font>
      <sz val="11"/>
      <color theme="1"/>
      <name val="Arabic Transparent"/>
      <charset val="178"/>
    </font>
    <font>
      <b/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  <charset val="178"/>
      <scheme val="minor"/>
    </font>
    <font>
      <sz val="11"/>
      <name val="Arial"/>
      <family val="2"/>
      <charset val="178"/>
      <scheme val="minor"/>
    </font>
    <font>
      <b/>
      <sz val="11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27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 vertical="center"/>
    </xf>
    <xf numFmtId="0" fontId="7" fillId="0" borderId="0" xfId="0" applyFont="1" applyAlignment="1">
      <alignment horizontal="justify" readingOrder="2"/>
    </xf>
    <xf numFmtId="0" fontId="7" fillId="0" borderId="0" xfId="0" applyFont="1"/>
    <xf numFmtId="0" fontId="4" fillId="0" borderId="1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9" fillId="0" borderId="0" xfId="0" applyFont="1"/>
    <xf numFmtId="0" fontId="9" fillId="0" borderId="11" xfId="0" applyFont="1" applyBorder="1"/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12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5" fillId="2" borderId="18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9" fontId="1" fillId="2" borderId="9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0" fontId="8" fillId="0" borderId="0" xfId="0" applyFont="1" applyAlignment="1"/>
    <xf numFmtId="0" fontId="9" fillId="0" borderId="12" xfId="0" applyFont="1" applyBorder="1"/>
    <xf numFmtId="0" fontId="0" fillId="0" borderId="0" xfId="0" applyFill="1"/>
    <xf numFmtId="9" fontId="1" fillId="2" borderId="4" xfId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vertical="center"/>
    </xf>
    <xf numFmtId="9" fontId="1" fillId="2" borderId="14" xfId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right" vertical="center" indent="1"/>
    </xf>
    <xf numFmtId="0" fontId="9" fillId="0" borderId="26" xfId="0" applyFont="1" applyBorder="1"/>
    <xf numFmtId="0" fontId="6" fillId="2" borderId="9" xfId="0" applyFont="1" applyFill="1" applyBorder="1" applyAlignment="1">
      <alignment horizontal="right" vertical="center" indent="1"/>
    </xf>
    <xf numFmtId="0" fontId="9" fillId="0" borderId="27" xfId="0" applyFont="1" applyBorder="1"/>
    <xf numFmtId="0" fontId="4" fillId="0" borderId="14" xfId="0" applyFont="1" applyBorder="1" applyAlignment="1">
      <alignment horizontal="right" vertical="center" indent="1"/>
    </xf>
    <xf numFmtId="0" fontId="4" fillId="0" borderId="9" xfId="0" applyFont="1" applyBorder="1" applyAlignment="1">
      <alignment horizontal="right" vertical="center" indent="1"/>
    </xf>
    <xf numFmtId="0" fontId="9" fillId="0" borderId="25" xfId="0" applyFont="1" applyBorder="1"/>
    <xf numFmtId="0" fontId="9" fillId="0" borderId="29" xfId="0" applyFont="1" applyBorder="1"/>
    <xf numFmtId="1" fontId="15" fillId="0" borderId="16" xfId="0" applyNumberFormat="1" applyFont="1" applyBorder="1" applyAlignment="1">
      <alignment horizontal="center" vertical="center" wrapText="1"/>
    </xf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9" fontId="14" fillId="2" borderId="2" xfId="1" applyFont="1" applyFill="1" applyBorder="1" applyAlignment="1">
      <alignment horizontal="center"/>
    </xf>
    <xf numFmtId="9" fontId="14" fillId="2" borderId="17" xfId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9" fontId="14" fillId="2" borderId="3" xfId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9" fontId="14" fillId="2" borderId="4" xfId="1" applyFont="1" applyFill="1" applyBorder="1" applyAlignment="1">
      <alignment horizontal="center"/>
    </xf>
    <xf numFmtId="0" fontId="15" fillId="0" borderId="16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/>
    </xf>
    <xf numFmtId="9" fontId="14" fillId="2" borderId="10" xfId="1" applyFont="1" applyFill="1" applyBorder="1" applyAlignment="1">
      <alignment horizontal="center"/>
    </xf>
    <xf numFmtId="9" fontId="14" fillId="2" borderId="9" xfId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10" xfId="0" applyNumberFormat="1" applyFont="1" applyFill="1" applyBorder="1" applyAlignment="1">
      <alignment horizontal="center"/>
    </xf>
    <xf numFmtId="9" fontId="14" fillId="2" borderId="14" xfId="1" applyFont="1" applyFill="1" applyBorder="1" applyAlignment="1">
      <alignment horizontal="center"/>
    </xf>
    <xf numFmtId="9" fontId="15" fillId="0" borderId="15" xfId="1" applyFont="1" applyBorder="1" applyAlignment="1">
      <alignment horizontal="center" vertical="center" wrapText="1"/>
    </xf>
    <xf numFmtId="1" fontId="14" fillId="2" borderId="28" xfId="0" applyNumberFormat="1" applyFont="1" applyFill="1" applyBorder="1" applyAlignment="1">
      <alignment horizontal="center"/>
    </xf>
    <xf numFmtId="0" fontId="13" fillId="0" borderId="12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1" fontId="14" fillId="0" borderId="21" xfId="0" applyNumberFormat="1" applyFont="1" applyFill="1" applyBorder="1" applyAlignment="1">
      <alignment horizontal="center"/>
    </xf>
    <xf numFmtId="1" fontId="14" fillId="0" borderId="17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9" fontId="14" fillId="0" borderId="17" xfId="1" applyFont="1" applyFill="1" applyBorder="1" applyAlignment="1">
      <alignment horizontal="center"/>
    </xf>
    <xf numFmtId="1" fontId="14" fillId="0" borderId="24" xfId="0" applyNumberFormat="1" applyFont="1" applyFill="1" applyBorder="1" applyAlignment="1">
      <alignment horizontal="center"/>
    </xf>
    <xf numFmtId="1" fontId="14" fillId="0" borderId="2" xfId="0" applyNumberFormat="1" applyFont="1" applyFill="1" applyBorder="1" applyAlignment="1">
      <alignment horizontal="center"/>
    </xf>
    <xf numFmtId="9" fontId="14" fillId="0" borderId="3" xfId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1" fontId="14" fillId="0" borderId="4" xfId="0" applyNumberFormat="1" applyFont="1" applyFill="1" applyBorder="1" applyAlignment="1">
      <alignment horizontal="center"/>
    </xf>
    <xf numFmtId="9" fontId="14" fillId="0" borderId="4" xfId="1" applyFont="1" applyFill="1" applyBorder="1" applyAlignment="1">
      <alignment horizontal="center"/>
    </xf>
    <xf numFmtId="1" fontId="16" fillId="0" borderId="16" xfId="0" applyNumberFormat="1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9" fontId="14" fillId="0" borderId="2" xfId="1" applyFont="1" applyFill="1" applyBorder="1" applyAlignment="1">
      <alignment horizontal="center"/>
    </xf>
    <xf numFmtId="1" fontId="14" fillId="0" borderId="3" xfId="0" applyNumberFormat="1" applyFont="1" applyFill="1" applyBorder="1" applyAlignment="1">
      <alignment horizontal="center"/>
    </xf>
    <xf numFmtId="9" fontId="14" fillId="0" borderId="10" xfId="1" applyFont="1" applyFill="1" applyBorder="1" applyAlignment="1">
      <alignment horizontal="center"/>
    </xf>
    <xf numFmtId="1" fontId="14" fillId="0" borderId="27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1" fontId="14" fillId="2" borderId="4" xfId="0" applyNumberFormat="1" applyFont="1" applyFill="1" applyBorder="1" applyAlignment="1">
      <alignment horizontal="center" vertical="center"/>
    </xf>
    <xf numFmtId="1" fontId="14" fillId="0" borderId="11" xfId="0" applyNumberFormat="1" applyFont="1" applyFill="1" applyBorder="1" applyAlignment="1">
      <alignment horizontal="center"/>
    </xf>
    <xf numFmtId="9" fontId="14" fillId="2" borderId="2" xfId="1" applyNumberFormat="1" applyFont="1" applyFill="1" applyBorder="1" applyAlignment="1">
      <alignment horizontal="center"/>
    </xf>
    <xf numFmtId="9" fontId="14" fillId="2" borderId="14" xfId="1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right" vertical="center" indent="1"/>
    </xf>
    <xf numFmtId="0" fontId="9" fillId="0" borderId="1" xfId="0" applyFont="1" applyBorder="1" applyAlignment="1">
      <alignment horizontal="right" vertical="center" indent="1"/>
    </xf>
    <xf numFmtId="0" fontId="9" fillId="0" borderId="14" xfId="0" applyFont="1" applyBorder="1" applyAlignment="1">
      <alignment horizontal="right" vertical="center" indent="1"/>
    </xf>
    <xf numFmtId="0" fontId="9" fillId="0" borderId="9" xfId="0" applyFont="1" applyBorder="1" applyAlignment="1">
      <alignment horizontal="right" vertical="center" indent="1"/>
    </xf>
    <xf numFmtId="1" fontId="0" fillId="0" borderId="0" xfId="0" applyNumberFormat="1"/>
    <xf numFmtId="0" fontId="9" fillId="0" borderId="17" xfId="0" applyFont="1" applyBorder="1"/>
    <xf numFmtId="0" fontId="9" fillId="0" borderId="3" xfId="0" applyFont="1" applyBorder="1"/>
    <xf numFmtId="0" fontId="9" fillId="0" borderId="4" xfId="0" applyFont="1" applyBorder="1"/>
    <xf numFmtId="0" fontId="9" fillId="0" borderId="2" xfId="0" applyFont="1" applyBorder="1"/>
    <xf numFmtId="0" fontId="9" fillId="0" borderId="33" xfId="0" applyFont="1" applyBorder="1"/>
    <xf numFmtId="0" fontId="5" fillId="2" borderId="34" xfId="0" applyFont="1" applyFill="1" applyBorder="1" applyAlignment="1">
      <alignment horizontal="right" indent="1"/>
    </xf>
    <xf numFmtId="0" fontId="11" fillId="2" borderId="14" xfId="0" applyFont="1" applyFill="1" applyBorder="1" applyAlignment="1">
      <alignment horizontal="right" indent="1"/>
    </xf>
    <xf numFmtId="1" fontId="14" fillId="0" borderId="28" xfId="0" applyNumberFormat="1" applyFont="1" applyFill="1" applyBorder="1" applyAlignment="1">
      <alignment horizontal="center"/>
    </xf>
    <xf numFmtId="1" fontId="14" fillId="0" borderId="9" xfId="0" applyNumberFormat="1" applyFont="1" applyFill="1" applyBorder="1" applyAlignment="1">
      <alignment horizontal="center"/>
    </xf>
    <xf numFmtId="1" fontId="14" fillId="0" borderId="30" xfId="0" applyNumberFormat="1" applyFont="1" applyFill="1" applyBorder="1" applyAlignment="1">
      <alignment horizontal="center"/>
    </xf>
    <xf numFmtId="9" fontId="14" fillId="0" borderId="9" xfId="1" applyFont="1" applyFill="1" applyBorder="1" applyAlignment="1">
      <alignment horizontal="center"/>
    </xf>
    <xf numFmtId="1" fontId="14" fillId="0" borderId="12" xfId="0" applyNumberFormat="1" applyFont="1" applyFill="1" applyBorder="1" applyAlignment="1">
      <alignment horizontal="center"/>
    </xf>
    <xf numFmtId="9" fontId="14" fillId="0" borderId="11" xfId="1" applyFont="1" applyFill="1" applyBorder="1" applyAlignment="1">
      <alignment horizontal="center"/>
    </xf>
    <xf numFmtId="164" fontId="14" fillId="2" borderId="11" xfId="1" applyNumberFormat="1" applyFont="1" applyFill="1" applyBorder="1" applyAlignment="1">
      <alignment horizontal="center"/>
    </xf>
    <xf numFmtId="0" fontId="4" fillId="0" borderId="19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right" vertical="center" indent="1"/>
    </xf>
    <xf numFmtId="0" fontId="4" fillId="0" borderId="20" xfId="0" applyFont="1" applyBorder="1" applyAlignment="1">
      <alignment horizontal="right" vertical="center" indent="1"/>
    </xf>
    <xf numFmtId="0" fontId="4" fillId="0" borderId="30" xfId="0" applyFont="1" applyBorder="1" applyAlignment="1">
      <alignment horizontal="right" vertical="center" indent="1"/>
    </xf>
    <xf numFmtId="9" fontId="1" fillId="2" borderId="11" xfId="1" applyFont="1" applyFill="1" applyBorder="1" applyAlignment="1">
      <alignment horizontal="center"/>
    </xf>
    <xf numFmtId="164" fontId="1" fillId="2" borderId="31" xfId="1" applyNumberFormat="1" applyFont="1" applyFill="1" applyBorder="1" applyAlignment="1">
      <alignment horizontal="center"/>
    </xf>
    <xf numFmtId="164" fontId="0" fillId="0" borderId="0" xfId="0" applyNumberFormat="1"/>
    <xf numFmtId="0" fontId="16" fillId="0" borderId="0" xfId="0" applyFont="1" applyFill="1"/>
    <xf numFmtId="10" fontId="0" fillId="0" borderId="0" xfId="1" applyNumberFormat="1" applyFont="1"/>
    <xf numFmtId="9" fontId="14" fillId="2" borderId="17" xfId="1" applyNumberFormat="1" applyFont="1" applyFill="1" applyBorder="1" applyAlignment="1">
      <alignment horizontal="center"/>
    </xf>
    <xf numFmtId="9" fontId="14" fillId="2" borderId="4" xfId="1" applyNumberFormat="1" applyFont="1" applyFill="1" applyBorder="1" applyAlignment="1">
      <alignment horizontal="center"/>
    </xf>
    <xf numFmtId="9" fontId="14" fillId="2" borderId="1" xfId="1" applyFont="1" applyFill="1" applyBorder="1" applyAlignment="1">
      <alignment horizontal="center"/>
    </xf>
    <xf numFmtId="0" fontId="15" fillId="0" borderId="3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right" indent="1"/>
    </xf>
    <xf numFmtId="1" fontId="4" fillId="0" borderId="16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" fontId="15" fillId="0" borderId="13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right" indent="1"/>
    </xf>
    <xf numFmtId="0" fontId="17" fillId="0" borderId="3" xfId="0" applyFont="1" applyBorder="1" applyAlignment="1">
      <alignment horizontal="right" indent="1"/>
    </xf>
    <xf numFmtId="1" fontId="1" fillId="2" borderId="3" xfId="0" applyNumberFormat="1" applyFont="1" applyFill="1" applyBorder="1" applyAlignment="1">
      <alignment horizontal="center" vertical="center"/>
    </xf>
    <xf numFmtId="0" fontId="17" fillId="0" borderId="2" xfId="0" applyFont="1" applyBorder="1" applyAlignment="1">
      <alignment horizontal="right" indent="1"/>
    </xf>
    <xf numFmtId="0" fontId="17" fillId="0" borderId="11" xfId="0" applyFont="1" applyBorder="1" applyAlignment="1">
      <alignment horizontal="right" indent="1"/>
    </xf>
    <xf numFmtId="0" fontId="10" fillId="0" borderId="16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 wrapText="1"/>
    </xf>
    <xf numFmtId="0" fontId="0" fillId="0" borderId="0" xfId="0"/>
    <xf numFmtId="0" fontId="4" fillId="0" borderId="16" xfId="0" applyFont="1" applyBorder="1" applyAlignment="1">
      <alignment horizontal="center" vertical="center"/>
    </xf>
    <xf numFmtId="0" fontId="5" fillId="2" borderId="6" xfId="0" applyFont="1" applyFill="1" applyBorder="1" applyAlignment="1">
      <alignment horizontal="right" indent="1"/>
    </xf>
    <xf numFmtId="0" fontId="4" fillId="0" borderId="1" xfId="0" applyFont="1" applyBorder="1" applyAlignment="1">
      <alignment horizontal="right" vertical="center" indent="1"/>
    </xf>
    <xf numFmtId="0" fontId="4" fillId="0" borderId="14" xfId="0" applyFont="1" applyBorder="1" applyAlignment="1">
      <alignment horizontal="right" vertical="center" indent="1"/>
    </xf>
    <xf numFmtId="0" fontId="4" fillId="0" borderId="9" xfId="0" applyFont="1" applyBorder="1" applyAlignment="1">
      <alignment horizontal="right" vertical="center" indent="1"/>
    </xf>
    <xf numFmtId="1" fontId="15" fillId="0" borderId="16" xfId="0" applyNumberFormat="1" applyFont="1" applyBorder="1" applyAlignment="1">
      <alignment horizontal="center" vertical="center" wrapText="1"/>
    </xf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0" fontId="15" fillId="0" borderId="16" xfId="0" applyFont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28" xfId="0" applyNumberFormat="1" applyFont="1" applyFill="1" applyBorder="1" applyAlignment="1">
      <alignment horizontal="center"/>
    </xf>
    <xf numFmtId="1" fontId="14" fillId="0" borderId="21" xfId="0" applyNumberFormat="1" applyFont="1" applyFill="1" applyBorder="1" applyAlignment="1">
      <alignment horizontal="center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1" fontId="1" fillId="2" borderId="4" xfId="0" applyNumberFormat="1" applyFont="1" applyFill="1" applyBorder="1" applyAlignment="1">
      <alignment horizontal="center" vertical="center"/>
    </xf>
    <xf numFmtId="0" fontId="4" fillId="0" borderId="20" xfId="0" applyFont="1" applyBorder="1" applyAlignment="1">
      <alignment horizontal="right" vertical="center" indent="1"/>
    </xf>
    <xf numFmtId="1" fontId="4" fillId="0" borderId="16" xfId="0" applyNumberFormat="1" applyFont="1" applyBorder="1" applyAlignment="1">
      <alignment horizontal="center" vertical="center"/>
    </xf>
    <xf numFmtId="0" fontId="17" fillId="0" borderId="17" xfId="0" applyFont="1" applyBorder="1" applyAlignment="1">
      <alignment horizontal="right" indent="1"/>
    </xf>
    <xf numFmtId="1" fontId="1" fillId="2" borderId="17" xfId="0" applyNumberFormat="1" applyFont="1" applyFill="1" applyBorder="1" applyAlignment="1">
      <alignment horizontal="center" vertical="center"/>
    </xf>
    <xf numFmtId="0" fontId="17" fillId="0" borderId="4" xfId="0" applyFont="1" applyBorder="1" applyAlignment="1">
      <alignment horizontal="right" indent="1"/>
    </xf>
    <xf numFmtId="0" fontId="5" fillId="2" borderId="7" xfId="0" applyFont="1" applyFill="1" applyBorder="1" applyAlignment="1">
      <alignment horizontal="right" indent="1"/>
    </xf>
    <xf numFmtId="0" fontId="4" fillId="0" borderId="1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164" fontId="14" fillId="2" borderId="9" xfId="1" applyNumberFormat="1" applyFont="1" applyFill="1" applyBorder="1" applyAlignment="1">
      <alignment horizontal="center"/>
    </xf>
    <xf numFmtId="0" fontId="4" fillId="0" borderId="16" xfId="0" applyFont="1" applyBorder="1" applyAlignment="1">
      <alignment horizontal="center" vertical="center"/>
    </xf>
    <xf numFmtId="1" fontId="15" fillId="0" borderId="16" xfId="0" applyNumberFormat="1" applyFont="1" applyBorder="1" applyAlignment="1">
      <alignment horizontal="center" vertical="center" wrapText="1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1" fontId="1" fillId="2" borderId="4" xfId="0" applyNumberFormat="1" applyFont="1" applyFill="1" applyBorder="1" applyAlignment="1">
      <alignment horizontal="center" vertical="center"/>
    </xf>
    <xf numFmtId="1" fontId="14" fillId="2" borderId="16" xfId="0" applyNumberFormat="1" applyFont="1" applyFill="1" applyBorder="1" applyAlignment="1">
      <alignment horizontal="center"/>
    </xf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5" fillId="2" borderId="18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9" fontId="1" fillId="2" borderId="9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9" fontId="1" fillId="2" borderId="4" xfId="1" applyFont="1" applyFill="1" applyBorder="1" applyAlignment="1">
      <alignment horizontal="center"/>
    </xf>
    <xf numFmtId="9" fontId="1" fillId="2" borderId="14" xfId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0" fontId="9" fillId="0" borderId="26" xfId="0" applyFont="1" applyBorder="1"/>
    <xf numFmtId="0" fontId="9" fillId="0" borderId="27" xfId="0" applyFont="1" applyBorder="1"/>
    <xf numFmtId="0" fontId="9" fillId="0" borderId="25" xfId="0" applyFont="1" applyBorder="1"/>
    <xf numFmtId="0" fontId="9" fillId="0" borderId="29" xfId="0" applyFont="1" applyBorder="1"/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9" fontId="14" fillId="2" borderId="17" xfId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9" fontId="14" fillId="2" borderId="3" xfId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9" fontId="14" fillId="2" borderId="4" xfId="1" applyFont="1" applyFill="1" applyBorder="1" applyAlignment="1">
      <alignment horizontal="center"/>
    </xf>
    <xf numFmtId="1" fontId="14" fillId="2" borderId="2" xfId="0" applyNumberFormat="1" applyFont="1" applyFill="1" applyBorder="1" applyAlignment="1">
      <alignment horizontal="center"/>
    </xf>
    <xf numFmtId="9" fontId="14" fillId="2" borderId="10" xfId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10" xfId="0" applyNumberFormat="1" applyFont="1" applyFill="1" applyBorder="1" applyAlignment="1">
      <alignment horizontal="center"/>
    </xf>
    <xf numFmtId="1" fontId="14" fillId="2" borderId="28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1" fontId="14" fillId="0" borderId="24" xfId="0" applyNumberFormat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0" fontId="9" fillId="0" borderId="17" xfId="0" applyFont="1" applyBorder="1"/>
    <xf numFmtId="0" fontId="9" fillId="0" borderId="3" xfId="0" applyFont="1" applyBorder="1"/>
    <xf numFmtId="0" fontId="9" fillId="0" borderId="4" xfId="0" applyFont="1" applyBorder="1"/>
    <xf numFmtId="1" fontId="14" fillId="0" borderId="28" xfId="0" applyNumberFormat="1" applyFont="1" applyFill="1" applyBorder="1" applyAlignment="1">
      <alignment horizontal="center"/>
    </xf>
    <xf numFmtId="1" fontId="14" fillId="2" borderId="35" xfId="0" applyNumberFormat="1" applyFont="1" applyFill="1" applyBorder="1" applyAlignment="1">
      <alignment horizontal="center"/>
    </xf>
    <xf numFmtId="1" fontId="14" fillId="2" borderId="13" xfId="0" applyNumberFormat="1" applyFont="1" applyFill="1" applyBorder="1" applyAlignment="1">
      <alignment horizontal="center"/>
    </xf>
    <xf numFmtId="1" fontId="4" fillId="2" borderId="4" xfId="0" applyNumberFormat="1" applyFont="1" applyFill="1" applyBorder="1" applyAlignment="1">
      <alignment horizontal="center" vertical="center"/>
    </xf>
    <xf numFmtId="1" fontId="1" fillId="2" borderId="21" xfId="0" applyNumberFormat="1" applyFont="1" applyFill="1" applyBorder="1" applyAlignment="1">
      <alignment horizontal="center"/>
    </xf>
    <xf numFmtId="1" fontId="1" fillId="2" borderId="36" xfId="0" applyNumberFormat="1" applyFont="1" applyFill="1" applyBorder="1" applyAlignment="1">
      <alignment horizontal="center"/>
    </xf>
    <xf numFmtId="2" fontId="1" fillId="2" borderId="37" xfId="0" applyNumberFormat="1" applyFont="1" applyFill="1" applyBorder="1" applyAlignment="1">
      <alignment horizontal="center"/>
    </xf>
    <xf numFmtId="1" fontId="1" fillId="2" borderId="37" xfId="0" applyNumberFormat="1" applyFont="1" applyFill="1" applyBorder="1" applyAlignment="1">
      <alignment horizontal="center" vertical="center"/>
    </xf>
    <xf numFmtId="1" fontId="1" fillId="2" borderId="38" xfId="0" applyNumberFormat="1" applyFont="1" applyFill="1" applyBorder="1" applyAlignment="1">
      <alignment horizontal="center"/>
    </xf>
    <xf numFmtId="2" fontId="1" fillId="2" borderId="39" xfId="0" applyNumberFormat="1" applyFont="1" applyFill="1" applyBorder="1" applyAlignment="1">
      <alignment horizontal="center"/>
    </xf>
    <xf numFmtId="1" fontId="1" fillId="2" borderId="39" xfId="0" applyNumberFormat="1" applyFont="1" applyFill="1" applyBorder="1" applyAlignment="1">
      <alignment horizontal="center" vertical="center"/>
    </xf>
    <xf numFmtId="0" fontId="5" fillId="2" borderId="32" xfId="0" applyFont="1" applyFill="1" applyBorder="1" applyAlignment="1">
      <alignment horizontal="right" indent="1"/>
    </xf>
    <xf numFmtId="1" fontId="1" fillId="2" borderId="40" xfId="0" applyNumberFormat="1" applyFont="1" applyFill="1" applyBorder="1" applyAlignment="1">
      <alignment horizontal="center"/>
    </xf>
    <xf numFmtId="2" fontId="1" fillId="2" borderId="41" xfId="0" applyNumberFormat="1" applyFont="1" applyFill="1" applyBorder="1" applyAlignment="1">
      <alignment horizontal="center"/>
    </xf>
    <xf numFmtId="1" fontId="1" fillId="2" borderId="41" xfId="0" applyNumberFormat="1" applyFont="1" applyFill="1" applyBorder="1" applyAlignment="1">
      <alignment horizontal="center" vertical="center"/>
    </xf>
    <xf numFmtId="0" fontId="10" fillId="0" borderId="42" xfId="0" applyFont="1" applyBorder="1" applyAlignment="1">
      <alignment horizontal="center" vertical="center" wrapText="1"/>
    </xf>
    <xf numFmtId="2" fontId="1" fillId="2" borderId="43" xfId="0" applyNumberFormat="1" applyFont="1" applyFill="1" applyBorder="1" applyAlignment="1">
      <alignment horizontal="center"/>
    </xf>
    <xf numFmtId="0" fontId="10" fillId="0" borderId="43" xfId="0" applyFont="1" applyBorder="1" applyAlignment="1">
      <alignment horizontal="center" vertical="center" wrapText="1"/>
    </xf>
    <xf numFmtId="1" fontId="1" fillId="2" borderId="11" xfId="0" applyNumberFormat="1" applyFont="1" applyFill="1" applyBorder="1" applyAlignment="1">
      <alignment horizontal="center" vertical="center"/>
    </xf>
    <xf numFmtId="1" fontId="1" fillId="2" borderId="44" xfId="0" applyNumberFormat="1" applyFont="1" applyFill="1" applyBorder="1" applyAlignment="1">
      <alignment horizontal="center"/>
    </xf>
    <xf numFmtId="2" fontId="1" fillId="2" borderId="45" xfId="0" applyNumberFormat="1" applyFont="1" applyFill="1" applyBorder="1" applyAlignment="1">
      <alignment horizontal="center"/>
    </xf>
    <xf numFmtId="1" fontId="1" fillId="2" borderId="45" xfId="0" applyNumberFormat="1" applyFont="1" applyFill="1" applyBorder="1" applyAlignment="1">
      <alignment horizontal="center" vertical="center"/>
    </xf>
    <xf numFmtId="1" fontId="1" fillId="2" borderId="10" xfId="0" applyNumberFormat="1" applyFont="1" applyFill="1" applyBorder="1" applyAlignment="1">
      <alignment horizontal="center" vertical="center"/>
    </xf>
    <xf numFmtId="0" fontId="18" fillId="0" borderId="43" xfId="0" applyFont="1" applyBorder="1" applyAlignment="1">
      <alignment horizontal="center"/>
    </xf>
    <xf numFmtId="1" fontId="14" fillId="2" borderId="44" xfId="0" applyNumberFormat="1" applyFont="1" applyFill="1" applyBorder="1" applyAlignment="1">
      <alignment horizontal="center"/>
    </xf>
    <xf numFmtId="0" fontId="10" fillId="0" borderId="45" xfId="0" applyFont="1" applyBorder="1" applyAlignment="1">
      <alignment horizontal="center" vertical="center" wrapText="1"/>
    </xf>
    <xf numFmtId="1" fontId="14" fillId="2" borderId="46" xfId="0" applyNumberFormat="1" applyFont="1" applyFill="1" applyBorder="1" applyAlignment="1">
      <alignment horizontal="center"/>
    </xf>
    <xf numFmtId="2" fontId="1" fillId="2" borderId="47" xfId="0" applyNumberFormat="1" applyFont="1" applyFill="1" applyBorder="1" applyAlignment="1">
      <alignment horizontal="center"/>
    </xf>
    <xf numFmtId="1" fontId="14" fillId="2" borderId="47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0" fillId="0" borderId="0" xfId="0" applyBorder="1"/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0" fillId="0" borderId="9" xfId="0" applyBorder="1"/>
    <xf numFmtId="0" fontId="4" fillId="0" borderId="14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17" fillId="0" borderId="0" xfId="0" applyFont="1"/>
    <xf numFmtId="0" fontId="18" fillId="0" borderId="0" xfId="0" applyFont="1"/>
    <xf numFmtId="1" fontId="19" fillId="0" borderId="9" xfId="0" applyNumberFormat="1" applyFont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1171574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1" y="0"/>
          <a:ext cx="1171573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0" y="0"/>
          <a:ext cx="96202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" name="Picture 4" descr="Moet Logo_Ar">
          <a:extLst>
            <a:ext uri="{FF2B5EF4-FFF2-40B4-BE49-F238E27FC236}">
              <a16:creationId xmlns:a16="http://schemas.microsoft.com/office/drawing/2014/main" xmlns="" id="{00000000-0008-0000-04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89705700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" name="Picture 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343875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7:I82"/>
  <sheetViews>
    <sheetView rightToLeft="1" zoomScaleNormal="100" workbookViewId="0">
      <selection activeCell="F40" sqref="F40:F81"/>
    </sheetView>
  </sheetViews>
  <sheetFormatPr defaultRowHeight="15" x14ac:dyDescent="0.25"/>
  <cols>
    <col min="1" max="1" width="24.25" style="9" bestFit="1" customWidth="1"/>
    <col min="2" max="2" width="5.125" style="9" bestFit="1" customWidth="1"/>
    <col min="3" max="3" width="21.375" customWidth="1"/>
    <col min="4" max="4" width="16.125" bestFit="1" customWidth="1"/>
    <col min="5" max="5" width="15.625" customWidth="1"/>
    <col min="6" max="6" width="14.625" customWidth="1"/>
    <col min="7" max="7" width="13.25" customWidth="1"/>
    <col min="8" max="8" width="14.375" customWidth="1"/>
    <col min="9" max="9" width="12.75" customWidth="1"/>
    <col min="10" max="10" width="10.25" customWidth="1"/>
  </cols>
  <sheetData>
    <row r="7" spans="1:9" ht="14.25" x14ac:dyDescent="0.2">
      <c r="A7" s="4" t="s">
        <v>1</v>
      </c>
      <c r="B7" s="3"/>
      <c r="C7" s="3"/>
      <c r="D7" s="3"/>
      <c r="E7" s="3"/>
    </row>
    <row r="8" spans="1:9" ht="14.25" x14ac:dyDescent="0.2">
      <c r="A8" s="4" t="s">
        <v>2</v>
      </c>
      <c r="B8" s="4"/>
      <c r="C8" s="4"/>
      <c r="D8" s="4"/>
      <c r="E8" s="4"/>
    </row>
    <row r="9" spans="1:9" ht="19.5" x14ac:dyDescent="0.35">
      <c r="A9" s="243" t="s">
        <v>202</v>
      </c>
      <c r="B9" s="243"/>
      <c r="C9" s="243"/>
      <c r="D9" s="243"/>
      <c r="E9" s="243"/>
      <c r="F9" s="243"/>
      <c r="G9" s="243"/>
      <c r="H9" s="243"/>
      <c r="I9" s="243"/>
    </row>
    <row r="10" spans="1:9" ht="18" x14ac:dyDescent="0.2">
      <c r="A10" s="2" t="s">
        <v>222</v>
      </c>
      <c r="B10" s="2"/>
      <c r="C10" s="2"/>
      <c r="D10" s="2"/>
      <c r="E10" s="2"/>
    </row>
    <row r="11" spans="1:9" ht="18.75" thickBot="1" x14ac:dyDescent="0.25">
      <c r="A11" s="2"/>
      <c r="B11" s="2"/>
      <c r="C11" s="2"/>
      <c r="D11" s="2"/>
      <c r="E11" s="2"/>
    </row>
    <row r="12" spans="1:9" ht="24.75" customHeight="1" x14ac:dyDescent="0.2">
      <c r="A12" s="244" t="s">
        <v>3</v>
      </c>
      <c r="B12" s="250"/>
      <c r="C12" s="248" t="s">
        <v>0</v>
      </c>
      <c r="D12" s="246" t="s">
        <v>23</v>
      </c>
      <c r="E12" s="246" t="s">
        <v>217</v>
      </c>
      <c r="F12" s="246" t="s">
        <v>221</v>
      </c>
      <c r="G12" s="246" t="s">
        <v>197</v>
      </c>
      <c r="H12" s="246" t="s">
        <v>218</v>
      </c>
      <c r="I12" s="246" t="s">
        <v>187</v>
      </c>
    </row>
    <row r="13" spans="1:9" ht="38.25" customHeight="1" thickBot="1" x14ac:dyDescent="0.25">
      <c r="A13" s="245"/>
      <c r="B13" s="251"/>
      <c r="C13" s="249"/>
      <c r="D13" s="247"/>
      <c r="E13" s="247"/>
      <c r="F13" s="247"/>
      <c r="G13" s="247"/>
      <c r="H13" s="247"/>
      <c r="I13" s="247"/>
    </row>
    <row r="14" spans="1:9" ht="17.25" customHeight="1" thickBot="1" x14ac:dyDescent="0.3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8"/>
    </row>
    <row r="15" spans="1:9" ht="16.5" customHeight="1" x14ac:dyDescent="0.3">
      <c r="A15" s="33"/>
      <c r="B15" s="92" t="s">
        <v>4</v>
      </c>
      <c r="C15" s="19" t="s">
        <v>84</v>
      </c>
      <c r="D15" s="20" t="s">
        <v>161</v>
      </c>
      <c r="E15" s="194">
        <v>2593.9749999999999</v>
      </c>
      <c r="F15" s="203">
        <v>9478.7999999999993</v>
      </c>
      <c r="G15" s="45">
        <f t="shared" ref="G15:G30" si="0">(F15-E15)/E15</f>
        <v>2.6541601210497401</v>
      </c>
      <c r="H15" s="203">
        <v>8734.2999999999993</v>
      </c>
      <c r="I15" s="45">
        <f t="shared" ref="I15:I30" si="1">(F15-H15)/H15</f>
        <v>8.523865678989731E-2</v>
      </c>
    </row>
    <row r="16" spans="1:9" ht="16.5" x14ac:dyDescent="0.3">
      <c r="A16" s="37"/>
      <c r="B16" s="93" t="s">
        <v>5</v>
      </c>
      <c r="C16" s="177" t="s">
        <v>85</v>
      </c>
      <c r="D16" s="11" t="s">
        <v>161</v>
      </c>
      <c r="E16" s="197">
        <v>3041.4805555555558</v>
      </c>
      <c r="F16" s="197">
        <v>7848.666666666667</v>
      </c>
      <c r="G16" s="48">
        <f t="shared" si="0"/>
        <v>1.5805414577878281</v>
      </c>
      <c r="H16" s="197">
        <v>7322</v>
      </c>
      <c r="I16" s="44">
        <f t="shared" si="1"/>
        <v>7.1929345351907537E-2</v>
      </c>
    </row>
    <row r="17" spans="1:9" ht="16.5" x14ac:dyDescent="0.3">
      <c r="A17" s="37"/>
      <c r="B17" s="93" t="s">
        <v>6</v>
      </c>
      <c r="C17" s="15" t="s">
        <v>86</v>
      </c>
      <c r="D17" s="11" t="s">
        <v>161</v>
      </c>
      <c r="E17" s="197">
        <v>2526.6527777777778</v>
      </c>
      <c r="F17" s="197">
        <v>5848.8</v>
      </c>
      <c r="G17" s="48">
        <f t="shared" si="0"/>
        <v>1.3148412205432087</v>
      </c>
      <c r="H17" s="197">
        <v>5773.8</v>
      </c>
      <c r="I17" s="44">
        <f t="shared" si="1"/>
        <v>1.29897121479788E-2</v>
      </c>
    </row>
    <row r="18" spans="1:9" ht="16.5" x14ac:dyDescent="0.3">
      <c r="A18" s="37"/>
      <c r="B18" s="93" t="s">
        <v>7</v>
      </c>
      <c r="C18" s="15" t="s">
        <v>87</v>
      </c>
      <c r="D18" s="11" t="s">
        <v>161</v>
      </c>
      <c r="E18" s="197">
        <v>2863.9750000000004</v>
      </c>
      <c r="F18" s="197">
        <v>8673.7999999999993</v>
      </c>
      <c r="G18" s="48">
        <f t="shared" si="0"/>
        <v>2.0285878892099261</v>
      </c>
      <c r="H18" s="197">
        <v>9743.7999999999993</v>
      </c>
      <c r="I18" s="44">
        <f t="shared" si="1"/>
        <v>-0.10981341981567767</v>
      </c>
    </row>
    <row r="19" spans="1:9" ht="16.5" x14ac:dyDescent="0.3">
      <c r="A19" s="37"/>
      <c r="B19" s="93" t="s">
        <v>8</v>
      </c>
      <c r="C19" s="15" t="s">
        <v>89</v>
      </c>
      <c r="D19" s="11" t="s">
        <v>161</v>
      </c>
      <c r="E19" s="197">
        <v>5319.1544642857143</v>
      </c>
      <c r="F19" s="197">
        <v>14437.25</v>
      </c>
      <c r="G19" s="48">
        <f t="shared" si="0"/>
        <v>1.7142001791705279</v>
      </c>
      <c r="H19" s="197">
        <v>14154.75</v>
      </c>
      <c r="I19" s="44">
        <f t="shared" si="1"/>
        <v>1.9957964640844945E-2</v>
      </c>
    </row>
    <row r="20" spans="1:9" ht="16.5" x14ac:dyDescent="0.3">
      <c r="A20" s="37"/>
      <c r="B20" s="93" t="s">
        <v>9</v>
      </c>
      <c r="C20" s="15" t="s">
        <v>88</v>
      </c>
      <c r="D20" s="11" t="s">
        <v>161</v>
      </c>
      <c r="E20" s="197">
        <v>4607.0249999999996</v>
      </c>
      <c r="F20" s="197">
        <v>12294.8</v>
      </c>
      <c r="G20" s="48">
        <f t="shared" si="0"/>
        <v>1.6687070289395001</v>
      </c>
      <c r="H20" s="197">
        <v>12294.8</v>
      </c>
      <c r="I20" s="44">
        <f t="shared" si="1"/>
        <v>0</v>
      </c>
    </row>
    <row r="21" spans="1:9" ht="16.5" x14ac:dyDescent="0.3">
      <c r="A21" s="37"/>
      <c r="B21" s="93" t="s">
        <v>10</v>
      </c>
      <c r="C21" s="15" t="s">
        <v>90</v>
      </c>
      <c r="D21" s="11" t="s">
        <v>161</v>
      </c>
      <c r="E21" s="197">
        <v>3007.0249999999996</v>
      </c>
      <c r="F21" s="197">
        <v>7448.8</v>
      </c>
      <c r="G21" s="48">
        <f t="shared" si="0"/>
        <v>1.4771327142275177</v>
      </c>
      <c r="H21" s="197">
        <v>6574.8</v>
      </c>
      <c r="I21" s="44">
        <f t="shared" si="1"/>
        <v>0.13293180020685039</v>
      </c>
    </row>
    <row r="22" spans="1:9" ht="16.5" x14ac:dyDescent="0.3">
      <c r="A22" s="37"/>
      <c r="B22" s="93" t="s">
        <v>11</v>
      </c>
      <c r="C22" s="15" t="s">
        <v>91</v>
      </c>
      <c r="D22" s="13" t="s">
        <v>81</v>
      </c>
      <c r="E22" s="197">
        <v>761.2</v>
      </c>
      <c r="F22" s="197">
        <v>2675</v>
      </c>
      <c r="G22" s="48">
        <f t="shared" si="0"/>
        <v>2.5141881240147135</v>
      </c>
      <c r="H22" s="197">
        <v>2469.3000000000002</v>
      </c>
      <c r="I22" s="44">
        <f t="shared" si="1"/>
        <v>8.3302960353136432E-2</v>
      </c>
    </row>
    <row r="23" spans="1:9" ht="16.5" x14ac:dyDescent="0.3">
      <c r="A23" s="37"/>
      <c r="B23" s="93" t="s">
        <v>12</v>
      </c>
      <c r="C23" s="15" t="s">
        <v>92</v>
      </c>
      <c r="D23" s="13" t="s">
        <v>81</v>
      </c>
      <c r="E23" s="197">
        <v>690.97500000000002</v>
      </c>
      <c r="F23" s="197">
        <v>3869.8</v>
      </c>
      <c r="G23" s="48">
        <f t="shared" si="0"/>
        <v>4.6004920583233835</v>
      </c>
      <c r="H23" s="197">
        <v>4094.8</v>
      </c>
      <c r="I23" s="44">
        <f t="shared" si="1"/>
        <v>-5.494773859529159E-2</v>
      </c>
    </row>
    <row r="24" spans="1:9" ht="16.5" x14ac:dyDescent="0.3">
      <c r="A24" s="37"/>
      <c r="B24" s="93" t="s">
        <v>13</v>
      </c>
      <c r="C24" s="15" t="s">
        <v>93</v>
      </c>
      <c r="D24" s="13" t="s">
        <v>81</v>
      </c>
      <c r="E24" s="197">
        <v>696.34999999999991</v>
      </c>
      <c r="F24" s="197">
        <v>3632.5555555555557</v>
      </c>
      <c r="G24" s="48">
        <f t="shared" si="0"/>
        <v>4.2165657435995634</v>
      </c>
      <c r="H24" s="197">
        <v>3849.2222222222222</v>
      </c>
      <c r="I24" s="44">
        <f t="shared" si="1"/>
        <v>-5.6288427676586865E-2</v>
      </c>
    </row>
    <row r="25" spans="1:9" ht="16.5" x14ac:dyDescent="0.3">
      <c r="A25" s="37"/>
      <c r="B25" s="93" t="s">
        <v>14</v>
      </c>
      <c r="C25" s="15" t="s">
        <v>94</v>
      </c>
      <c r="D25" s="13" t="s">
        <v>81</v>
      </c>
      <c r="E25" s="197">
        <v>889.52499999999998</v>
      </c>
      <c r="F25" s="197">
        <v>4812.3</v>
      </c>
      <c r="G25" s="48">
        <f t="shared" si="0"/>
        <v>4.4099659930861979</v>
      </c>
      <c r="H25" s="197">
        <v>4549.8</v>
      </c>
      <c r="I25" s="44">
        <f t="shared" si="1"/>
        <v>5.7694843729394693E-2</v>
      </c>
    </row>
    <row r="26" spans="1:9" ht="16.5" x14ac:dyDescent="0.3">
      <c r="A26" s="37"/>
      <c r="B26" s="93" t="s">
        <v>15</v>
      </c>
      <c r="C26" s="15" t="s">
        <v>95</v>
      </c>
      <c r="D26" s="13" t="s">
        <v>82</v>
      </c>
      <c r="E26" s="197">
        <v>2744.1374999999998</v>
      </c>
      <c r="F26" s="197">
        <v>8199.7999999999993</v>
      </c>
      <c r="G26" s="48">
        <f t="shared" si="0"/>
        <v>1.9881155736547458</v>
      </c>
      <c r="H26" s="197">
        <v>7482.3</v>
      </c>
      <c r="I26" s="44">
        <f t="shared" si="1"/>
        <v>9.5892974085508342E-2</v>
      </c>
    </row>
    <row r="27" spans="1:9" ht="16.5" x14ac:dyDescent="0.3">
      <c r="A27" s="37"/>
      <c r="B27" s="93" t="s">
        <v>16</v>
      </c>
      <c r="C27" s="15" t="s">
        <v>96</v>
      </c>
      <c r="D27" s="13" t="s">
        <v>81</v>
      </c>
      <c r="E27" s="197">
        <v>729.77777777777783</v>
      </c>
      <c r="F27" s="197">
        <v>3855.3333333333335</v>
      </c>
      <c r="G27" s="48">
        <f t="shared" si="0"/>
        <v>4.2828867235079171</v>
      </c>
      <c r="H27" s="197">
        <v>3855.3333333333335</v>
      </c>
      <c r="I27" s="44">
        <f t="shared" si="1"/>
        <v>0</v>
      </c>
    </row>
    <row r="28" spans="1:9" ht="16.5" x14ac:dyDescent="0.3">
      <c r="A28" s="37"/>
      <c r="B28" s="93" t="s">
        <v>17</v>
      </c>
      <c r="C28" s="15" t="s">
        <v>97</v>
      </c>
      <c r="D28" s="11" t="s">
        <v>161</v>
      </c>
      <c r="E28" s="197">
        <v>1875.3249999999998</v>
      </c>
      <c r="F28" s="197">
        <v>4052.7777777777778</v>
      </c>
      <c r="G28" s="48">
        <f t="shared" si="0"/>
        <v>1.161106889620614</v>
      </c>
      <c r="H28" s="197">
        <v>4127.7777777777774</v>
      </c>
      <c r="I28" s="44">
        <f t="shared" si="1"/>
        <v>-1.8169582772543633E-2</v>
      </c>
    </row>
    <row r="29" spans="1:9" ht="16.5" x14ac:dyDescent="0.3">
      <c r="A29" s="37"/>
      <c r="B29" s="93" t="s">
        <v>18</v>
      </c>
      <c r="C29" s="15" t="s">
        <v>98</v>
      </c>
      <c r="D29" s="13" t="s">
        <v>83</v>
      </c>
      <c r="E29" s="197">
        <v>3263.1156250000004</v>
      </c>
      <c r="F29" s="197">
        <v>8961.1111111111113</v>
      </c>
      <c r="G29" s="48">
        <f t="shared" si="0"/>
        <v>1.7461825264347199</v>
      </c>
      <c r="H29" s="197">
        <v>8719.4444444444453</v>
      </c>
      <c r="I29" s="44">
        <f t="shared" si="1"/>
        <v>2.7715833067855931E-2</v>
      </c>
    </row>
    <row r="30" spans="1:9" ht="17.25" thickBot="1" x14ac:dyDescent="0.35">
      <c r="A30" s="38"/>
      <c r="B30" s="94" t="s">
        <v>19</v>
      </c>
      <c r="C30" s="16" t="s">
        <v>99</v>
      </c>
      <c r="D30" s="12" t="s">
        <v>161</v>
      </c>
      <c r="E30" s="200">
        <v>2389.4499999999998</v>
      </c>
      <c r="F30" s="200">
        <v>8649.7999999999993</v>
      </c>
      <c r="G30" s="51">
        <f t="shared" si="0"/>
        <v>2.6199962334428424</v>
      </c>
      <c r="H30" s="200">
        <v>8628.2999999999993</v>
      </c>
      <c r="I30" s="56">
        <f t="shared" si="1"/>
        <v>2.4918002387492324E-3</v>
      </c>
    </row>
    <row r="31" spans="1:9" ht="17.25" customHeight="1" thickBot="1" x14ac:dyDescent="0.3">
      <c r="A31" s="33" t="s">
        <v>20</v>
      </c>
      <c r="B31" s="10" t="s">
        <v>21</v>
      </c>
      <c r="C31" s="5"/>
      <c r="D31" s="6"/>
      <c r="E31" s="167"/>
      <c r="F31" s="216"/>
      <c r="G31" s="52"/>
      <c r="H31" s="216"/>
      <c r="I31" s="53"/>
    </row>
    <row r="32" spans="1:9" ht="16.5" x14ac:dyDescent="0.3">
      <c r="A32" s="33"/>
      <c r="B32" s="39" t="s">
        <v>26</v>
      </c>
      <c r="C32" s="18" t="s">
        <v>100</v>
      </c>
      <c r="D32" s="20" t="s">
        <v>161</v>
      </c>
      <c r="E32" s="203">
        <v>4248.78125</v>
      </c>
      <c r="F32" s="203">
        <v>12388.666666666666</v>
      </c>
      <c r="G32" s="45">
        <f>(F32-E32)/E32</f>
        <v>1.9158165454309199</v>
      </c>
      <c r="H32" s="203">
        <v>12638.666666666666</v>
      </c>
      <c r="I32" s="44">
        <f>(F32-H32)/H32</f>
        <v>-1.9780567570418822E-2</v>
      </c>
    </row>
    <row r="33" spans="1:9" ht="16.5" x14ac:dyDescent="0.3">
      <c r="A33" s="37"/>
      <c r="B33" s="34" t="s">
        <v>27</v>
      </c>
      <c r="C33" s="15" t="s">
        <v>101</v>
      </c>
      <c r="D33" s="11" t="s">
        <v>161</v>
      </c>
      <c r="E33" s="197">
        <v>4065.3999999999996</v>
      </c>
      <c r="F33" s="197">
        <v>11933.111111111111</v>
      </c>
      <c r="G33" s="48">
        <f>(F33-E33)/E33</f>
        <v>1.9352858540638345</v>
      </c>
      <c r="H33" s="197">
        <v>12194.222222222223</v>
      </c>
      <c r="I33" s="44">
        <f>(F33-H33)/H33</f>
        <v>-2.1412690891861371E-2</v>
      </c>
    </row>
    <row r="34" spans="1:9" ht="16.5" x14ac:dyDescent="0.3">
      <c r="A34" s="37"/>
      <c r="B34" s="39" t="s">
        <v>28</v>
      </c>
      <c r="C34" s="15" t="s">
        <v>102</v>
      </c>
      <c r="D34" s="11" t="s">
        <v>161</v>
      </c>
      <c r="E34" s="197">
        <v>3929.1972222222221</v>
      </c>
      <c r="F34" s="197">
        <v>12598</v>
      </c>
      <c r="G34" s="48">
        <f>(F34-E34)/E34</f>
        <v>2.2062529029466722</v>
      </c>
      <c r="H34" s="197">
        <v>12100</v>
      </c>
      <c r="I34" s="44">
        <f>(F34-H34)/H34</f>
        <v>4.1157024793388432E-2</v>
      </c>
    </row>
    <row r="35" spans="1:9" ht="16.5" x14ac:dyDescent="0.3">
      <c r="A35" s="37"/>
      <c r="B35" s="34" t="s">
        <v>29</v>
      </c>
      <c r="C35" s="15" t="s">
        <v>103</v>
      </c>
      <c r="D35" s="11" t="s">
        <v>161</v>
      </c>
      <c r="E35" s="197">
        <v>4378.4303571428572</v>
      </c>
      <c r="F35" s="197">
        <v>9000</v>
      </c>
      <c r="G35" s="48">
        <f>(F35-E35)/E35</f>
        <v>1.055531152920506</v>
      </c>
      <c r="H35" s="197">
        <v>10000</v>
      </c>
      <c r="I35" s="44">
        <f>(F35-H35)/H35</f>
        <v>-0.1</v>
      </c>
    </row>
    <row r="36" spans="1:9" ht="17.25" thickBot="1" x14ac:dyDescent="0.35">
      <c r="A36" s="38"/>
      <c r="B36" s="39" t="s">
        <v>30</v>
      </c>
      <c r="C36" s="15" t="s">
        <v>104</v>
      </c>
      <c r="D36" s="24" t="s">
        <v>161</v>
      </c>
      <c r="E36" s="200">
        <v>6390.4812499999998</v>
      </c>
      <c r="F36" s="197">
        <v>9889.7999999999993</v>
      </c>
      <c r="G36" s="51">
        <f>(F36-E36)/E36</f>
        <v>0.54758297741660689</v>
      </c>
      <c r="H36" s="197">
        <v>9893.7999999999993</v>
      </c>
      <c r="I36" s="56">
        <f>(F36-H36)/H36</f>
        <v>-4.0429359801087553E-4</v>
      </c>
    </row>
    <row r="37" spans="1:9" ht="17.25" customHeight="1" thickBot="1" x14ac:dyDescent="0.3">
      <c r="A37" s="37" t="s">
        <v>25</v>
      </c>
      <c r="B37" s="10" t="s">
        <v>51</v>
      </c>
      <c r="C37" s="5"/>
      <c r="D37" s="6"/>
      <c r="E37" s="167"/>
      <c r="F37" s="216"/>
      <c r="G37" s="52"/>
      <c r="H37" s="216"/>
      <c r="I37" s="53"/>
    </row>
    <row r="38" spans="1:9" ht="16.5" x14ac:dyDescent="0.3">
      <c r="A38" s="33"/>
      <c r="B38" s="34" t="s">
        <v>31</v>
      </c>
      <c r="C38" s="15" t="s">
        <v>105</v>
      </c>
      <c r="D38" s="20" t="s">
        <v>161</v>
      </c>
      <c r="E38" s="197">
        <v>93201.482142857145</v>
      </c>
      <c r="F38" s="197">
        <v>292997</v>
      </c>
      <c r="G38" s="45">
        <f t="shared" ref="G38:G43" si="2">(F38-E38)/E38</f>
        <v>2.1436946415819946</v>
      </c>
      <c r="H38" s="197">
        <v>302247</v>
      </c>
      <c r="I38" s="44">
        <f t="shared" ref="I38:I43" si="3">(F38-H38)/H38</f>
        <v>-3.0604108560217304E-2</v>
      </c>
    </row>
    <row r="39" spans="1:9" ht="16.5" x14ac:dyDescent="0.3">
      <c r="A39" s="37"/>
      <c r="B39" s="34" t="s">
        <v>32</v>
      </c>
      <c r="C39" s="15" t="s">
        <v>106</v>
      </c>
      <c r="D39" s="11" t="s">
        <v>161</v>
      </c>
      <c r="E39" s="197">
        <v>42616.329464285714</v>
      </c>
      <c r="F39" s="197">
        <v>138299.66666666666</v>
      </c>
      <c r="G39" s="48">
        <f t="shared" si="2"/>
        <v>2.2452270856073517</v>
      </c>
      <c r="H39" s="197">
        <v>161983</v>
      </c>
      <c r="I39" s="44">
        <f t="shared" si="3"/>
        <v>-0.14620875853227402</v>
      </c>
    </row>
    <row r="40" spans="1:9" ht="16.5" x14ac:dyDescent="0.3">
      <c r="A40" s="37"/>
      <c r="B40" s="34" t="s">
        <v>33</v>
      </c>
      <c r="C40" s="15" t="s">
        <v>107</v>
      </c>
      <c r="D40" s="11" t="s">
        <v>161</v>
      </c>
      <c r="E40" s="205">
        <v>25368.678571428572</v>
      </c>
      <c r="F40" s="197">
        <v>92437</v>
      </c>
      <c r="G40" s="48">
        <f t="shared" si="2"/>
        <v>2.6437451694510803</v>
      </c>
      <c r="H40" s="197">
        <v>102412</v>
      </c>
      <c r="I40" s="44">
        <f t="shared" si="3"/>
        <v>-9.7400695231027609E-2</v>
      </c>
    </row>
    <row r="41" spans="1:9" ht="16.5" x14ac:dyDescent="0.3">
      <c r="A41" s="37"/>
      <c r="B41" s="34" t="s">
        <v>34</v>
      </c>
      <c r="C41" s="15" t="s">
        <v>154</v>
      </c>
      <c r="D41" s="11" t="s">
        <v>161</v>
      </c>
      <c r="E41" s="198">
        <v>12000.408333333333</v>
      </c>
      <c r="F41" s="197">
        <v>27476.5</v>
      </c>
      <c r="G41" s="48">
        <f t="shared" si="2"/>
        <v>1.2896304222981303</v>
      </c>
      <c r="H41" s="197">
        <v>30716.5</v>
      </c>
      <c r="I41" s="44">
        <f t="shared" si="3"/>
        <v>-0.10548076766558689</v>
      </c>
    </row>
    <row r="42" spans="1:9" ht="16.5" x14ac:dyDescent="0.3">
      <c r="A42" s="37"/>
      <c r="B42" s="34" t="s">
        <v>35</v>
      </c>
      <c r="C42" s="15" t="s">
        <v>152</v>
      </c>
      <c r="D42" s="11" t="s">
        <v>161</v>
      </c>
      <c r="E42" s="198">
        <v>12241.166666666668</v>
      </c>
      <c r="F42" s="197">
        <v>21166.666666666668</v>
      </c>
      <c r="G42" s="48">
        <f t="shared" si="2"/>
        <v>0.72913801789045152</v>
      </c>
      <c r="H42" s="197">
        <v>22633.333333333332</v>
      </c>
      <c r="I42" s="44">
        <f t="shared" si="3"/>
        <v>-6.4801178203239954E-2</v>
      </c>
    </row>
    <row r="43" spans="1:9" ht="16.5" customHeight="1" thickBot="1" x14ac:dyDescent="0.35">
      <c r="A43" s="38"/>
      <c r="B43" s="34" t="s">
        <v>36</v>
      </c>
      <c r="C43" s="15" t="s">
        <v>153</v>
      </c>
      <c r="D43" s="11" t="s">
        <v>161</v>
      </c>
      <c r="E43" s="201">
        <v>22120.550000000003</v>
      </c>
      <c r="F43" s="197">
        <v>56330</v>
      </c>
      <c r="G43" s="51">
        <f t="shared" si="2"/>
        <v>1.5465008781427221</v>
      </c>
      <c r="H43" s="197">
        <v>62770</v>
      </c>
      <c r="I43" s="59">
        <f t="shared" si="3"/>
        <v>-0.10259678190218258</v>
      </c>
    </row>
    <row r="44" spans="1:9" ht="17.25" customHeight="1" thickBot="1" x14ac:dyDescent="0.3">
      <c r="A44" s="37" t="s">
        <v>37</v>
      </c>
      <c r="B44" s="10" t="s">
        <v>52</v>
      </c>
      <c r="C44" s="5"/>
      <c r="D44" s="6"/>
      <c r="E44" s="167"/>
      <c r="F44" s="216"/>
      <c r="G44" s="6"/>
      <c r="H44" s="216"/>
      <c r="I44" s="53"/>
    </row>
    <row r="45" spans="1:9" ht="16.5" x14ac:dyDescent="0.3">
      <c r="A45" s="33"/>
      <c r="B45" s="34" t="s">
        <v>45</v>
      </c>
      <c r="C45" s="15" t="s">
        <v>109</v>
      </c>
      <c r="D45" s="20" t="s">
        <v>108</v>
      </c>
      <c r="E45" s="195">
        <v>15610.799206349206</v>
      </c>
      <c r="F45" s="197">
        <v>55159.75</v>
      </c>
      <c r="G45" s="45">
        <f t="shared" ref="G45:G50" si="4">(F45-E45)/E45</f>
        <v>2.5334353655362816</v>
      </c>
      <c r="H45" s="197">
        <v>54634.75</v>
      </c>
      <c r="I45" s="44">
        <f t="shared" ref="I45:I50" si="5">(F45-H45)/H45</f>
        <v>9.6092688261591747E-3</v>
      </c>
    </row>
    <row r="46" spans="1:9" ht="16.5" x14ac:dyDescent="0.3">
      <c r="A46" s="37"/>
      <c r="B46" s="34" t="s">
        <v>46</v>
      </c>
      <c r="C46" s="15" t="s">
        <v>111</v>
      </c>
      <c r="D46" s="13" t="s">
        <v>110</v>
      </c>
      <c r="E46" s="198">
        <v>9947.8666666666668</v>
      </c>
      <c r="F46" s="197">
        <v>36899.222222222219</v>
      </c>
      <c r="G46" s="48">
        <f t="shared" si="4"/>
        <v>2.7092598301366677</v>
      </c>
      <c r="H46" s="197">
        <v>40133.111111111109</v>
      </c>
      <c r="I46" s="85">
        <f t="shared" si="5"/>
        <v>-8.0579072973826035E-2</v>
      </c>
    </row>
    <row r="47" spans="1:9" ht="16.5" x14ac:dyDescent="0.3">
      <c r="A47" s="37"/>
      <c r="B47" s="34" t="s">
        <v>47</v>
      </c>
      <c r="C47" s="15" t="s">
        <v>113</v>
      </c>
      <c r="D47" s="11" t="s">
        <v>114</v>
      </c>
      <c r="E47" s="198">
        <v>36285.08928571429</v>
      </c>
      <c r="F47" s="197">
        <v>119799.75</v>
      </c>
      <c r="G47" s="48">
        <f t="shared" si="4"/>
        <v>2.3016247819229165</v>
      </c>
      <c r="H47" s="197">
        <v>118601</v>
      </c>
      <c r="I47" s="85">
        <f t="shared" si="5"/>
        <v>1.0107418993094494E-2</v>
      </c>
    </row>
    <row r="48" spans="1:9" ht="16.5" x14ac:dyDescent="0.3">
      <c r="A48" s="37"/>
      <c r="B48" s="34" t="s">
        <v>48</v>
      </c>
      <c r="C48" s="137" t="s">
        <v>157</v>
      </c>
      <c r="D48" s="11" t="s">
        <v>114</v>
      </c>
      <c r="E48" s="198">
        <v>56660.833333333336</v>
      </c>
      <c r="F48" s="197">
        <v>147618.75</v>
      </c>
      <c r="G48" s="48">
        <f t="shared" si="4"/>
        <v>1.6053049578633092</v>
      </c>
      <c r="H48" s="197">
        <v>149118.75</v>
      </c>
      <c r="I48" s="85">
        <f t="shared" si="5"/>
        <v>-1.0059097196026656E-2</v>
      </c>
    </row>
    <row r="49" spans="1:9" ht="16.5" x14ac:dyDescent="0.3">
      <c r="A49" s="37"/>
      <c r="B49" s="34" t="s">
        <v>49</v>
      </c>
      <c r="C49" s="15" t="s">
        <v>158</v>
      </c>
      <c r="D49" s="13" t="s">
        <v>199</v>
      </c>
      <c r="E49" s="198">
        <v>5346.6</v>
      </c>
      <c r="F49" s="197">
        <v>15166.666666666666</v>
      </c>
      <c r="G49" s="48">
        <f t="shared" si="4"/>
        <v>1.8366937243606525</v>
      </c>
      <c r="H49" s="197">
        <v>15166.666666666666</v>
      </c>
      <c r="I49" s="44">
        <f t="shared" si="5"/>
        <v>0</v>
      </c>
    </row>
    <row r="50" spans="1:9" ht="16.5" customHeight="1" thickBot="1" x14ac:dyDescent="0.35">
      <c r="A50" s="38"/>
      <c r="B50" s="34" t="s">
        <v>50</v>
      </c>
      <c r="C50" s="15" t="s">
        <v>159</v>
      </c>
      <c r="D50" s="12" t="s">
        <v>112</v>
      </c>
      <c r="E50" s="201">
        <v>50835.375</v>
      </c>
      <c r="F50" s="197">
        <v>112249.33333333333</v>
      </c>
      <c r="G50" s="56">
        <f t="shared" si="4"/>
        <v>1.208094920777772</v>
      </c>
      <c r="H50" s="197">
        <v>118332.66666666667</v>
      </c>
      <c r="I50" s="59">
        <f t="shared" si="5"/>
        <v>-5.140874033093152E-2</v>
      </c>
    </row>
    <row r="51" spans="1:9" ht="17.25" customHeight="1" thickBot="1" x14ac:dyDescent="0.3">
      <c r="A51" s="37" t="s">
        <v>44</v>
      </c>
      <c r="B51" s="10" t="s">
        <v>57</v>
      </c>
      <c r="C51" s="5"/>
      <c r="D51" s="6"/>
      <c r="E51" s="167"/>
      <c r="F51" s="216"/>
      <c r="G51" s="52"/>
      <c r="H51" s="216"/>
      <c r="I51" s="53"/>
    </row>
    <row r="52" spans="1:9" ht="16.5" x14ac:dyDescent="0.3">
      <c r="A52" s="33"/>
      <c r="B52" s="40" t="s">
        <v>38</v>
      </c>
      <c r="C52" s="19" t="s">
        <v>115</v>
      </c>
      <c r="D52" s="20" t="s">
        <v>114</v>
      </c>
      <c r="E52" s="195">
        <v>6728.333333333333</v>
      </c>
      <c r="F52" s="194">
        <v>26290</v>
      </c>
      <c r="G52" s="196">
        <f t="shared" ref="G52:G60" si="6">(F52-E52)/E52</f>
        <v>2.907356948228883</v>
      </c>
      <c r="H52" s="194">
        <v>25090</v>
      </c>
      <c r="I52" s="118">
        <f t="shared" ref="I52:I60" si="7">(F52-H52)/H52</f>
        <v>4.7827819848545235E-2</v>
      </c>
    </row>
    <row r="53" spans="1:9" ht="16.5" x14ac:dyDescent="0.3">
      <c r="A53" s="37"/>
      <c r="B53" s="34" t="s">
        <v>39</v>
      </c>
      <c r="C53" s="15" t="s">
        <v>116</v>
      </c>
      <c r="D53" s="11" t="s">
        <v>114</v>
      </c>
      <c r="E53" s="198">
        <v>16581.892857142859</v>
      </c>
      <c r="F53" s="197">
        <v>31833.75</v>
      </c>
      <c r="G53" s="199">
        <f t="shared" si="6"/>
        <v>0.91978987406659141</v>
      </c>
      <c r="H53" s="197">
        <v>34537.5</v>
      </c>
      <c r="I53" s="85">
        <f t="shared" si="7"/>
        <v>-7.8284473398479909E-2</v>
      </c>
    </row>
    <row r="54" spans="1:9" ht="16.5" x14ac:dyDescent="0.3">
      <c r="A54" s="37"/>
      <c r="B54" s="34" t="s">
        <v>40</v>
      </c>
      <c r="C54" s="15" t="s">
        <v>117</v>
      </c>
      <c r="D54" s="11" t="s">
        <v>114</v>
      </c>
      <c r="E54" s="198">
        <v>10464.333333333334</v>
      </c>
      <c r="F54" s="197">
        <v>23984</v>
      </c>
      <c r="G54" s="199">
        <f t="shared" si="6"/>
        <v>1.2919759181983244</v>
      </c>
      <c r="H54" s="197">
        <v>26786.6</v>
      </c>
      <c r="I54" s="85">
        <f t="shared" si="7"/>
        <v>-0.10462694033583951</v>
      </c>
    </row>
    <row r="55" spans="1:9" ht="16.5" x14ac:dyDescent="0.3">
      <c r="A55" s="37"/>
      <c r="B55" s="34" t="s">
        <v>41</v>
      </c>
      <c r="C55" s="15" t="s">
        <v>118</v>
      </c>
      <c r="D55" s="11" t="s">
        <v>114</v>
      </c>
      <c r="E55" s="198">
        <v>5017.1875</v>
      </c>
      <c r="F55" s="197">
        <v>27034.6</v>
      </c>
      <c r="G55" s="199">
        <f t="shared" si="6"/>
        <v>4.3883973839925252</v>
      </c>
      <c r="H55" s="197">
        <v>28964.6</v>
      </c>
      <c r="I55" s="85">
        <f t="shared" si="7"/>
        <v>-6.6633062427929268E-2</v>
      </c>
    </row>
    <row r="56" spans="1:9" ht="16.5" x14ac:dyDescent="0.3">
      <c r="A56" s="37"/>
      <c r="B56" s="96" t="s">
        <v>42</v>
      </c>
      <c r="C56" s="97" t="s">
        <v>198</v>
      </c>
      <c r="D56" s="98" t="s">
        <v>114</v>
      </c>
      <c r="E56" s="198">
        <v>3597.5</v>
      </c>
      <c r="F56" s="197">
        <v>16791.25</v>
      </c>
      <c r="G56" s="204">
        <f t="shared" si="6"/>
        <v>3.6674774148714384</v>
      </c>
      <c r="H56" s="197">
        <v>19362</v>
      </c>
      <c r="I56" s="86">
        <f t="shared" si="7"/>
        <v>-0.13277295733911787</v>
      </c>
    </row>
    <row r="57" spans="1:9" ht="17.25" thickBot="1" x14ac:dyDescent="0.35">
      <c r="A57" s="38"/>
      <c r="B57" s="36" t="s">
        <v>43</v>
      </c>
      <c r="C57" s="16" t="s">
        <v>119</v>
      </c>
      <c r="D57" s="12" t="s">
        <v>114</v>
      </c>
      <c r="E57" s="201">
        <v>12342.583333333334</v>
      </c>
      <c r="F57" s="200">
        <v>4933.25</v>
      </c>
      <c r="G57" s="202">
        <f t="shared" si="6"/>
        <v>-0.60030652686161057</v>
      </c>
      <c r="H57" s="200">
        <v>4933.25</v>
      </c>
      <c r="I57" s="119">
        <f t="shared" si="7"/>
        <v>0</v>
      </c>
    </row>
    <row r="58" spans="1:9" ht="16.5" x14ac:dyDescent="0.3">
      <c r="A58" s="37"/>
      <c r="B58" s="39" t="s">
        <v>54</v>
      </c>
      <c r="C58" s="14" t="s">
        <v>121</v>
      </c>
      <c r="D58" s="11" t="s">
        <v>120</v>
      </c>
      <c r="E58" s="195">
        <v>16443.125</v>
      </c>
      <c r="F58" s="203">
        <v>39396</v>
      </c>
      <c r="G58" s="44">
        <f t="shared" si="6"/>
        <v>1.3958949408947507</v>
      </c>
      <c r="H58" s="203">
        <v>40968</v>
      </c>
      <c r="I58" s="44">
        <f t="shared" si="7"/>
        <v>-3.8371411833626246E-2</v>
      </c>
    </row>
    <row r="59" spans="1:9" ht="16.5" x14ac:dyDescent="0.3">
      <c r="A59" s="37"/>
      <c r="B59" s="34" t="s">
        <v>55</v>
      </c>
      <c r="C59" s="15" t="s">
        <v>122</v>
      </c>
      <c r="D59" s="13" t="s">
        <v>120</v>
      </c>
      <c r="E59" s="198">
        <v>16251.741071428572</v>
      </c>
      <c r="F59" s="197">
        <v>39536.857142857145</v>
      </c>
      <c r="G59" s="48">
        <f t="shared" si="6"/>
        <v>1.4327767079900779</v>
      </c>
      <c r="H59" s="197">
        <v>40893.285714285717</v>
      </c>
      <c r="I59" s="44">
        <f t="shared" si="7"/>
        <v>-3.3169958044107856E-2</v>
      </c>
    </row>
    <row r="60" spans="1:9" ht="16.5" customHeight="1" thickBot="1" x14ac:dyDescent="0.35">
      <c r="A60" s="38"/>
      <c r="B60" s="34" t="s">
        <v>56</v>
      </c>
      <c r="C60" s="15" t="s">
        <v>123</v>
      </c>
      <c r="D60" s="12" t="s">
        <v>120</v>
      </c>
      <c r="E60" s="201">
        <v>63757.5</v>
      </c>
      <c r="F60" s="197">
        <v>218000</v>
      </c>
      <c r="G60" s="51">
        <f t="shared" si="6"/>
        <v>2.4192055836568245</v>
      </c>
      <c r="H60" s="197">
        <v>218000</v>
      </c>
      <c r="I60" s="51">
        <f t="shared" si="7"/>
        <v>0</v>
      </c>
    </row>
    <row r="61" spans="1:9" ht="17.25" customHeight="1" thickBot="1" x14ac:dyDescent="0.3">
      <c r="A61" s="37" t="s">
        <v>53</v>
      </c>
      <c r="B61" s="10" t="s">
        <v>58</v>
      </c>
      <c r="C61" s="5"/>
      <c r="D61" s="6"/>
      <c r="E61" s="167"/>
      <c r="F61" s="216"/>
      <c r="G61" s="52"/>
      <c r="H61" s="216"/>
      <c r="I61" s="53"/>
    </row>
    <row r="62" spans="1:9" ht="16.5" x14ac:dyDescent="0.3">
      <c r="A62" s="33"/>
      <c r="B62" s="34" t="s">
        <v>59</v>
      </c>
      <c r="C62" s="15" t="s">
        <v>128</v>
      </c>
      <c r="D62" s="20" t="s">
        <v>124</v>
      </c>
      <c r="E62" s="195">
        <v>20639.31111111111</v>
      </c>
      <c r="F62" s="197">
        <v>50347.8</v>
      </c>
      <c r="G62" s="45">
        <f t="shared" ref="G62:G67" si="8">(F62-E62)/E62</f>
        <v>1.4394128141658478</v>
      </c>
      <c r="H62" s="197">
        <v>52676.3</v>
      </c>
      <c r="I62" s="44">
        <f t="shared" ref="I62:I67" si="9">(F62-H62)/H62</f>
        <v>-4.4203939912256553E-2</v>
      </c>
    </row>
    <row r="63" spans="1:9" ht="16.5" x14ac:dyDescent="0.3">
      <c r="A63" s="37"/>
      <c r="B63" s="34" t="s">
        <v>60</v>
      </c>
      <c r="C63" s="15" t="s">
        <v>129</v>
      </c>
      <c r="D63" s="13" t="s">
        <v>215</v>
      </c>
      <c r="E63" s="198">
        <v>105386.5</v>
      </c>
      <c r="F63" s="197">
        <v>377486.85714285716</v>
      </c>
      <c r="G63" s="48">
        <f t="shared" si="8"/>
        <v>2.5819280187012299</v>
      </c>
      <c r="H63" s="197">
        <v>377486.85714285716</v>
      </c>
      <c r="I63" s="44">
        <f t="shared" si="9"/>
        <v>0</v>
      </c>
    </row>
    <row r="64" spans="1:9" ht="16.5" x14ac:dyDescent="0.3">
      <c r="A64" s="37"/>
      <c r="B64" s="34" t="s">
        <v>61</v>
      </c>
      <c r="C64" s="15" t="s">
        <v>130</v>
      </c>
      <c r="D64" s="13" t="s">
        <v>216</v>
      </c>
      <c r="E64" s="198">
        <v>42508.75</v>
      </c>
      <c r="F64" s="197">
        <v>149199.66666666666</v>
      </c>
      <c r="G64" s="48">
        <f t="shared" si="8"/>
        <v>2.5098577743797845</v>
      </c>
      <c r="H64" s="197">
        <v>150699.66666666666</v>
      </c>
      <c r="I64" s="85">
        <f t="shared" si="9"/>
        <v>-9.9535721158418855E-3</v>
      </c>
    </row>
    <row r="65" spans="1:9" ht="16.5" x14ac:dyDescent="0.3">
      <c r="A65" s="37"/>
      <c r="B65" s="34" t="s">
        <v>62</v>
      </c>
      <c r="C65" s="15" t="s">
        <v>131</v>
      </c>
      <c r="D65" s="13" t="s">
        <v>125</v>
      </c>
      <c r="E65" s="198">
        <v>18816.964285714283</v>
      </c>
      <c r="F65" s="197">
        <v>77999</v>
      </c>
      <c r="G65" s="48">
        <f t="shared" si="8"/>
        <v>3.1451425860023732</v>
      </c>
      <c r="H65" s="197">
        <v>77999</v>
      </c>
      <c r="I65" s="85">
        <f t="shared" si="9"/>
        <v>0</v>
      </c>
    </row>
    <row r="66" spans="1:9" ht="16.5" x14ac:dyDescent="0.3">
      <c r="A66" s="37"/>
      <c r="B66" s="34" t="s">
        <v>63</v>
      </c>
      <c r="C66" s="15" t="s">
        <v>132</v>
      </c>
      <c r="D66" s="13" t="s">
        <v>126</v>
      </c>
      <c r="E66" s="198">
        <v>13204.25</v>
      </c>
      <c r="F66" s="197">
        <v>42131</v>
      </c>
      <c r="G66" s="48">
        <f t="shared" si="8"/>
        <v>2.1907151106651268</v>
      </c>
      <c r="H66" s="197">
        <v>42131</v>
      </c>
      <c r="I66" s="85">
        <f t="shared" si="9"/>
        <v>0</v>
      </c>
    </row>
    <row r="67" spans="1:9" ht="16.5" customHeight="1" thickBot="1" x14ac:dyDescent="0.35">
      <c r="A67" s="38"/>
      <c r="B67" s="34" t="s">
        <v>64</v>
      </c>
      <c r="C67" s="15" t="s">
        <v>133</v>
      </c>
      <c r="D67" s="12" t="s">
        <v>127</v>
      </c>
      <c r="E67" s="201">
        <v>13058.6875</v>
      </c>
      <c r="F67" s="197">
        <v>31622.5</v>
      </c>
      <c r="G67" s="51">
        <f t="shared" si="8"/>
        <v>1.4215680174596412</v>
      </c>
      <c r="H67" s="197">
        <v>34072.5</v>
      </c>
      <c r="I67" s="86">
        <f t="shared" si="9"/>
        <v>-7.1905495634309188E-2</v>
      </c>
    </row>
    <row r="68" spans="1:9" ht="17.25" customHeight="1" thickBot="1" x14ac:dyDescent="0.3">
      <c r="A68" s="37" t="s">
        <v>65</v>
      </c>
      <c r="B68" s="10" t="s">
        <v>66</v>
      </c>
      <c r="C68" s="5"/>
      <c r="D68" s="6"/>
      <c r="E68" s="167"/>
      <c r="F68" s="216"/>
      <c r="G68" s="60"/>
      <c r="H68" s="216"/>
      <c r="I68" s="53"/>
    </row>
    <row r="69" spans="1:9" ht="16.5" x14ac:dyDescent="0.3">
      <c r="A69" s="33"/>
      <c r="B69" s="34" t="s">
        <v>68</v>
      </c>
      <c r="C69" s="18" t="s">
        <v>138</v>
      </c>
      <c r="D69" s="20" t="s">
        <v>134</v>
      </c>
      <c r="E69" s="195">
        <v>14633.705357142857</v>
      </c>
      <c r="F69" s="203">
        <v>42327.571428571428</v>
      </c>
      <c r="G69" s="45">
        <f>(F69-E69)/E69</f>
        <v>1.8924712091398588</v>
      </c>
      <c r="H69" s="203">
        <v>45232.166666666664</v>
      </c>
      <c r="I69" s="44">
        <f>(F69-H69)/H69</f>
        <v>-6.4215257683770108E-2</v>
      </c>
    </row>
    <row r="70" spans="1:9" ht="16.5" x14ac:dyDescent="0.3">
      <c r="A70" s="37"/>
      <c r="B70" s="34" t="s">
        <v>67</v>
      </c>
      <c r="C70" s="15" t="s">
        <v>139</v>
      </c>
      <c r="D70" s="13" t="s">
        <v>135</v>
      </c>
      <c r="E70" s="198">
        <v>7731.875</v>
      </c>
      <c r="F70" s="197">
        <v>22532.5</v>
      </c>
      <c r="G70" s="48">
        <f>(F70-E70)/E70</f>
        <v>1.9142349042114624</v>
      </c>
      <c r="H70" s="197">
        <v>22532.5</v>
      </c>
      <c r="I70" s="44">
        <f>(F70-H70)/H70</f>
        <v>0</v>
      </c>
    </row>
    <row r="71" spans="1:9" ht="16.5" x14ac:dyDescent="0.3">
      <c r="A71" s="37"/>
      <c r="B71" s="34" t="s">
        <v>69</v>
      </c>
      <c r="C71" s="15" t="s">
        <v>140</v>
      </c>
      <c r="D71" s="13" t="s">
        <v>136</v>
      </c>
      <c r="E71" s="198">
        <v>2076.083333333333</v>
      </c>
      <c r="F71" s="197">
        <v>14994.666666666666</v>
      </c>
      <c r="G71" s="48">
        <f>(F71-E71)/E71</f>
        <v>6.2225745594669455</v>
      </c>
      <c r="H71" s="197">
        <v>15119.666666666666</v>
      </c>
      <c r="I71" s="44">
        <f>(F71-H71)/H71</f>
        <v>-8.2673780286161517E-3</v>
      </c>
    </row>
    <row r="72" spans="1:9" ht="16.5" x14ac:dyDescent="0.3">
      <c r="A72" s="37"/>
      <c r="B72" s="34" t="s">
        <v>70</v>
      </c>
      <c r="C72" s="15" t="s">
        <v>141</v>
      </c>
      <c r="D72" s="13" t="s">
        <v>137</v>
      </c>
      <c r="E72" s="198">
        <v>9378.3333333333339</v>
      </c>
      <c r="F72" s="197">
        <v>25375.75</v>
      </c>
      <c r="G72" s="48">
        <f>(F72-E72)/E72</f>
        <v>1.705784609916474</v>
      </c>
      <c r="H72" s="197">
        <v>25375.75</v>
      </c>
      <c r="I72" s="44">
        <f>(F72-H72)/H72</f>
        <v>0</v>
      </c>
    </row>
    <row r="73" spans="1:9" ht="16.5" customHeight="1" thickBot="1" x14ac:dyDescent="0.35">
      <c r="A73" s="38"/>
      <c r="B73" s="34" t="s">
        <v>71</v>
      </c>
      <c r="C73" s="15" t="s">
        <v>160</v>
      </c>
      <c r="D73" s="12" t="s">
        <v>134</v>
      </c>
      <c r="E73" s="201">
        <v>7674.6527777777783</v>
      </c>
      <c r="F73" s="206">
        <v>15907.5</v>
      </c>
      <c r="G73" s="48">
        <f>(F73-E73)/E73</f>
        <v>1.0727322082975161</v>
      </c>
      <c r="H73" s="206">
        <v>15907.5</v>
      </c>
      <c r="I73" s="59">
        <f>(F73-H73)/H73</f>
        <v>0</v>
      </c>
    </row>
    <row r="74" spans="1:9" ht="17.25" customHeight="1" thickBot="1" x14ac:dyDescent="0.3">
      <c r="A74" s="37" t="s">
        <v>72</v>
      </c>
      <c r="B74" s="10" t="s">
        <v>73</v>
      </c>
      <c r="C74" s="5"/>
      <c r="D74" s="6"/>
      <c r="E74" s="167"/>
      <c r="F74" s="172"/>
      <c r="G74" s="52"/>
      <c r="H74" s="172"/>
      <c r="I74" s="53"/>
    </row>
    <row r="75" spans="1:9" ht="16.5" x14ac:dyDescent="0.3">
      <c r="A75" s="33"/>
      <c r="B75" s="34" t="s">
        <v>74</v>
      </c>
      <c r="C75" s="15" t="s">
        <v>144</v>
      </c>
      <c r="D75" s="20" t="s">
        <v>142</v>
      </c>
      <c r="E75" s="195">
        <v>4332.5</v>
      </c>
      <c r="F75" s="194">
        <v>15422.6</v>
      </c>
      <c r="G75" s="44">
        <f t="shared" ref="G75:G81" si="10">(F75-E75)/E75</f>
        <v>2.5597461050201962</v>
      </c>
      <c r="H75" s="194">
        <v>15422.6</v>
      </c>
      <c r="I75" s="45">
        <f t="shared" ref="I75:I81" si="11">(F75-H75)/H75</f>
        <v>0</v>
      </c>
    </row>
    <row r="76" spans="1:9" ht="16.5" x14ac:dyDescent="0.3">
      <c r="A76" s="37"/>
      <c r="B76" s="34" t="s">
        <v>76</v>
      </c>
      <c r="C76" s="15" t="s">
        <v>143</v>
      </c>
      <c r="D76" s="11" t="s">
        <v>161</v>
      </c>
      <c r="E76" s="198">
        <v>3464.0624999999995</v>
      </c>
      <c r="F76" s="197">
        <v>14466.3125</v>
      </c>
      <c r="G76" s="48">
        <f t="shared" si="10"/>
        <v>3.1761118628777631</v>
      </c>
      <c r="H76" s="197">
        <v>15242.875</v>
      </c>
      <c r="I76" s="44">
        <f t="shared" si="11"/>
        <v>-5.0945933755935147E-2</v>
      </c>
    </row>
    <row r="77" spans="1:9" ht="16.5" x14ac:dyDescent="0.3">
      <c r="A77" s="37"/>
      <c r="B77" s="34" t="s">
        <v>75</v>
      </c>
      <c r="C77" s="15" t="s">
        <v>148</v>
      </c>
      <c r="D77" s="13" t="s">
        <v>145</v>
      </c>
      <c r="E77" s="198">
        <v>1902.8750000000002</v>
      </c>
      <c r="F77" s="197">
        <v>6713</v>
      </c>
      <c r="G77" s="48">
        <f t="shared" si="10"/>
        <v>2.5278197464363132</v>
      </c>
      <c r="H77" s="197">
        <v>6213</v>
      </c>
      <c r="I77" s="44">
        <f t="shared" si="11"/>
        <v>8.0476420408820221E-2</v>
      </c>
    </row>
    <row r="78" spans="1:9" ht="16.5" x14ac:dyDescent="0.3">
      <c r="A78" s="37"/>
      <c r="B78" s="34" t="s">
        <v>77</v>
      </c>
      <c r="C78" s="15" t="s">
        <v>146</v>
      </c>
      <c r="D78" s="13" t="s">
        <v>162</v>
      </c>
      <c r="E78" s="198">
        <v>5404.4444444444443</v>
      </c>
      <c r="F78" s="197">
        <v>11881</v>
      </c>
      <c r="G78" s="48">
        <f t="shared" si="10"/>
        <v>1.1983758223684211</v>
      </c>
      <c r="H78" s="197">
        <v>11837.555555555555</v>
      </c>
      <c r="I78" s="44">
        <f t="shared" si="11"/>
        <v>3.6700520002253402E-3</v>
      </c>
    </row>
    <row r="79" spans="1:9" ht="16.5" x14ac:dyDescent="0.3">
      <c r="A79" s="37"/>
      <c r="B79" s="34" t="s">
        <v>78</v>
      </c>
      <c r="C79" s="15" t="s">
        <v>149</v>
      </c>
      <c r="D79" s="25" t="s">
        <v>147</v>
      </c>
      <c r="E79" s="207">
        <v>5590.1909722222226</v>
      </c>
      <c r="F79" s="197">
        <v>22958</v>
      </c>
      <c r="G79" s="48">
        <f t="shared" si="10"/>
        <v>3.1068364415596514</v>
      </c>
      <c r="H79" s="197">
        <v>23124.666666666668</v>
      </c>
      <c r="I79" s="44">
        <f t="shared" si="11"/>
        <v>-7.2073110963762161E-3</v>
      </c>
    </row>
    <row r="80" spans="1:9" ht="16.5" x14ac:dyDescent="0.3">
      <c r="A80" s="37"/>
      <c r="B80" s="34" t="s">
        <v>79</v>
      </c>
      <c r="C80" s="15" t="s">
        <v>155</v>
      </c>
      <c r="D80" s="25" t="s">
        <v>156</v>
      </c>
      <c r="E80" s="207">
        <v>21957.9375</v>
      </c>
      <c r="F80" s="197">
        <v>56000</v>
      </c>
      <c r="G80" s="48">
        <f t="shared" si="10"/>
        <v>1.550330603682609</v>
      </c>
      <c r="H80" s="197">
        <v>56000</v>
      </c>
      <c r="I80" s="44">
        <f t="shared" si="11"/>
        <v>0</v>
      </c>
    </row>
    <row r="81" spans="1:9" ht="16.5" customHeight="1" thickBot="1" x14ac:dyDescent="0.35">
      <c r="A81" s="35"/>
      <c r="B81" s="36" t="s">
        <v>80</v>
      </c>
      <c r="C81" s="16" t="s">
        <v>151</v>
      </c>
      <c r="D81" s="12" t="s">
        <v>150</v>
      </c>
      <c r="E81" s="201">
        <v>6619.2410714285716</v>
      </c>
      <c r="F81" s="200">
        <v>28348.571428571428</v>
      </c>
      <c r="G81" s="51">
        <f t="shared" si="10"/>
        <v>3.2827525274665978</v>
      </c>
      <c r="H81" s="200">
        <v>28920</v>
      </c>
      <c r="I81" s="56">
        <f t="shared" si="11"/>
        <v>-1.9758940920766684E-2</v>
      </c>
    </row>
    <row r="82" spans="1:9" x14ac:dyDescent="0.25">
      <c r="F82" s="91"/>
      <c r="I82" s="1"/>
    </row>
  </sheetData>
  <mergeCells count="10">
    <mergeCell ref="A9:I9"/>
    <mergeCell ref="A12:A13"/>
    <mergeCell ref="D12:D13"/>
    <mergeCell ref="C12:C13"/>
    <mergeCell ref="H12:H13"/>
    <mergeCell ref="I12:I13"/>
    <mergeCell ref="F12:F13"/>
    <mergeCell ref="G12:G13"/>
    <mergeCell ref="E12:E13"/>
    <mergeCell ref="B12:B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7:I40"/>
  <sheetViews>
    <sheetView rightToLeft="1" topLeftCell="A7" zoomScaleNormal="100" workbookViewId="0">
      <selection activeCell="I41" sqref="I41"/>
    </sheetView>
  </sheetViews>
  <sheetFormatPr defaultRowHeight="15" x14ac:dyDescent="0.25"/>
  <cols>
    <col min="1" max="1" width="24.25" style="9" bestFit="1" customWidth="1"/>
    <col min="2" max="2" width="5.125" style="9" bestFit="1" customWidth="1"/>
    <col min="3" max="3" width="20.875" bestFit="1" customWidth="1"/>
    <col min="4" max="4" width="15.625" customWidth="1"/>
    <col min="5" max="5" width="13.25" customWidth="1"/>
    <col min="6" max="6" width="15.25" customWidth="1"/>
    <col min="7" max="7" width="11.625" customWidth="1"/>
    <col min="8" max="8" width="15.25" customWidth="1"/>
    <col min="9" max="9" width="13.625" customWidth="1"/>
    <col min="10" max="10" width="10.25" customWidth="1"/>
  </cols>
  <sheetData>
    <row r="7" spans="1:9" ht="14.25" x14ac:dyDescent="0.2">
      <c r="A7" s="4" t="s">
        <v>1</v>
      </c>
      <c r="B7" s="3"/>
      <c r="C7" s="3"/>
      <c r="D7" s="3"/>
    </row>
    <row r="8" spans="1:9" ht="14.25" x14ac:dyDescent="0.2">
      <c r="A8" s="4" t="s">
        <v>2</v>
      </c>
      <c r="B8" s="4"/>
      <c r="C8" s="4"/>
      <c r="D8" s="4"/>
    </row>
    <row r="9" spans="1:9" ht="19.5" x14ac:dyDescent="0.35">
      <c r="A9" s="243" t="s">
        <v>203</v>
      </c>
      <c r="B9" s="243"/>
      <c r="C9" s="243"/>
      <c r="D9" s="243"/>
      <c r="E9" s="243"/>
      <c r="F9" s="243"/>
      <c r="G9" s="243"/>
      <c r="H9" s="243"/>
      <c r="I9" s="243"/>
    </row>
    <row r="10" spans="1:9" ht="18" x14ac:dyDescent="0.2">
      <c r="A10" s="2" t="s">
        <v>222</v>
      </c>
      <c r="B10" s="2"/>
      <c r="C10" s="2"/>
      <c r="D10" s="2"/>
    </row>
    <row r="11" spans="1:9" ht="18.75" thickBot="1" x14ac:dyDescent="0.25">
      <c r="A11" s="2"/>
      <c r="B11" s="2"/>
      <c r="C11" s="2"/>
      <c r="D11" s="2"/>
    </row>
    <row r="12" spans="1:9" ht="30.75" customHeight="1" x14ac:dyDescent="0.2">
      <c r="A12" s="244" t="s">
        <v>3</v>
      </c>
      <c r="B12" s="250"/>
      <c r="C12" s="252" t="s">
        <v>0</v>
      </c>
      <c r="D12" s="246" t="s">
        <v>23</v>
      </c>
      <c r="E12" s="246" t="s">
        <v>217</v>
      </c>
      <c r="F12" s="254" t="s">
        <v>223</v>
      </c>
      <c r="G12" s="246" t="s">
        <v>197</v>
      </c>
      <c r="H12" s="254" t="s">
        <v>219</v>
      </c>
      <c r="I12" s="246" t="s">
        <v>187</v>
      </c>
    </row>
    <row r="13" spans="1:9" ht="30.75" customHeight="1" thickBot="1" x14ac:dyDescent="0.25">
      <c r="A13" s="245"/>
      <c r="B13" s="251"/>
      <c r="C13" s="253"/>
      <c r="D13" s="247"/>
      <c r="E13" s="247"/>
      <c r="F13" s="255"/>
      <c r="G13" s="247"/>
      <c r="H13" s="255"/>
      <c r="I13" s="247"/>
    </row>
    <row r="14" spans="1:9" ht="17.25" customHeight="1" thickBot="1" x14ac:dyDescent="0.3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109"/>
    </row>
    <row r="15" spans="1:9" ht="16.5" x14ac:dyDescent="0.3">
      <c r="A15" s="33"/>
      <c r="B15" s="40" t="s">
        <v>4</v>
      </c>
      <c r="C15" s="19" t="s">
        <v>84</v>
      </c>
      <c r="D15" s="11" t="s">
        <v>161</v>
      </c>
      <c r="E15" s="42">
        <v>2593.9749999999999</v>
      </c>
      <c r="F15" s="168">
        <v>8100</v>
      </c>
      <c r="G15" s="44">
        <f>(F15-E15)/E15</f>
        <v>2.1226206883258318</v>
      </c>
      <c r="H15" s="168">
        <v>8718</v>
      </c>
      <c r="I15" s="120">
        <f>(F15-H15)/H15</f>
        <v>-7.0887818306951136E-2</v>
      </c>
    </row>
    <row r="16" spans="1:9" ht="16.5" x14ac:dyDescent="0.3">
      <c r="A16" s="37"/>
      <c r="B16" s="34" t="s">
        <v>5</v>
      </c>
      <c r="C16" s="15" t="s">
        <v>85</v>
      </c>
      <c r="D16" s="11" t="s">
        <v>161</v>
      </c>
      <c r="E16" s="46">
        <v>3041.4805555555558</v>
      </c>
      <c r="F16" s="168">
        <v>6560</v>
      </c>
      <c r="G16" s="48">
        <f t="shared" ref="G16:G39" si="0">(F16-E16)/E16</f>
        <v>1.1568443000621953</v>
      </c>
      <c r="H16" s="168">
        <v>6198</v>
      </c>
      <c r="I16" s="48">
        <f>(F16-H16)/H16</f>
        <v>5.8405937399161022E-2</v>
      </c>
    </row>
    <row r="17" spans="1:9" ht="16.5" x14ac:dyDescent="0.3">
      <c r="A17" s="37"/>
      <c r="B17" s="34" t="s">
        <v>6</v>
      </c>
      <c r="C17" s="15" t="s">
        <v>86</v>
      </c>
      <c r="D17" s="11" t="s">
        <v>161</v>
      </c>
      <c r="E17" s="46">
        <v>2526.6527777777778</v>
      </c>
      <c r="F17" s="168">
        <v>5960</v>
      </c>
      <c r="G17" s="48">
        <f t="shared" si="0"/>
        <v>1.3588520165568192</v>
      </c>
      <c r="H17" s="168">
        <v>5998</v>
      </c>
      <c r="I17" s="48">
        <f t="shared" ref="I17:I29" si="1">(F17-H17)/H17</f>
        <v>-6.3354451483827942E-3</v>
      </c>
    </row>
    <row r="18" spans="1:9" ht="16.5" x14ac:dyDescent="0.3">
      <c r="A18" s="37"/>
      <c r="B18" s="34" t="s">
        <v>7</v>
      </c>
      <c r="C18" s="15" t="s">
        <v>87</v>
      </c>
      <c r="D18" s="11" t="s">
        <v>161</v>
      </c>
      <c r="E18" s="46">
        <v>2863.9750000000004</v>
      </c>
      <c r="F18" s="168">
        <v>7760</v>
      </c>
      <c r="G18" s="48">
        <f t="shared" si="0"/>
        <v>1.7095208582477148</v>
      </c>
      <c r="H18" s="168">
        <v>9518</v>
      </c>
      <c r="I18" s="48">
        <f t="shared" si="1"/>
        <v>-0.184702668627863</v>
      </c>
    </row>
    <row r="19" spans="1:9" ht="16.5" x14ac:dyDescent="0.3">
      <c r="A19" s="37"/>
      <c r="B19" s="34" t="s">
        <v>8</v>
      </c>
      <c r="C19" s="15" t="s">
        <v>89</v>
      </c>
      <c r="D19" s="11" t="s">
        <v>161</v>
      </c>
      <c r="E19" s="46">
        <v>5319.1544642857143</v>
      </c>
      <c r="F19" s="168">
        <v>16400</v>
      </c>
      <c r="G19" s="48">
        <f t="shared" si="0"/>
        <v>2.0831967956776158</v>
      </c>
      <c r="H19" s="168">
        <v>15318</v>
      </c>
      <c r="I19" s="48">
        <f t="shared" si="1"/>
        <v>7.0635853244548893E-2</v>
      </c>
    </row>
    <row r="20" spans="1:9" ht="16.5" x14ac:dyDescent="0.3">
      <c r="A20" s="37"/>
      <c r="B20" s="34" t="s">
        <v>9</v>
      </c>
      <c r="C20" s="15" t="s">
        <v>88</v>
      </c>
      <c r="D20" s="11" t="s">
        <v>161</v>
      </c>
      <c r="E20" s="46">
        <v>4607.0249999999996</v>
      </c>
      <c r="F20" s="168">
        <v>10200</v>
      </c>
      <c r="G20" s="48">
        <f t="shared" si="0"/>
        <v>1.2140101258404286</v>
      </c>
      <c r="H20" s="168">
        <v>9718</v>
      </c>
      <c r="I20" s="48">
        <f t="shared" si="1"/>
        <v>4.9598682856554846E-2</v>
      </c>
    </row>
    <row r="21" spans="1:9" ht="16.5" x14ac:dyDescent="0.3">
      <c r="A21" s="37"/>
      <c r="B21" s="34" t="s">
        <v>10</v>
      </c>
      <c r="C21" s="15" t="s">
        <v>90</v>
      </c>
      <c r="D21" s="11" t="s">
        <v>161</v>
      </c>
      <c r="E21" s="46">
        <v>3007.0249999999996</v>
      </c>
      <c r="F21" s="168">
        <v>5570</v>
      </c>
      <c r="G21" s="48">
        <f t="shared" si="0"/>
        <v>0.85232912928891535</v>
      </c>
      <c r="H21" s="168">
        <v>5200</v>
      </c>
      <c r="I21" s="48">
        <f t="shared" si="1"/>
        <v>7.1153846153846151E-2</v>
      </c>
    </row>
    <row r="22" spans="1:9" ht="16.5" x14ac:dyDescent="0.3">
      <c r="A22" s="37"/>
      <c r="B22" s="34" t="s">
        <v>11</v>
      </c>
      <c r="C22" s="15" t="s">
        <v>91</v>
      </c>
      <c r="D22" s="13" t="s">
        <v>81</v>
      </c>
      <c r="E22" s="46">
        <v>761.2</v>
      </c>
      <c r="F22" s="168">
        <v>1710</v>
      </c>
      <c r="G22" s="48">
        <f t="shared" si="0"/>
        <v>1.2464529689963215</v>
      </c>
      <c r="H22" s="168">
        <v>1900</v>
      </c>
      <c r="I22" s="48">
        <f t="shared" si="1"/>
        <v>-0.1</v>
      </c>
    </row>
    <row r="23" spans="1:9" ht="16.5" x14ac:dyDescent="0.3">
      <c r="A23" s="37"/>
      <c r="B23" s="34" t="s">
        <v>12</v>
      </c>
      <c r="C23" s="15" t="s">
        <v>92</v>
      </c>
      <c r="D23" s="13" t="s">
        <v>81</v>
      </c>
      <c r="E23" s="46">
        <v>690.97500000000002</v>
      </c>
      <c r="F23" s="168">
        <v>2620</v>
      </c>
      <c r="G23" s="48">
        <f t="shared" si="0"/>
        <v>2.7917435507796955</v>
      </c>
      <c r="H23" s="168">
        <v>2318</v>
      </c>
      <c r="I23" s="48">
        <f t="shared" si="1"/>
        <v>0.13028472821397757</v>
      </c>
    </row>
    <row r="24" spans="1:9" ht="16.5" x14ac:dyDescent="0.3">
      <c r="A24" s="37"/>
      <c r="B24" s="34" t="s">
        <v>13</v>
      </c>
      <c r="C24" s="15" t="s">
        <v>93</v>
      </c>
      <c r="D24" s="13" t="s">
        <v>81</v>
      </c>
      <c r="E24" s="46">
        <v>696.34999999999991</v>
      </c>
      <c r="F24" s="168">
        <v>2350</v>
      </c>
      <c r="G24" s="48">
        <f t="shared" si="0"/>
        <v>2.3747397142241695</v>
      </c>
      <c r="H24" s="168">
        <v>2298</v>
      </c>
      <c r="I24" s="48">
        <f t="shared" si="1"/>
        <v>2.2628372497824196E-2</v>
      </c>
    </row>
    <row r="25" spans="1:9" ht="16.5" x14ac:dyDescent="0.3">
      <c r="A25" s="37"/>
      <c r="B25" s="34" t="s">
        <v>14</v>
      </c>
      <c r="C25" s="15" t="s">
        <v>94</v>
      </c>
      <c r="D25" s="13" t="s">
        <v>81</v>
      </c>
      <c r="E25" s="46">
        <v>889.52499999999998</v>
      </c>
      <c r="F25" s="168">
        <v>3500</v>
      </c>
      <c r="G25" s="48">
        <f t="shared" si="0"/>
        <v>2.9346842415896126</v>
      </c>
      <c r="H25" s="168">
        <v>3600</v>
      </c>
      <c r="I25" s="48">
        <f t="shared" si="1"/>
        <v>-2.7777777777777776E-2</v>
      </c>
    </row>
    <row r="26" spans="1:9" ht="16.5" x14ac:dyDescent="0.3">
      <c r="A26" s="37"/>
      <c r="B26" s="34" t="s">
        <v>15</v>
      </c>
      <c r="C26" s="15" t="s">
        <v>95</v>
      </c>
      <c r="D26" s="13" t="s">
        <v>82</v>
      </c>
      <c r="E26" s="46">
        <v>2744.1374999999998</v>
      </c>
      <c r="F26" s="168">
        <v>6220</v>
      </c>
      <c r="G26" s="48">
        <f t="shared" si="0"/>
        <v>1.2666502680714797</v>
      </c>
      <c r="H26" s="168">
        <v>7060</v>
      </c>
      <c r="I26" s="48">
        <f t="shared" si="1"/>
        <v>-0.11898016997167139</v>
      </c>
    </row>
    <row r="27" spans="1:9" ht="16.5" x14ac:dyDescent="0.3">
      <c r="A27" s="37"/>
      <c r="B27" s="34" t="s">
        <v>16</v>
      </c>
      <c r="C27" s="15" t="s">
        <v>96</v>
      </c>
      <c r="D27" s="13" t="s">
        <v>81</v>
      </c>
      <c r="E27" s="46">
        <v>729.77777777777783</v>
      </c>
      <c r="F27" s="168">
        <v>2550</v>
      </c>
      <c r="G27" s="48">
        <f t="shared" si="0"/>
        <v>2.4942143727161996</v>
      </c>
      <c r="H27" s="168">
        <v>2183</v>
      </c>
      <c r="I27" s="48">
        <f t="shared" si="1"/>
        <v>0.16811726981218506</v>
      </c>
    </row>
    <row r="28" spans="1:9" ht="16.5" x14ac:dyDescent="0.3">
      <c r="A28" s="37"/>
      <c r="B28" s="34" t="s">
        <v>17</v>
      </c>
      <c r="C28" s="15" t="s">
        <v>97</v>
      </c>
      <c r="D28" s="11" t="s">
        <v>161</v>
      </c>
      <c r="E28" s="46">
        <v>1875.3249999999998</v>
      </c>
      <c r="F28" s="168">
        <v>4510</v>
      </c>
      <c r="G28" s="48">
        <f t="shared" si="0"/>
        <v>1.4049164811432688</v>
      </c>
      <c r="H28" s="168">
        <v>4598</v>
      </c>
      <c r="I28" s="48">
        <f t="shared" si="1"/>
        <v>-1.9138755980861243E-2</v>
      </c>
    </row>
    <row r="29" spans="1:9" ht="16.5" x14ac:dyDescent="0.3">
      <c r="A29" s="37"/>
      <c r="B29" s="34" t="s">
        <v>18</v>
      </c>
      <c r="C29" s="15" t="s">
        <v>98</v>
      </c>
      <c r="D29" s="13" t="s">
        <v>83</v>
      </c>
      <c r="E29" s="46">
        <v>3263.1156250000004</v>
      </c>
      <c r="F29" s="168">
        <v>7460</v>
      </c>
      <c r="G29" s="48">
        <f t="shared" si="0"/>
        <v>1.2861586463090775</v>
      </c>
      <c r="H29" s="168">
        <v>8020</v>
      </c>
      <c r="I29" s="48">
        <f t="shared" si="1"/>
        <v>-6.9825436408977551E-2</v>
      </c>
    </row>
    <row r="30" spans="1:9" ht="17.25" thickBot="1" x14ac:dyDescent="0.35">
      <c r="A30" s="38"/>
      <c r="B30" s="36" t="s">
        <v>19</v>
      </c>
      <c r="C30" s="16" t="s">
        <v>99</v>
      </c>
      <c r="D30" s="12" t="s">
        <v>161</v>
      </c>
      <c r="E30" s="49">
        <v>2389.4499999999998</v>
      </c>
      <c r="F30" s="171">
        <v>8400</v>
      </c>
      <c r="G30" s="51">
        <f t="shared" si="0"/>
        <v>2.515453347004541</v>
      </c>
      <c r="H30" s="171">
        <v>8700</v>
      </c>
      <c r="I30" s="51">
        <f>(F30-H30)/H30</f>
        <v>-3.4482758620689655E-2</v>
      </c>
    </row>
    <row r="31" spans="1:9" ht="17.25" customHeight="1" thickBot="1" x14ac:dyDescent="0.3">
      <c r="A31" s="37" t="s">
        <v>20</v>
      </c>
      <c r="B31" s="10" t="s">
        <v>21</v>
      </c>
      <c r="C31" s="5"/>
      <c r="D31" s="6"/>
      <c r="E31" s="41"/>
      <c r="F31" s="167"/>
      <c r="G31" s="41"/>
      <c r="H31" s="167"/>
      <c r="I31" s="121"/>
    </row>
    <row r="32" spans="1:9" ht="16.5" x14ac:dyDescent="0.3">
      <c r="A32" s="33"/>
      <c r="B32" s="39" t="s">
        <v>26</v>
      </c>
      <c r="C32" s="18" t="s">
        <v>100</v>
      </c>
      <c r="D32" s="20" t="s">
        <v>161</v>
      </c>
      <c r="E32" s="54">
        <v>4248.78125</v>
      </c>
      <c r="F32" s="168">
        <v>12260</v>
      </c>
      <c r="G32" s="44">
        <f t="shared" si="0"/>
        <v>1.8855333514757908</v>
      </c>
      <c r="H32" s="168">
        <v>13520</v>
      </c>
      <c r="I32" s="45">
        <f>(F32-H32)/H32</f>
        <v>-9.3195266272189353E-2</v>
      </c>
    </row>
    <row r="33" spans="1:9" ht="16.5" x14ac:dyDescent="0.3">
      <c r="A33" s="37"/>
      <c r="B33" s="34" t="s">
        <v>27</v>
      </c>
      <c r="C33" s="15" t="s">
        <v>101</v>
      </c>
      <c r="D33" s="11" t="s">
        <v>161</v>
      </c>
      <c r="E33" s="46">
        <v>4065.3999999999996</v>
      </c>
      <c r="F33" s="168">
        <v>11860</v>
      </c>
      <c r="G33" s="48">
        <f t="shared" si="0"/>
        <v>1.9173021104934327</v>
      </c>
      <c r="H33" s="168">
        <v>12920</v>
      </c>
      <c r="I33" s="48">
        <f>(F33-H33)/H33</f>
        <v>-8.2043343653250778E-2</v>
      </c>
    </row>
    <row r="34" spans="1:9" ht="16.5" x14ac:dyDescent="0.3">
      <c r="A34" s="37"/>
      <c r="B34" s="39" t="s">
        <v>28</v>
      </c>
      <c r="C34" s="15" t="s">
        <v>102</v>
      </c>
      <c r="D34" s="11" t="s">
        <v>161</v>
      </c>
      <c r="E34" s="46">
        <v>3929.1972222222221</v>
      </c>
      <c r="F34" s="168">
        <v>10360</v>
      </c>
      <c r="G34" s="48">
        <f>(F34-E34)/E34</f>
        <v>1.6366709060587017</v>
      </c>
      <c r="H34" s="168">
        <v>10160</v>
      </c>
      <c r="I34" s="48">
        <f>(F34-H34)/H34</f>
        <v>1.968503937007874E-2</v>
      </c>
    </row>
    <row r="35" spans="1:9" ht="16.5" x14ac:dyDescent="0.3">
      <c r="A35" s="37"/>
      <c r="B35" s="34" t="s">
        <v>29</v>
      </c>
      <c r="C35" s="15" t="s">
        <v>103</v>
      </c>
      <c r="D35" s="11" t="s">
        <v>161</v>
      </c>
      <c r="E35" s="46">
        <v>4378.4303571428572</v>
      </c>
      <c r="F35" s="168">
        <v>10200</v>
      </c>
      <c r="G35" s="48">
        <f t="shared" si="0"/>
        <v>1.3296019733099067</v>
      </c>
      <c r="H35" s="168">
        <v>9600</v>
      </c>
      <c r="I35" s="48">
        <f>(F35-H35)/H35</f>
        <v>6.25E-2</v>
      </c>
    </row>
    <row r="36" spans="1:9" ht="17.25" thickBot="1" x14ac:dyDescent="0.35">
      <c r="A36" s="38"/>
      <c r="B36" s="39" t="s">
        <v>30</v>
      </c>
      <c r="C36" s="15" t="s">
        <v>104</v>
      </c>
      <c r="D36" s="24" t="s">
        <v>161</v>
      </c>
      <c r="E36" s="49">
        <v>6390.4812499999998</v>
      </c>
      <c r="F36" s="168">
        <v>8260</v>
      </c>
      <c r="G36" s="55">
        <f t="shared" si="0"/>
        <v>0.29254741182442251</v>
      </c>
      <c r="H36" s="168">
        <v>9520</v>
      </c>
      <c r="I36" s="48">
        <f>(F36-H36)/H36</f>
        <v>-0.13235294117647059</v>
      </c>
    </row>
    <row r="37" spans="1:9" ht="17.25" customHeight="1" thickBot="1" x14ac:dyDescent="0.3">
      <c r="A37" s="37" t="s">
        <v>25</v>
      </c>
      <c r="B37" s="10" t="s">
        <v>51</v>
      </c>
      <c r="C37" s="5"/>
      <c r="D37" s="6"/>
      <c r="E37" s="6"/>
      <c r="F37" s="166"/>
      <c r="G37" s="6"/>
      <c r="H37" s="166"/>
      <c r="I37" s="53"/>
    </row>
    <row r="38" spans="1:9" ht="16.5" x14ac:dyDescent="0.3">
      <c r="A38" s="33"/>
      <c r="B38" s="40" t="s">
        <v>31</v>
      </c>
      <c r="C38" s="19" t="s">
        <v>105</v>
      </c>
      <c r="D38" s="20" t="s">
        <v>161</v>
      </c>
      <c r="E38" s="46">
        <v>93201.482142857145</v>
      </c>
      <c r="F38" s="169">
        <v>272000</v>
      </c>
      <c r="G38" s="45">
        <f t="shared" si="0"/>
        <v>1.9184085246958249</v>
      </c>
      <c r="H38" s="169">
        <v>284000</v>
      </c>
      <c r="I38" s="45">
        <f>(F38-H38)/H38</f>
        <v>-4.2253521126760563E-2</v>
      </c>
    </row>
    <row r="39" spans="1:9" ht="17.25" thickBot="1" x14ac:dyDescent="0.35">
      <c r="A39" s="38"/>
      <c r="B39" s="36" t="s">
        <v>32</v>
      </c>
      <c r="C39" s="16" t="s">
        <v>106</v>
      </c>
      <c r="D39" s="24" t="s">
        <v>161</v>
      </c>
      <c r="E39" s="83">
        <v>42616.329464285714</v>
      </c>
      <c r="F39" s="170">
        <v>133200</v>
      </c>
      <c r="G39" s="51">
        <f t="shared" si="0"/>
        <v>2.1255624704053226</v>
      </c>
      <c r="H39" s="170">
        <v>148200</v>
      </c>
      <c r="I39" s="51">
        <f>(F39-H39)/H39</f>
        <v>-0.10121457489878542</v>
      </c>
    </row>
    <row r="40" spans="1:9" x14ac:dyDescent="0.25">
      <c r="F40" s="91"/>
    </row>
  </sheetData>
  <mergeCells count="10">
    <mergeCell ref="A9:I9"/>
    <mergeCell ref="I12:I13"/>
    <mergeCell ref="G12:G13"/>
    <mergeCell ref="A12:A13"/>
    <mergeCell ref="B12:B13"/>
    <mergeCell ref="C12:C13"/>
    <mergeCell ref="D12:D13"/>
    <mergeCell ref="H12:H13"/>
    <mergeCell ref="E12:E13"/>
    <mergeCell ref="F12:F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7:I40"/>
  <sheetViews>
    <sheetView rightToLeft="1" zoomScaleNormal="100" workbookViewId="0">
      <selection activeCell="H15" sqref="H15:H39"/>
    </sheetView>
  </sheetViews>
  <sheetFormatPr defaultRowHeight="15" x14ac:dyDescent="0.25"/>
  <cols>
    <col min="1" max="1" width="15.625" style="9" customWidth="1"/>
    <col min="2" max="2" width="5.125" style="9" bestFit="1" customWidth="1"/>
    <col min="3" max="3" width="36.625" customWidth="1"/>
    <col min="4" max="4" width="14.625" customWidth="1"/>
    <col min="5" max="5" width="15.125" customWidth="1"/>
    <col min="6" max="6" width="10" customWidth="1"/>
    <col min="7" max="7" width="11.75" customWidth="1"/>
    <col min="8" max="8" width="12.375" customWidth="1"/>
    <col min="9" max="9" width="10.875" customWidth="1"/>
    <col min="10" max="13" width="10.25" customWidth="1"/>
  </cols>
  <sheetData>
    <row r="7" spans="1:9" ht="14.25" x14ac:dyDescent="0.2">
      <c r="A7" s="4" t="s">
        <v>1</v>
      </c>
      <c r="B7" s="3"/>
      <c r="C7" s="3"/>
      <c r="D7" s="3"/>
    </row>
    <row r="8" spans="1:9" ht="14.25" x14ac:dyDescent="0.2">
      <c r="A8" s="4" t="s">
        <v>2</v>
      </c>
      <c r="B8" s="4"/>
      <c r="C8" s="4"/>
      <c r="D8" s="4"/>
    </row>
    <row r="9" spans="1:9" ht="19.5" x14ac:dyDescent="0.35">
      <c r="A9" s="243" t="s">
        <v>204</v>
      </c>
      <c r="B9" s="243"/>
      <c r="C9" s="243"/>
      <c r="D9" s="243"/>
      <c r="E9" s="243"/>
      <c r="F9" s="243"/>
      <c r="G9" s="243"/>
      <c r="H9" s="243"/>
      <c r="I9" s="243"/>
    </row>
    <row r="10" spans="1:9" ht="18" x14ac:dyDescent="0.2">
      <c r="A10" s="2" t="s">
        <v>222</v>
      </c>
      <c r="B10" s="2"/>
      <c r="C10" s="2"/>
      <c r="D10" s="2"/>
    </row>
    <row r="11" spans="1:9" ht="18.75" thickBot="1" x14ac:dyDescent="0.25">
      <c r="A11" s="2"/>
      <c r="B11" s="2"/>
      <c r="C11" s="2"/>
      <c r="D11" s="2"/>
    </row>
    <row r="12" spans="1:9" ht="24.75" customHeight="1" x14ac:dyDescent="0.2">
      <c r="A12" s="244" t="s">
        <v>3</v>
      </c>
      <c r="B12" s="250"/>
      <c r="C12" s="252" t="s">
        <v>0</v>
      </c>
      <c r="D12" s="246" t="s">
        <v>221</v>
      </c>
      <c r="E12" s="254" t="s">
        <v>224</v>
      </c>
      <c r="F12" s="261" t="s">
        <v>186</v>
      </c>
      <c r="G12" s="246" t="s">
        <v>217</v>
      </c>
      <c r="H12" s="263" t="s">
        <v>225</v>
      </c>
      <c r="I12" s="259" t="s">
        <v>196</v>
      </c>
    </row>
    <row r="13" spans="1:9" ht="39.75" customHeight="1" thickBot="1" x14ac:dyDescent="0.25">
      <c r="A13" s="245"/>
      <c r="B13" s="251"/>
      <c r="C13" s="253"/>
      <c r="D13" s="247"/>
      <c r="E13" s="255"/>
      <c r="F13" s="262"/>
      <c r="G13" s="247"/>
      <c r="H13" s="264"/>
      <c r="I13" s="260"/>
    </row>
    <row r="14" spans="1:9" ht="17.25" customHeight="1" thickBot="1" x14ac:dyDescent="0.3">
      <c r="A14" s="33" t="s">
        <v>24</v>
      </c>
      <c r="B14" s="10" t="s">
        <v>22</v>
      </c>
      <c r="C14" s="5"/>
      <c r="D14" s="62"/>
      <c r="E14" s="7"/>
      <c r="F14" s="63"/>
      <c r="G14" s="64"/>
      <c r="H14" s="64"/>
      <c r="I14" s="65"/>
    </row>
    <row r="15" spans="1:9" ht="16.5" customHeight="1" x14ac:dyDescent="0.3">
      <c r="A15" s="33"/>
      <c r="B15" s="40" t="s">
        <v>4</v>
      </c>
      <c r="C15" s="19" t="s">
        <v>163</v>
      </c>
      <c r="D15" s="153">
        <v>9478.7999999999993</v>
      </c>
      <c r="E15" s="153">
        <v>8100</v>
      </c>
      <c r="F15" s="67">
        <f t="shared" ref="F15:F30" si="0">D15-E15</f>
        <v>1378.7999999999993</v>
      </c>
      <c r="G15" s="42">
        <v>2593.9749999999999</v>
      </c>
      <c r="H15" s="66">
        <f>AVERAGE(D15:E15)</f>
        <v>8789.4</v>
      </c>
      <c r="I15" s="69">
        <f>(H15-G15)/G15</f>
        <v>2.3883904046877857</v>
      </c>
    </row>
    <row r="16" spans="1:9" ht="16.5" customHeight="1" x14ac:dyDescent="0.3">
      <c r="A16" s="37"/>
      <c r="B16" s="34" t="s">
        <v>5</v>
      </c>
      <c r="C16" s="15" t="s">
        <v>164</v>
      </c>
      <c r="D16" s="153">
        <v>7848.666666666667</v>
      </c>
      <c r="E16" s="153">
        <v>6560</v>
      </c>
      <c r="F16" s="71">
        <f t="shared" si="0"/>
        <v>1288.666666666667</v>
      </c>
      <c r="G16" s="46">
        <v>3041.4805555555558</v>
      </c>
      <c r="H16" s="68">
        <f t="shared" ref="H16:H30" si="1">AVERAGE(D16:E16)</f>
        <v>7204.3333333333339</v>
      </c>
      <c r="I16" s="72">
        <f t="shared" ref="I16:I39" si="2">(H16-G16)/G16</f>
        <v>1.3686928789250119</v>
      </c>
    </row>
    <row r="17" spans="1:9" ht="16.5" x14ac:dyDescent="0.3">
      <c r="A17" s="37"/>
      <c r="B17" s="34" t="s">
        <v>6</v>
      </c>
      <c r="C17" s="15" t="s">
        <v>165</v>
      </c>
      <c r="D17" s="153">
        <v>5848.8</v>
      </c>
      <c r="E17" s="153">
        <v>5960</v>
      </c>
      <c r="F17" s="71">
        <f t="shared" si="0"/>
        <v>-111.19999999999982</v>
      </c>
      <c r="G17" s="46">
        <v>2526.6527777777778</v>
      </c>
      <c r="H17" s="68">
        <f t="shared" si="1"/>
        <v>5904.4</v>
      </c>
      <c r="I17" s="72">
        <f t="shared" si="2"/>
        <v>1.3368466185500139</v>
      </c>
    </row>
    <row r="18" spans="1:9" ht="16.5" x14ac:dyDescent="0.3">
      <c r="A18" s="37"/>
      <c r="B18" s="34" t="s">
        <v>7</v>
      </c>
      <c r="C18" s="15" t="s">
        <v>166</v>
      </c>
      <c r="D18" s="153">
        <v>8673.7999999999993</v>
      </c>
      <c r="E18" s="153">
        <v>7760</v>
      </c>
      <c r="F18" s="71">
        <f t="shared" si="0"/>
        <v>913.79999999999927</v>
      </c>
      <c r="G18" s="46">
        <v>2863.9750000000004</v>
      </c>
      <c r="H18" s="68">
        <f t="shared" si="1"/>
        <v>8216.9</v>
      </c>
      <c r="I18" s="72">
        <f t="shared" si="2"/>
        <v>1.8690543737288206</v>
      </c>
    </row>
    <row r="19" spans="1:9" ht="16.5" x14ac:dyDescent="0.3">
      <c r="A19" s="37"/>
      <c r="B19" s="34" t="s">
        <v>8</v>
      </c>
      <c r="C19" s="15" t="s">
        <v>167</v>
      </c>
      <c r="D19" s="153">
        <v>14437.25</v>
      </c>
      <c r="E19" s="153">
        <v>16400</v>
      </c>
      <c r="F19" s="71">
        <f t="shared" si="0"/>
        <v>-1962.75</v>
      </c>
      <c r="G19" s="46">
        <v>5319.1544642857143</v>
      </c>
      <c r="H19" s="68">
        <f t="shared" si="1"/>
        <v>15418.625</v>
      </c>
      <c r="I19" s="72">
        <f t="shared" si="2"/>
        <v>1.8986984874240718</v>
      </c>
    </row>
    <row r="20" spans="1:9" ht="16.5" x14ac:dyDescent="0.3">
      <c r="A20" s="37"/>
      <c r="B20" s="34" t="s">
        <v>9</v>
      </c>
      <c r="C20" s="15" t="s">
        <v>168</v>
      </c>
      <c r="D20" s="153">
        <v>12294.8</v>
      </c>
      <c r="E20" s="153">
        <v>10200</v>
      </c>
      <c r="F20" s="71">
        <f t="shared" si="0"/>
        <v>2094.7999999999993</v>
      </c>
      <c r="G20" s="46">
        <v>4607.0249999999996</v>
      </c>
      <c r="H20" s="68">
        <f t="shared" si="1"/>
        <v>11247.4</v>
      </c>
      <c r="I20" s="72">
        <f t="shared" si="2"/>
        <v>1.4413585773899644</v>
      </c>
    </row>
    <row r="21" spans="1:9" ht="16.5" x14ac:dyDescent="0.3">
      <c r="A21" s="37"/>
      <c r="B21" s="34" t="s">
        <v>10</v>
      </c>
      <c r="C21" s="15" t="s">
        <v>169</v>
      </c>
      <c r="D21" s="153">
        <v>7448.8</v>
      </c>
      <c r="E21" s="153">
        <v>5570</v>
      </c>
      <c r="F21" s="71">
        <f t="shared" si="0"/>
        <v>1878.8000000000002</v>
      </c>
      <c r="G21" s="46">
        <v>3007.0249999999996</v>
      </c>
      <c r="H21" s="68">
        <f t="shared" si="1"/>
        <v>6509.4</v>
      </c>
      <c r="I21" s="72">
        <f t="shared" si="2"/>
        <v>1.1647309217582162</v>
      </c>
    </row>
    <row r="22" spans="1:9" ht="16.5" x14ac:dyDescent="0.3">
      <c r="A22" s="37"/>
      <c r="B22" s="34" t="s">
        <v>11</v>
      </c>
      <c r="C22" s="15" t="s">
        <v>170</v>
      </c>
      <c r="D22" s="153">
        <v>2675</v>
      </c>
      <c r="E22" s="153">
        <v>1710</v>
      </c>
      <c r="F22" s="71">
        <f t="shared" si="0"/>
        <v>965</v>
      </c>
      <c r="G22" s="46">
        <v>761.2</v>
      </c>
      <c r="H22" s="68">
        <f t="shared" si="1"/>
        <v>2192.5</v>
      </c>
      <c r="I22" s="72">
        <f t="shared" si="2"/>
        <v>1.8803205465055175</v>
      </c>
    </row>
    <row r="23" spans="1:9" ht="16.5" x14ac:dyDescent="0.3">
      <c r="A23" s="37"/>
      <c r="B23" s="34" t="s">
        <v>12</v>
      </c>
      <c r="C23" s="15" t="s">
        <v>171</v>
      </c>
      <c r="D23" s="153">
        <v>3869.8</v>
      </c>
      <c r="E23" s="153">
        <v>2620</v>
      </c>
      <c r="F23" s="71">
        <f t="shared" si="0"/>
        <v>1249.8000000000002</v>
      </c>
      <c r="G23" s="46">
        <v>690.97500000000002</v>
      </c>
      <c r="H23" s="68">
        <f t="shared" si="1"/>
        <v>3244.9</v>
      </c>
      <c r="I23" s="72">
        <f t="shared" si="2"/>
        <v>3.6961178045515397</v>
      </c>
    </row>
    <row r="24" spans="1:9" ht="16.5" x14ac:dyDescent="0.3">
      <c r="A24" s="37"/>
      <c r="B24" s="34" t="s">
        <v>13</v>
      </c>
      <c r="C24" s="15" t="s">
        <v>172</v>
      </c>
      <c r="D24" s="153">
        <v>3632.5555555555557</v>
      </c>
      <c r="E24" s="153">
        <v>2350</v>
      </c>
      <c r="F24" s="71">
        <f t="shared" si="0"/>
        <v>1282.5555555555557</v>
      </c>
      <c r="G24" s="46">
        <v>696.34999999999991</v>
      </c>
      <c r="H24" s="68">
        <f t="shared" si="1"/>
        <v>2991.2777777777778</v>
      </c>
      <c r="I24" s="72">
        <f t="shared" si="2"/>
        <v>3.2956527289118664</v>
      </c>
    </row>
    <row r="25" spans="1:9" ht="16.5" x14ac:dyDescent="0.3">
      <c r="A25" s="37"/>
      <c r="B25" s="34" t="s">
        <v>14</v>
      </c>
      <c r="C25" s="15" t="s">
        <v>173</v>
      </c>
      <c r="D25" s="153">
        <v>4812.3</v>
      </c>
      <c r="E25" s="153">
        <v>3500</v>
      </c>
      <c r="F25" s="71">
        <f t="shared" si="0"/>
        <v>1312.3000000000002</v>
      </c>
      <c r="G25" s="46">
        <v>889.52499999999998</v>
      </c>
      <c r="H25" s="68">
        <f t="shared" si="1"/>
        <v>4156.1499999999996</v>
      </c>
      <c r="I25" s="72">
        <f t="shared" si="2"/>
        <v>3.6723251173379046</v>
      </c>
    </row>
    <row r="26" spans="1:9" ht="16.5" x14ac:dyDescent="0.3">
      <c r="A26" s="37"/>
      <c r="B26" s="34" t="s">
        <v>15</v>
      </c>
      <c r="C26" s="15" t="s">
        <v>174</v>
      </c>
      <c r="D26" s="153">
        <v>8199.7999999999993</v>
      </c>
      <c r="E26" s="153">
        <v>6220</v>
      </c>
      <c r="F26" s="71">
        <f t="shared" si="0"/>
        <v>1979.7999999999993</v>
      </c>
      <c r="G26" s="46">
        <v>2744.1374999999998</v>
      </c>
      <c r="H26" s="68">
        <f t="shared" si="1"/>
        <v>7209.9</v>
      </c>
      <c r="I26" s="72">
        <f t="shared" si="2"/>
        <v>1.6273829208631128</v>
      </c>
    </row>
    <row r="27" spans="1:9" ht="16.5" x14ac:dyDescent="0.3">
      <c r="A27" s="37"/>
      <c r="B27" s="34" t="s">
        <v>16</v>
      </c>
      <c r="C27" s="15" t="s">
        <v>175</v>
      </c>
      <c r="D27" s="153">
        <v>3855.3333333333335</v>
      </c>
      <c r="E27" s="153">
        <v>2550</v>
      </c>
      <c r="F27" s="71">
        <f t="shared" si="0"/>
        <v>1305.3333333333335</v>
      </c>
      <c r="G27" s="46">
        <v>729.77777777777783</v>
      </c>
      <c r="H27" s="68">
        <f t="shared" si="1"/>
        <v>3202.666666666667</v>
      </c>
      <c r="I27" s="72">
        <f t="shared" si="2"/>
        <v>3.3885505481120584</v>
      </c>
    </row>
    <row r="28" spans="1:9" ht="16.5" x14ac:dyDescent="0.3">
      <c r="A28" s="37"/>
      <c r="B28" s="34" t="s">
        <v>17</v>
      </c>
      <c r="C28" s="15" t="s">
        <v>176</v>
      </c>
      <c r="D28" s="153">
        <v>4052.7777777777778</v>
      </c>
      <c r="E28" s="153">
        <v>4510</v>
      </c>
      <c r="F28" s="71">
        <f t="shared" si="0"/>
        <v>-457.22222222222217</v>
      </c>
      <c r="G28" s="46">
        <v>1875.3249999999998</v>
      </c>
      <c r="H28" s="68">
        <f t="shared" si="1"/>
        <v>4281.3888888888887</v>
      </c>
      <c r="I28" s="72">
        <f t="shared" si="2"/>
        <v>1.2830116853819413</v>
      </c>
    </row>
    <row r="29" spans="1:9" ht="16.5" x14ac:dyDescent="0.3">
      <c r="A29" s="37"/>
      <c r="B29" s="34" t="s">
        <v>18</v>
      </c>
      <c r="C29" s="15" t="s">
        <v>177</v>
      </c>
      <c r="D29" s="153">
        <v>8961.1111111111113</v>
      </c>
      <c r="E29" s="153">
        <v>7460</v>
      </c>
      <c r="F29" s="71">
        <f t="shared" si="0"/>
        <v>1501.1111111111113</v>
      </c>
      <c r="G29" s="46">
        <v>3263.1156250000004</v>
      </c>
      <c r="H29" s="68">
        <f t="shared" si="1"/>
        <v>8210.5555555555547</v>
      </c>
      <c r="I29" s="72">
        <f t="shared" si="2"/>
        <v>1.5161705863718984</v>
      </c>
    </row>
    <row r="30" spans="1:9" ht="17.25" thickBot="1" x14ac:dyDescent="0.35">
      <c r="A30" s="38"/>
      <c r="B30" s="36" t="s">
        <v>19</v>
      </c>
      <c r="C30" s="16" t="s">
        <v>178</v>
      </c>
      <c r="D30" s="217">
        <v>8649.7999999999993</v>
      </c>
      <c r="E30" s="156">
        <v>8400</v>
      </c>
      <c r="F30" s="74">
        <f t="shared" si="0"/>
        <v>249.79999999999927</v>
      </c>
      <c r="G30" s="49">
        <v>2389.4499999999998</v>
      </c>
      <c r="H30" s="101">
        <f t="shared" si="1"/>
        <v>8524.9</v>
      </c>
      <c r="I30" s="75">
        <f t="shared" si="2"/>
        <v>2.5677247902236919</v>
      </c>
    </row>
    <row r="31" spans="1:9" ht="17.25" customHeight="1" thickBot="1" x14ac:dyDescent="0.35">
      <c r="A31" s="37" t="s">
        <v>20</v>
      </c>
      <c r="B31" s="10" t="s">
        <v>21</v>
      </c>
      <c r="C31" s="17"/>
      <c r="D31" s="76"/>
      <c r="E31" s="141"/>
      <c r="F31" s="76"/>
      <c r="G31" s="76"/>
      <c r="H31" s="76"/>
      <c r="I31" s="77"/>
    </row>
    <row r="32" spans="1:9" ht="16.5" x14ac:dyDescent="0.3">
      <c r="A32" s="33"/>
      <c r="B32" s="39" t="s">
        <v>26</v>
      </c>
      <c r="C32" s="18" t="s">
        <v>179</v>
      </c>
      <c r="D32" s="43">
        <v>12388.666666666666</v>
      </c>
      <c r="E32" s="153">
        <v>12260</v>
      </c>
      <c r="F32" s="67">
        <f>D32-E32</f>
        <v>128.66666666666606</v>
      </c>
      <c r="G32" s="54">
        <v>4248.78125</v>
      </c>
      <c r="H32" s="68">
        <f>AVERAGE(D32:E32)</f>
        <v>12324.333333333332</v>
      </c>
      <c r="I32" s="78">
        <f t="shared" si="2"/>
        <v>1.9006749484533552</v>
      </c>
    </row>
    <row r="33" spans="1:9" ht="16.5" x14ac:dyDescent="0.3">
      <c r="A33" s="37"/>
      <c r="B33" s="34" t="s">
        <v>27</v>
      </c>
      <c r="C33" s="15" t="s">
        <v>180</v>
      </c>
      <c r="D33" s="47">
        <v>11933.111111111111</v>
      </c>
      <c r="E33" s="153">
        <v>11860</v>
      </c>
      <c r="F33" s="79">
        <f>D33-E33</f>
        <v>73.111111111111313</v>
      </c>
      <c r="G33" s="46">
        <v>4065.3999999999996</v>
      </c>
      <c r="H33" s="68">
        <f>AVERAGE(D33:E33)</f>
        <v>11896.555555555555</v>
      </c>
      <c r="I33" s="72">
        <f t="shared" si="2"/>
        <v>1.9262939822786334</v>
      </c>
    </row>
    <row r="34" spans="1:9" ht="16.5" x14ac:dyDescent="0.3">
      <c r="A34" s="37"/>
      <c r="B34" s="39" t="s">
        <v>28</v>
      </c>
      <c r="C34" s="15" t="s">
        <v>181</v>
      </c>
      <c r="D34" s="47">
        <v>12598</v>
      </c>
      <c r="E34" s="153">
        <v>10360</v>
      </c>
      <c r="F34" s="71">
        <f>D34-E34</f>
        <v>2238</v>
      </c>
      <c r="G34" s="46">
        <v>3929.1972222222221</v>
      </c>
      <c r="H34" s="68">
        <f>AVERAGE(D34:E34)</f>
        <v>11479</v>
      </c>
      <c r="I34" s="72">
        <f t="shared" si="2"/>
        <v>1.9214619045026868</v>
      </c>
    </row>
    <row r="35" spans="1:9" ht="16.5" x14ac:dyDescent="0.3">
      <c r="A35" s="37"/>
      <c r="B35" s="34" t="s">
        <v>29</v>
      </c>
      <c r="C35" s="15" t="s">
        <v>182</v>
      </c>
      <c r="D35" s="47">
        <v>9000</v>
      </c>
      <c r="E35" s="153">
        <v>10200</v>
      </c>
      <c r="F35" s="79">
        <f>D35-E35</f>
        <v>-1200</v>
      </c>
      <c r="G35" s="46">
        <v>4378.4303571428572</v>
      </c>
      <c r="H35" s="68">
        <f>AVERAGE(D35:E35)</f>
        <v>9600</v>
      </c>
      <c r="I35" s="72">
        <f t="shared" si="2"/>
        <v>1.1925665631152063</v>
      </c>
    </row>
    <row r="36" spans="1:9" ht="17.25" thickBot="1" x14ac:dyDescent="0.35">
      <c r="A36" s="38"/>
      <c r="B36" s="39" t="s">
        <v>30</v>
      </c>
      <c r="C36" s="15" t="s">
        <v>183</v>
      </c>
      <c r="D36" s="50">
        <v>9889.7999999999993</v>
      </c>
      <c r="E36" s="153">
        <v>8260</v>
      </c>
      <c r="F36" s="71">
        <f>D36-E36</f>
        <v>1629.7999999999993</v>
      </c>
      <c r="G36" s="49">
        <v>6390.4812499999998</v>
      </c>
      <c r="H36" s="68">
        <f>AVERAGE(D36:E36)</f>
        <v>9074.9</v>
      </c>
      <c r="I36" s="80">
        <f t="shared" si="2"/>
        <v>0.42006519462051467</v>
      </c>
    </row>
    <row r="37" spans="1:9" ht="17.25" customHeight="1" thickBot="1" x14ac:dyDescent="0.35">
      <c r="A37" s="37" t="s">
        <v>25</v>
      </c>
      <c r="B37" s="10" t="s">
        <v>51</v>
      </c>
      <c r="C37" s="17"/>
      <c r="D37" s="41"/>
      <c r="E37" s="136"/>
      <c r="F37" s="41"/>
      <c r="G37" s="41"/>
      <c r="H37" s="76"/>
      <c r="I37" s="77"/>
    </row>
    <row r="38" spans="1:9" ht="16.5" x14ac:dyDescent="0.3">
      <c r="A38" s="33"/>
      <c r="B38" s="40" t="s">
        <v>31</v>
      </c>
      <c r="C38" s="19" t="s">
        <v>184</v>
      </c>
      <c r="D38" s="43">
        <v>292997</v>
      </c>
      <c r="E38" s="154">
        <v>272000</v>
      </c>
      <c r="F38" s="67">
        <f>D38-E38</f>
        <v>20997</v>
      </c>
      <c r="G38" s="46">
        <v>93201.482142857145</v>
      </c>
      <c r="H38" s="67">
        <f>AVERAGE(D38:E38)</f>
        <v>282498.5</v>
      </c>
      <c r="I38" s="78">
        <f t="shared" si="2"/>
        <v>2.0310515831389098</v>
      </c>
    </row>
    <row r="39" spans="1:9" ht="17.25" thickBot="1" x14ac:dyDescent="0.35">
      <c r="A39" s="38"/>
      <c r="B39" s="36" t="s">
        <v>32</v>
      </c>
      <c r="C39" s="16" t="s">
        <v>185</v>
      </c>
      <c r="D39" s="57">
        <v>138299.66666666666</v>
      </c>
      <c r="E39" s="155">
        <v>133200</v>
      </c>
      <c r="F39" s="74">
        <f>D39-E39</f>
        <v>5099.666666666657</v>
      </c>
      <c r="G39" s="46">
        <v>42616.329464285714</v>
      </c>
      <c r="H39" s="81">
        <f>AVERAGE(D39:E39)</f>
        <v>135749.83333333331</v>
      </c>
      <c r="I39" s="75">
        <f t="shared" si="2"/>
        <v>2.1853947780063367</v>
      </c>
    </row>
    <row r="40" spans="1:9" ht="15.75" customHeight="1" thickBot="1" x14ac:dyDescent="0.25">
      <c r="A40" s="256"/>
      <c r="B40" s="257"/>
      <c r="C40" s="258"/>
      <c r="D40" s="84">
        <f>SUM(D15:D39)</f>
        <v>601845.63888888888</v>
      </c>
      <c r="E40" s="84">
        <f>SUM(E15:E39)</f>
        <v>558010</v>
      </c>
      <c r="F40" s="84">
        <f>SUM(F15:F39)</f>
        <v>43835.638888888876</v>
      </c>
      <c r="G40" s="84">
        <f>SUM(G15:G39)</f>
        <v>196829.24538690477</v>
      </c>
      <c r="H40" s="84">
        <f>AVERAGE(D40:E40)</f>
        <v>579927.8194444445</v>
      </c>
      <c r="I40" s="75">
        <f>(H40-G40)/G40</f>
        <v>1.9463498592624671</v>
      </c>
    </row>
  </sheetData>
  <mergeCells count="11">
    <mergeCell ref="A40:C40"/>
    <mergeCell ref="I12:I13"/>
    <mergeCell ref="A9:I9"/>
    <mergeCell ref="A12:A13"/>
    <mergeCell ref="B12:B13"/>
    <mergeCell ref="C12:C13"/>
    <mergeCell ref="E12:E13"/>
    <mergeCell ref="F12:F13"/>
    <mergeCell ref="H12:H13"/>
    <mergeCell ref="D12:D13"/>
    <mergeCell ref="G12:G13"/>
  </mergeCells>
  <printOptions horizontalCentered="1"/>
  <pageMargins left="0.15748031496062992" right="0.15748031496062992" top="0.47244094488188981" bottom="0.55118110236220474" header="0.31496062992125984" footer="0.31496062992125984"/>
  <pageSetup paperSize="9" orientation="landscape" r:id="rId1"/>
  <headerFooter>
    <oddFooter>&amp;C&amp;P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7:I83"/>
  <sheetViews>
    <sheetView rightToLeft="1" topLeftCell="A11" zoomScaleNormal="100" workbookViewId="0">
      <selection activeCell="B76" sqref="B76:I82"/>
    </sheetView>
  </sheetViews>
  <sheetFormatPr defaultRowHeight="15" x14ac:dyDescent="0.25"/>
  <cols>
    <col min="1" max="1" width="26" style="9" customWidth="1"/>
    <col min="2" max="2" width="5.125" style="9" bestFit="1" customWidth="1"/>
    <col min="3" max="3" width="22.25" customWidth="1"/>
    <col min="4" max="4" width="16.125" bestFit="1" customWidth="1"/>
    <col min="5" max="5" width="12.875" style="28" customWidth="1"/>
    <col min="6" max="6" width="15.25" style="28" customWidth="1"/>
    <col min="7" max="7" width="12.125" customWidth="1"/>
    <col min="8" max="8" width="15" style="28" customWidth="1"/>
    <col min="9" max="9" width="12.75" customWidth="1"/>
    <col min="10" max="10" width="10.25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243" t="s">
        <v>201</v>
      </c>
      <c r="B9" s="243"/>
      <c r="C9" s="243"/>
      <c r="D9" s="243"/>
      <c r="E9" s="243"/>
      <c r="F9" s="243"/>
      <c r="G9" s="243"/>
      <c r="H9" s="243"/>
      <c r="I9" s="243"/>
    </row>
    <row r="10" spans="1:9" ht="18" x14ac:dyDescent="0.2">
      <c r="A10" s="2" t="s">
        <v>222</v>
      </c>
      <c r="B10" s="2"/>
      <c r="C10" s="2"/>
    </row>
    <row r="11" spans="1:9" ht="18" x14ac:dyDescent="0.2">
      <c r="A11" s="2"/>
      <c r="B11" s="2"/>
      <c r="C11" s="2"/>
    </row>
    <row r="12" spans="1:9" ht="15.75" thickBot="1" x14ac:dyDescent="0.3"/>
    <row r="13" spans="1:9" ht="24.75" customHeight="1" x14ac:dyDescent="0.2">
      <c r="A13" s="244" t="s">
        <v>3</v>
      </c>
      <c r="B13" s="250"/>
      <c r="C13" s="252" t="s">
        <v>0</v>
      </c>
      <c r="D13" s="246" t="s">
        <v>23</v>
      </c>
      <c r="E13" s="246" t="s">
        <v>217</v>
      </c>
      <c r="F13" s="263" t="s">
        <v>225</v>
      </c>
      <c r="G13" s="246" t="s">
        <v>197</v>
      </c>
      <c r="H13" s="263" t="s">
        <v>220</v>
      </c>
      <c r="I13" s="246" t="s">
        <v>187</v>
      </c>
    </row>
    <row r="14" spans="1:9" ht="33.75" customHeight="1" thickBot="1" x14ac:dyDescent="0.25">
      <c r="A14" s="245"/>
      <c r="B14" s="251"/>
      <c r="C14" s="253"/>
      <c r="D14" s="266"/>
      <c r="E14" s="247"/>
      <c r="F14" s="264"/>
      <c r="G14" s="265"/>
      <c r="H14" s="264"/>
      <c r="I14" s="265"/>
    </row>
    <row r="15" spans="1:9" ht="17.25" customHeight="1" thickBot="1" x14ac:dyDescent="0.3">
      <c r="A15" s="33" t="s">
        <v>24</v>
      </c>
      <c r="B15" s="27" t="s">
        <v>22</v>
      </c>
      <c r="C15" s="5"/>
      <c r="D15" s="6"/>
      <c r="E15" s="7"/>
      <c r="F15" s="7"/>
      <c r="G15" s="8"/>
      <c r="H15" s="7"/>
      <c r="I15" s="8"/>
    </row>
    <row r="16" spans="1:9" ht="16.5" x14ac:dyDescent="0.3">
      <c r="A16" s="33"/>
      <c r="B16" s="40" t="s">
        <v>4</v>
      </c>
      <c r="C16" s="14" t="s">
        <v>84</v>
      </c>
      <c r="D16" s="11" t="s">
        <v>161</v>
      </c>
      <c r="E16" s="142">
        <v>2593.9749999999999</v>
      </c>
      <c r="F16" s="42">
        <v>8789.4</v>
      </c>
      <c r="G16" s="21">
        <f t="shared" ref="G16:G31" si="0">(F16-E16)/E16</f>
        <v>2.3883904046877857</v>
      </c>
      <c r="H16" s="194">
        <v>8726.15</v>
      </c>
      <c r="I16" s="21">
        <f t="shared" ref="I16:I31" si="1">(F16-H16)/H16</f>
        <v>7.2483283005678337E-3</v>
      </c>
    </row>
    <row r="17" spans="1:9" ht="16.5" x14ac:dyDescent="0.3">
      <c r="A17" s="37"/>
      <c r="B17" s="34" t="s">
        <v>5</v>
      </c>
      <c r="C17" s="15" t="s">
        <v>85</v>
      </c>
      <c r="D17" s="11" t="s">
        <v>161</v>
      </c>
      <c r="E17" s="144">
        <v>3041.4805555555558</v>
      </c>
      <c r="F17" s="46">
        <v>7204.3333333333339</v>
      </c>
      <c r="G17" s="21">
        <f t="shared" si="0"/>
        <v>1.3686928789250119</v>
      </c>
      <c r="H17" s="197">
        <v>6760</v>
      </c>
      <c r="I17" s="21">
        <f t="shared" si="1"/>
        <v>6.5729783037475439E-2</v>
      </c>
    </row>
    <row r="18" spans="1:9" ht="16.5" x14ac:dyDescent="0.3">
      <c r="A18" s="37"/>
      <c r="B18" s="34" t="s">
        <v>6</v>
      </c>
      <c r="C18" s="15" t="s">
        <v>86</v>
      </c>
      <c r="D18" s="11" t="s">
        <v>161</v>
      </c>
      <c r="E18" s="144">
        <v>2526.6527777777778</v>
      </c>
      <c r="F18" s="46">
        <v>5904.4</v>
      </c>
      <c r="G18" s="21">
        <f t="shared" si="0"/>
        <v>1.3368466185500139</v>
      </c>
      <c r="H18" s="197">
        <v>5885.9</v>
      </c>
      <c r="I18" s="21">
        <f t="shared" si="1"/>
        <v>3.1431047078611597E-3</v>
      </c>
    </row>
    <row r="19" spans="1:9" ht="16.5" x14ac:dyDescent="0.3">
      <c r="A19" s="37"/>
      <c r="B19" s="34" t="s">
        <v>7</v>
      </c>
      <c r="C19" s="15" t="s">
        <v>87</v>
      </c>
      <c r="D19" s="11" t="s">
        <v>161</v>
      </c>
      <c r="E19" s="144">
        <v>2863.9750000000004</v>
      </c>
      <c r="F19" s="46">
        <v>8216.9</v>
      </c>
      <c r="G19" s="21">
        <f t="shared" si="0"/>
        <v>1.8690543737288206</v>
      </c>
      <c r="H19" s="197">
        <v>9630.9</v>
      </c>
      <c r="I19" s="21">
        <f t="shared" si="1"/>
        <v>-0.14681909271199992</v>
      </c>
    </row>
    <row r="20" spans="1:9" ht="16.5" x14ac:dyDescent="0.3">
      <c r="A20" s="37"/>
      <c r="B20" s="34" t="s">
        <v>8</v>
      </c>
      <c r="C20" s="15" t="s">
        <v>89</v>
      </c>
      <c r="D20" s="11" t="s">
        <v>161</v>
      </c>
      <c r="E20" s="144">
        <v>5319.1544642857143</v>
      </c>
      <c r="F20" s="46">
        <v>15418.625</v>
      </c>
      <c r="G20" s="21">
        <f t="shared" si="0"/>
        <v>1.8986984874240718</v>
      </c>
      <c r="H20" s="197">
        <v>14736.375</v>
      </c>
      <c r="I20" s="21">
        <f t="shared" si="1"/>
        <v>4.6297003163939573E-2</v>
      </c>
    </row>
    <row r="21" spans="1:9" ht="16.5" x14ac:dyDescent="0.3">
      <c r="A21" s="37"/>
      <c r="B21" s="34" t="s">
        <v>9</v>
      </c>
      <c r="C21" s="15" t="s">
        <v>88</v>
      </c>
      <c r="D21" s="11" t="s">
        <v>161</v>
      </c>
      <c r="E21" s="144">
        <v>4607.0249999999996</v>
      </c>
      <c r="F21" s="46">
        <v>11247.4</v>
      </c>
      <c r="G21" s="21">
        <f t="shared" si="0"/>
        <v>1.4413585773899644</v>
      </c>
      <c r="H21" s="197">
        <v>11006.4</v>
      </c>
      <c r="I21" s="21">
        <f t="shared" si="1"/>
        <v>2.1896351213839222E-2</v>
      </c>
    </row>
    <row r="22" spans="1:9" ht="16.5" x14ac:dyDescent="0.3">
      <c r="A22" s="37"/>
      <c r="B22" s="34" t="s">
        <v>10</v>
      </c>
      <c r="C22" s="15" t="s">
        <v>90</v>
      </c>
      <c r="D22" s="11" t="s">
        <v>161</v>
      </c>
      <c r="E22" s="144">
        <v>3007.0249999999996</v>
      </c>
      <c r="F22" s="46">
        <v>6509.4</v>
      </c>
      <c r="G22" s="21">
        <f t="shared" si="0"/>
        <v>1.1647309217582162</v>
      </c>
      <c r="H22" s="197">
        <v>5887.4</v>
      </c>
      <c r="I22" s="21">
        <f t="shared" si="1"/>
        <v>0.10564935285525021</v>
      </c>
    </row>
    <row r="23" spans="1:9" ht="16.5" x14ac:dyDescent="0.3">
      <c r="A23" s="37"/>
      <c r="B23" s="34" t="s">
        <v>11</v>
      </c>
      <c r="C23" s="15" t="s">
        <v>91</v>
      </c>
      <c r="D23" s="13" t="s">
        <v>81</v>
      </c>
      <c r="E23" s="144">
        <v>761.2</v>
      </c>
      <c r="F23" s="46">
        <v>2192.5</v>
      </c>
      <c r="G23" s="21">
        <f t="shared" si="0"/>
        <v>1.8803205465055175</v>
      </c>
      <c r="H23" s="197">
        <v>2184.65</v>
      </c>
      <c r="I23" s="21">
        <f t="shared" si="1"/>
        <v>3.5932529238092642E-3</v>
      </c>
    </row>
    <row r="24" spans="1:9" ht="16.5" x14ac:dyDescent="0.3">
      <c r="A24" s="37"/>
      <c r="B24" s="34" t="s">
        <v>12</v>
      </c>
      <c r="C24" s="15" t="s">
        <v>92</v>
      </c>
      <c r="D24" s="13" t="s">
        <v>81</v>
      </c>
      <c r="E24" s="144">
        <v>690.97500000000002</v>
      </c>
      <c r="F24" s="46">
        <v>3244.9</v>
      </c>
      <c r="G24" s="21">
        <f t="shared" si="0"/>
        <v>3.6961178045515397</v>
      </c>
      <c r="H24" s="197">
        <v>3206.4</v>
      </c>
      <c r="I24" s="21">
        <f t="shared" si="1"/>
        <v>1.2007235528942116E-2</v>
      </c>
    </row>
    <row r="25" spans="1:9" ht="16.5" x14ac:dyDescent="0.3">
      <c r="A25" s="37"/>
      <c r="B25" s="34" t="s">
        <v>13</v>
      </c>
      <c r="C25" s="137" t="s">
        <v>93</v>
      </c>
      <c r="D25" s="13" t="s">
        <v>81</v>
      </c>
      <c r="E25" s="144">
        <v>696.34999999999991</v>
      </c>
      <c r="F25" s="46">
        <v>2991.2777777777778</v>
      </c>
      <c r="G25" s="21">
        <f t="shared" si="0"/>
        <v>3.2956527289118664</v>
      </c>
      <c r="H25" s="197">
        <v>3073.6111111111113</v>
      </c>
      <c r="I25" s="21">
        <f t="shared" si="1"/>
        <v>-2.678716674197926E-2</v>
      </c>
    </row>
    <row r="26" spans="1:9" ht="16.5" x14ac:dyDescent="0.3">
      <c r="A26" s="37"/>
      <c r="B26" s="34" t="s">
        <v>14</v>
      </c>
      <c r="C26" s="15" t="s">
        <v>94</v>
      </c>
      <c r="D26" s="13" t="s">
        <v>81</v>
      </c>
      <c r="E26" s="144">
        <v>889.52499999999998</v>
      </c>
      <c r="F26" s="46">
        <v>4156.1499999999996</v>
      </c>
      <c r="G26" s="21">
        <f t="shared" si="0"/>
        <v>3.6723251173379046</v>
      </c>
      <c r="H26" s="197">
        <v>4074.9</v>
      </c>
      <c r="I26" s="21">
        <f t="shared" si="1"/>
        <v>1.9939139610787884E-2</v>
      </c>
    </row>
    <row r="27" spans="1:9" ht="16.5" x14ac:dyDescent="0.3">
      <c r="A27" s="37"/>
      <c r="B27" s="34" t="s">
        <v>15</v>
      </c>
      <c r="C27" s="15" t="s">
        <v>95</v>
      </c>
      <c r="D27" s="13" t="s">
        <v>82</v>
      </c>
      <c r="E27" s="144">
        <v>2744.1374999999998</v>
      </c>
      <c r="F27" s="46">
        <v>7209.9</v>
      </c>
      <c r="G27" s="21">
        <f t="shared" si="0"/>
        <v>1.6273829208631128</v>
      </c>
      <c r="H27" s="197">
        <v>7271.15</v>
      </c>
      <c r="I27" s="21">
        <f t="shared" si="1"/>
        <v>-8.4237018903474698E-3</v>
      </c>
    </row>
    <row r="28" spans="1:9" ht="16.5" x14ac:dyDescent="0.3">
      <c r="A28" s="37"/>
      <c r="B28" s="34" t="s">
        <v>16</v>
      </c>
      <c r="C28" s="15" t="s">
        <v>96</v>
      </c>
      <c r="D28" s="13" t="s">
        <v>81</v>
      </c>
      <c r="E28" s="144">
        <v>729.77777777777783</v>
      </c>
      <c r="F28" s="46">
        <v>3202.666666666667</v>
      </c>
      <c r="G28" s="21">
        <f t="shared" si="0"/>
        <v>3.3885505481120584</v>
      </c>
      <c r="H28" s="197">
        <v>3019.166666666667</v>
      </c>
      <c r="I28" s="21">
        <f t="shared" si="1"/>
        <v>6.0778360474744678E-2</v>
      </c>
    </row>
    <row r="29" spans="1:9" ht="16.5" x14ac:dyDescent="0.3">
      <c r="A29" s="37"/>
      <c r="B29" s="34" t="s">
        <v>17</v>
      </c>
      <c r="C29" s="15" t="s">
        <v>97</v>
      </c>
      <c r="D29" s="13" t="s">
        <v>161</v>
      </c>
      <c r="E29" s="144">
        <v>1875.3249999999998</v>
      </c>
      <c r="F29" s="46">
        <v>4281.3888888888887</v>
      </c>
      <c r="G29" s="21">
        <f t="shared" si="0"/>
        <v>1.2830116853819413</v>
      </c>
      <c r="H29" s="197">
        <v>4362.8888888888887</v>
      </c>
      <c r="I29" s="21">
        <f t="shared" si="1"/>
        <v>-1.8680283196658688E-2</v>
      </c>
    </row>
    <row r="30" spans="1:9" ht="16.5" x14ac:dyDescent="0.3">
      <c r="A30" s="37"/>
      <c r="B30" s="34" t="s">
        <v>18</v>
      </c>
      <c r="C30" s="15" t="s">
        <v>98</v>
      </c>
      <c r="D30" s="13" t="s">
        <v>83</v>
      </c>
      <c r="E30" s="144">
        <v>3263.1156250000004</v>
      </c>
      <c r="F30" s="46">
        <v>8210.5555555555547</v>
      </c>
      <c r="G30" s="21">
        <f t="shared" si="0"/>
        <v>1.5161705863718984</v>
      </c>
      <c r="H30" s="197">
        <v>8369.7222222222226</v>
      </c>
      <c r="I30" s="21">
        <f t="shared" si="1"/>
        <v>-1.9016959277820329E-2</v>
      </c>
    </row>
    <row r="31" spans="1:9" ht="17.25" thickBot="1" x14ac:dyDescent="0.35">
      <c r="A31" s="38"/>
      <c r="B31" s="36" t="s">
        <v>19</v>
      </c>
      <c r="C31" s="16" t="s">
        <v>99</v>
      </c>
      <c r="D31" s="12" t="s">
        <v>161</v>
      </c>
      <c r="E31" s="146">
        <v>2389.4499999999998</v>
      </c>
      <c r="F31" s="49">
        <v>8524.9</v>
      </c>
      <c r="G31" s="23">
        <f t="shared" si="0"/>
        <v>2.5677247902236919</v>
      </c>
      <c r="H31" s="200">
        <v>8664.15</v>
      </c>
      <c r="I31" s="23">
        <f t="shared" si="1"/>
        <v>-1.6071974746512931E-2</v>
      </c>
    </row>
    <row r="32" spans="1:9" ht="17.25" customHeight="1" thickBot="1" x14ac:dyDescent="0.3">
      <c r="A32" s="37" t="s">
        <v>20</v>
      </c>
      <c r="B32" s="27" t="s">
        <v>21</v>
      </c>
      <c r="C32" s="5"/>
      <c r="D32" s="6"/>
      <c r="E32" s="163"/>
      <c r="F32" s="41"/>
      <c r="G32" s="41"/>
      <c r="H32" s="167"/>
      <c r="I32" s="8"/>
    </row>
    <row r="33" spans="1:9" ht="16.5" x14ac:dyDescent="0.3">
      <c r="A33" s="33"/>
      <c r="B33" s="39" t="s">
        <v>26</v>
      </c>
      <c r="C33" s="18" t="s">
        <v>100</v>
      </c>
      <c r="D33" s="20" t="s">
        <v>161</v>
      </c>
      <c r="E33" s="149">
        <v>4248.78125</v>
      </c>
      <c r="F33" s="54">
        <v>12324.333333333332</v>
      </c>
      <c r="G33" s="21">
        <f>(F33-E33)/E33</f>
        <v>1.9006749484533552</v>
      </c>
      <c r="H33" s="203">
        <v>13079.333333333332</v>
      </c>
      <c r="I33" s="21">
        <f>(F33-H33)/H33</f>
        <v>-5.7724654671491925E-2</v>
      </c>
    </row>
    <row r="34" spans="1:9" ht="16.5" x14ac:dyDescent="0.3">
      <c r="A34" s="37"/>
      <c r="B34" s="34" t="s">
        <v>27</v>
      </c>
      <c r="C34" s="15" t="s">
        <v>101</v>
      </c>
      <c r="D34" s="11" t="s">
        <v>161</v>
      </c>
      <c r="E34" s="144">
        <v>4065.3999999999996</v>
      </c>
      <c r="F34" s="46">
        <v>11896.555555555555</v>
      </c>
      <c r="G34" s="21">
        <f>(F34-E34)/E34</f>
        <v>1.9262939822786334</v>
      </c>
      <c r="H34" s="197">
        <v>12557.111111111111</v>
      </c>
      <c r="I34" s="21">
        <f>(F34-H34)/H34</f>
        <v>-5.2604102146636779E-2</v>
      </c>
    </row>
    <row r="35" spans="1:9" ht="16.5" x14ac:dyDescent="0.3">
      <c r="A35" s="37"/>
      <c r="B35" s="39" t="s">
        <v>28</v>
      </c>
      <c r="C35" s="15" t="s">
        <v>102</v>
      </c>
      <c r="D35" s="11" t="s">
        <v>161</v>
      </c>
      <c r="E35" s="144">
        <v>3929.1972222222221</v>
      </c>
      <c r="F35" s="46">
        <v>11479</v>
      </c>
      <c r="G35" s="21">
        <f>(F35-E35)/E35</f>
        <v>1.9214619045026868</v>
      </c>
      <c r="H35" s="197">
        <v>11130</v>
      </c>
      <c r="I35" s="21">
        <f>(F35-H35)/H35</f>
        <v>3.1356693620844561E-2</v>
      </c>
    </row>
    <row r="36" spans="1:9" ht="16.5" x14ac:dyDescent="0.3">
      <c r="A36" s="37"/>
      <c r="B36" s="34" t="s">
        <v>29</v>
      </c>
      <c r="C36" s="15" t="s">
        <v>103</v>
      </c>
      <c r="D36" s="11" t="s">
        <v>161</v>
      </c>
      <c r="E36" s="144">
        <v>4378.4303571428572</v>
      </c>
      <c r="F36" s="46">
        <v>9600</v>
      </c>
      <c r="G36" s="21">
        <f>(F36-E36)/E36</f>
        <v>1.1925665631152063</v>
      </c>
      <c r="H36" s="197">
        <v>9800</v>
      </c>
      <c r="I36" s="21">
        <f>(F36-H36)/H36</f>
        <v>-2.0408163265306121E-2</v>
      </c>
    </row>
    <row r="37" spans="1:9" ht="17.25" thickBot="1" x14ac:dyDescent="0.35">
      <c r="A37" s="38"/>
      <c r="B37" s="39" t="s">
        <v>30</v>
      </c>
      <c r="C37" s="15" t="s">
        <v>104</v>
      </c>
      <c r="D37" s="24" t="s">
        <v>161</v>
      </c>
      <c r="E37" s="146">
        <v>6390.4812499999998</v>
      </c>
      <c r="F37" s="49">
        <v>9074.9</v>
      </c>
      <c r="G37" s="23">
        <f>(F37-E37)/E37</f>
        <v>0.42006519462051467</v>
      </c>
      <c r="H37" s="200">
        <v>9706.9</v>
      </c>
      <c r="I37" s="23">
        <f>(F37-H37)/H37</f>
        <v>-6.5108325005923617E-2</v>
      </c>
    </row>
    <row r="38" spans="1:9" ht="17.25" customHeight="1" thickBot="1" x14ac:dyDescent="0.3">
      <c r="A38" s="37" t="s">
        <v>25</v>
      </c>
      <c r="B38" s="27" t="s">
        <v>51</v>
      </c>
      <c r="C38" s="5"/>
      <c r="D38" s="6"/>
      <c r="E38" s="163"/>
      <c r="F38" s="41"/>
      <c r="G38" s="41"/>
      <c r="H38" s="167"/>
      <c r="I38" s="125"/>
    </row>
    <row r="39" spans="1:9" ht="16.5" x14ac:dyDescent="0.3">
      <c r="A39" s="33"/>
      <c r="B39" s="40" t="s">
        <v>31</v>
      </c>
      <c r="C39" s="15" t="s">
        <v>105</v>
      </c>
      <c r="D39" s="20" t="s">
        <v>161</v>
      </c>
      <c r="E39" s="143">
        <v>93201.482142857145</v>
      </c>
      <c r="F39" s="46">
        <v>282498.5</v>
      </c>
      <c r="G39" s="21">
        <f t="shared" ref="G39:G44" si="2">(F39-E39)/E39</f>
        <v>2.0310515831389098</v>
      </c>
      <c r="H39" s="197">
        <v>293123.5</v>
      </c>
      <c r="I39" s="21">
        <f t="shared" ref="I39:I44" si="3">(F39-H39)/H39</f>
        <v>-3.6247520243173952E-2</v>
      </c>
    </row>
    <row r="40" spans="1:9" ht="16.5" x14ac:dyDescent="0.3">
      <c r="A40" s="37"/>
      <c r="B40" s="34" t="s">
        <v>32</v>
      </c>
      <c r="C40" s="15" t="s">
        <v>106</v>
      </c>
      <c r="D40" s="11" t="s">
        <v>161</v>
      </c>
      <c r="E40" s="145">
        <v>42616.329464285714</v>
      </c>
      <c r="F40" s="46">
        <v>135749.83333333331</v>
      </c>
      <c r="G40" s="21">
        <f t="shared" si="2"/>
        <v>2.1853947780063367</v>
      </c>
      <c r="H40" s="197">
        <v>155091.5</v>
      </c>
      <c r="I40" s="21">
        <f t="shared" si="3"/>
        <v>-0.12471132632456766</v>
      </c>
    </row>
    <row r="41" spans="1:9" ht="16.5" x14ac:dyDescent="0.3">
      <c r="A41" s="37"/>
      <c r="B41" s="39" t="s">
        <v>33</v>
      </c>
      <c r="C41" s="15" t="s">
        <v>107</v>
      </c>
      <c r="D41" s="11" t="s">
        <v>161</v>
      </c>
      <c r="E41" s="145">
        <v>25368.678571428572</v>
      </c>
      <c r="F41" s="57">
        <v>92437</v>
      </c>
      <c r="G41" s="21">
        <f t="shared" si="2"/>
        <v>2.6437451694510803</v>
      </c>
      <c r="H41" s="205">
        <v>102412</v>
      </c>
      <c r="I41" s="21">
        <f t="shared" si="3"/>
        <v>-9.7400695231027609E-2</v>
      </c>
    </row>
    <row r="42" spans="1:9" ht="16.5" x14ac:dyDescent="0.3">
      <c r="A42" s="37"/>
      <c r="B42" s="34" t="s">
        <v>34</v>
      </c>
      <c r="C42" s="15" t="s">
        <v>154</v>
      </c>
      <c r="D42" s="11" t="s">
        <v>161</v>
      </c>
      <c r="E42" s="145">
        <v>12000.408333333333</v>
      </c>
      <c r="F42" s="47">
        <v>27476.5</v>
      </c>
      <c r="G42" s="21">
        <f t="shared" si="2"/>
        <v>1.2896304222981303</v>
      </c>
      <c r="H42" s="198">
        <v>30716.5</v>
      </c>
      <c r="I42" s="21">
        <f t="shared" si="3"/>
        <v>-0.10548076766558689</v>
      </c>
    </row>
    <row r="43" spans="1:9" ht="16.5" x14ac:dyDescent="0.3">
      <c r="A43" s="37"/>
      <c r="B43" s="34" t="s">
        <v>35</v>
      </c>
      <c r="C43" s="15" t="s">
        <v>152</v>
      </c>
      <c r="D43" s="11" t="s">
        <v>161</v>
      </c>
      <c r="E43" s="145">
        <v>12241.166666666668</v>
      </c>
      <c r="F43" s="47">
        <v>21166.666666666668</v>
      </c>
      <c r="G43" s="21">
        <f t="shared" si="2"/>
        <v>0.72913801789045152</v>
      </c>
      <c r="H43" s="198">
        <v>22633.333333333332</v>
      </c>
      <c r="I43" s="21">
        <f t="shared" si="3"/>
        <v>-6.4801178203239954E-2</v>
      </c>
    </row>
    <row r="44" spans="1:9" ht="16.5" customHeight="1" thickBot="1" x14ac:dyDescent="0.35">
      <c r="A44" s="38"/>
      <c r="B44" s="34" t="s">
        <v>36</v>
      </c>
      <c r="C44" s="15" t="s">
        <v>153</v>
      </c>
      <c r="D44" s="11" t="s">
        <v>161</v>
      </c>
      <c r="E44" s="147">
        <v>22120.550000000003</v>
      </c>
      <c r="F44" s="50">
        <v>56330</v>
      </c>
      <c r="G44" s="31">
        <f t="shared" si="2"/>
        <v>1.5465008781427221</v>
      </c>
      <c r="H44" s="201">
        <v>62770</v>
      </c>
      <c r="I44" s="31">
        <f t="shared" si="3"/>
        <v>-0.10259678190218258</v>
      </c>
    </row>
    <row r="45" spans="1:9" ht="17.25" customHeight="1" thickBot="1" x14ac:dyDescent="0.3">
      <c r="A45" s="37" t="s">
        <v>37</v>
      </c>
      <c r="B45" s="27" t="s">
        <v>52</v>
      </c>
      <c r="C45" s="5"/>
      <c r="D45" s="6"/>
      <c r="E45" s="163"/>
      <c r="F45" s="123"/>
      <c r="G45" s="41"/>
      <c r="H45" s="158"/>
      <c r="I45" s="8"/>
    </row>
    <row r="46" spans="1:9" ht="16.5" x14ac:dyDescent="0.3">
      <c r="A46" s="33"/>
      <c r="B46" s="34" t="s">
        <v>45</v>
      </c>
      <c r="C46" s="15" t="s">
        <v>109</v>
      </c>
      <c r="D46" s="20" t="s">
        <v>108</v>
      </c>
      <c r="E46" s="143">
        <v>15610.799206349206</v>
      </c>
      <c r="F46" s="43">
        <v>55159.75</v>
      </c>
      <c r="G46" s="21">
        <f t="shared" ref="G46:G51" si="4">(F46-E46)/E46</f>
        <v>2.5334353655362816</v>
      </c>
      <c r="H46" s="195">
        <v>54634.75</v>
      </c>
      <c r="I46" s="21">
        <f t="shared" ref="I46:I51" si="5">(F46-H46)/H46</f>
        <v>9.6092688261591747E-3</v>
      </c>
    </row>
    <row r="47" spans="1:9" ht="16.5" x14ac:dyDescent="0.3">
      <c r="A47" s="37"/>
      <c r="B47" s="34" t="s">
        <v>46</v>
      </c>
      <c r="C47" s="15" t="s">
        <v>111</v>
      </c>
      <c r="D47" s="13" t="s">
        <v>110</v>
      </c>
      <c r="E47" s="145">
        <v>9947.8666666666668</v>
      </c>
      <c r="F47" s="47">
        <v>36899.222222222219</v>
      </c>
      <c r="G47" s="21">
        <f t="shared" si="4"/>
        <v>2.7092598301366677</v>
      </c>
      <c r="H47" s="198">
        <v>40133.111111111109</v>
      </c>
      <c r="I47" s="21">
        <f t="shared" si="5"/>
        <v>-8.0579072973826035E-2</v>
      </c>
    </row>
    <row r="48" spans="1:9" ht="16.5" x14ac:dyDescent="0.3">
      <c r="A48" s="37"/>
      <c r="B48" s="34" t="s">
        <v>47</v>
      </c>
      <c r="C48" s="15" t="s">
        <v>113</v>
      </c>
      <c r="D48" s="11" t="s">
        <v>114</v>
      </c>
      <c r="E48" s="145">
        <v>36285.08928571429</v>
      </c>
      <c r="F48" s="47">
        <v>119799.75</v>
      </c>
      <c r="G48" s="21">
        <f t="shared" si="4"/>
        <v>2.3016247819229165</v>
      </c>
      <c r="H48" s="198">
        <v>118601</v>
      </c>
      <c r="I48" s="21">
        <f t="shared" si="5"/>
        <v>1.0107418993094494E-2</v>
      </c>
    </row>
    <row r="49" spans="1:9" ht="16.5" x14ac:dyDescent="0.3">
      <c r="A49" s="37"/>
      <c r="B49" s="34" t="s">
        <v>48</v>
      </c>
      <c r="C49" s="15" t="s">
        <v>157</v>
      </c>
      <c r="D49" s="11" t="s">
        <v>114</v>
      </c>
      <c r="E49" s="145">
        <v>56660.833333333336</v>
      </c>
      <c r="F49" s="47">
        <v>147618.75</v>
      </c>
      <c r="G49" s="21">
        <f t="shared" si="4"/>
        <v>1.6053049578633092</v>
      </c>
      <c r="H49" s="198">
        <v>149118.75</v>
      </c>
      <c r="I49" s="21">
        <f t="shared" si="5"/>
        <v>-1.0059097196026656E-2</v>
      </c>
    </row>
    <row r="50" spans="1:9" ht="16.5" x14ac:dyDescent="0.3">
      <c r="A50" s="37"/>
      <c r="B50" s="34" t="s">
        <v>49</v>
      </c>
      <c r="C50" s="15" t="s">
        <v>158</v>
      </c>
      <c r="D50" s="13" t="s">
        <v>199</v>
      </c>
      <c r="E50" s="145">
        <v>5346.6</v>
      </c>
      <c r="F50" s="47">
        <v>15166.666666666666</v>
      </c>
      <c r="G50" s="21">
        <f t="shared" si="4"/>
        <v>1.8366937243606525</v>
      </c>
      <c r="H50" s="198">
        <v>15166.666666666666</v>
      </c>
      <c r="I50" s="21">
        <f t="shared" si="5"/>
        <v>0</v>
      </c>
    </row>
    <row r="51" spans="1:9" ht="16.5" customHeight="1" thickBot="1" x14ac:dyDescent="0.35">
      <c r="A51" s="38"/>
      <c r="B51" s="34" t="s">
        <v>50</v>
      </c>
      <c r="C51" s="137" t="s">
        <v>159</v>
      </c>
      <c r="D51" s="12" t="s">
        <v>112</v>
      </c>
      <c r="E51" s="147">
        <v>50835.375</v>
      </c>
      <c r="F51" s="50">
        <v>112249.33333333333</v>
      </c>
      <c r="G51" s="31">
        <f t="shared" si="4"/>
        <v>1.208094920777772</v>
      </c>
      <c r="H51" s="201">
        <v>118332.66666666667</v>
      </c>
      <c r="I51" s="31">
        <f t="shared" si="5"/>
        <v>-5.140874033093152E-2</v>
      </c>
    </row>
    <row r="52" spans="1:9" ht="17.25" customHeight="1" thickBot="1" x14ac:dyDescent="0.3">
      <c r="A52" s="37" t="s">
        <v>44</v>
      </c>
      <c r="B52" s="27" t="s">
        <v>57</v>
      </c>
      <c r="C52" s="5"/>
      <c r="D52" s="6"/>
      <c r="E52" s="163"/>
      <c r="F52" s="41"/>
      <c r="G52" s="41"/>
      <c r="H52" s="167"/>
      <c r="I52" s="8"/>
    </row>
    <row r="53" spans="1:9" ht="16.5" x14ac:dyDescent="0.3">
      <c r="A53" s="33"/>
      <c r="B53" s="92" t="s">
        <v>38</v>
      </c>
      <c r="C53" s="19" t="s">
        <v>115</v>
      </c>
      <c r="D53" s="20" t="s">
        <v>114</v>
      </c>
      <c r="E53" s="143">
        <v>6728.333333333333</v>
      </c>
      <c r="F53" s="66">
        <v>26290</v>
      </c>
      <c r="G53" s="22">
        <f t="shared" ref="G53:G61" si="6">(F53-E53)/E53</f>
        <v>2.907356948228883</v>
      </c>
      <c r="H53" s="152">
        <v>25090</v>
      </c>
      <c r="I53" s="22">
        <f t="shared" ref="I53:I61" si="7">(F53-H53)/H53</f>
        <v>4.7827819848545235E-2</v>
      </c>
    </row>
    <row r="54" spans="1:9" ht="16.5" x14ac:dyDescent="0.3">
      <c r="A54" s="37"/>
      <c r="B54" s="93" t="s">
        <v>39</v>
      </c>
      <c r="C54" s="15" t="s">
        <v>116</v>
      </c>
      <c r="D54" s="11" t="s">
        <v>114</v>
      </c>
      <c r="E54" s="145">
        <v>16581.892857142859</v>
      </c>
      <c r="F54" s="70">
        <v>31833.75</v>
      </c>
      <c r="G54" s="21">
        <f t="shared" si="6"/>
        <v>0.91978987406659141</v>
      </c>
      <c r="H54" s="209">
        <v>34537.5</v>
      </c>
      <c r="I54" s="21">
        <f t="shared" si="7"/>
        <v>-7.8284473398479909E-2</v>
      </c>
    </row>
    <row r="55" spans="1:9" ht="16.5" x14ac:dyDescent="0.3">
      <c r="A55" s="37"/>
      <c r="B55" s="93" t="s">
        <v>40</v>
      </c>
      <c r="C55" s="15" t="s">
        <v>117</v>
      </c>
      <c r="D55" s="11" t="s">
        <v>114</v>
      </c>
      <c r="E55" s="145">
        <v>10464.333333333334</v>
      </c>
      <c r="F55" s="70">
        <v>23984</v>
      </c>
      <c r="G55" s="21">
        <f t="shared" si="6"/>
        <v>1.2919759181983244</v>
      </c>
      <c r="H55" s="209">
        <v>26786.6</v>
      </c>
      <c r="I55" s="21">
        <f t="shared" si="7"/>
        <v>-0.10462694033583951</v>
      </c>
    </row>
    <row r="56" spans="1:9" ht="16.5" x14ac:dyDescent="0.3">
      <c r="A56" s="37"/>
      <c r="B56" s="93" t="s">
        <v>41</v>
      </c>
      <c r="C56" s="15" t="s">
        <v>118</v>
      </c>
      <c r="D56" s="11" t="s">
        <v>114</v>
      </c>
      <c r="E56" s="145">
        <v>5017.1875</v>
      </c>
      <c r="F56" s="70">
        <v>27034.6</v>
      </c>
      <c r="G56" s="21">
        <f t="shared" si="6"/>
        <v>4.3883973839925252</v>
      </c>
      <c r="H56" s="209">
        <v>28964.6</v>
      </c>
      <c r="I56" s="21">
        <f t="shared" si="7"/>
        <v>-6.6633062427929268E-2</v>
      </c>
    </row>
    <row r="57" spans="1:9" ht="16.5" x14ac:dyDescent="0.3">
      <c r="A57" s="37"/>
      <c r="B57" s="93" t="s">
        <v>42</v>
      </c>
      <c r="C57" s="15" t="s">
        <v>198</v>
      </c>
      <c r="D57" s="11" t="s">
        <v>114</v>
      </c>
      <c r="E57" s="145">
        <v>3597.5</v>
      </c>
      <c r="F57" s="99">
        <v>16791.25</v>
      </c>
      <c r="G57" s="21">
        <f t="shared" si="6"/>
        <v>3.6674774148714384</v>
      </c>
      <c r="H57" s="214">
        <v>19362</v>
      </c>
      <c r="I57" s="21">
        <f t="shared" si="7"/>
        <v>-0.13277295733911787</v>
      </c>
    </row>
    <row r="58" spans="1:9" ht="16.5" customHeight="1" thickBot="1" x14ac:dyDescent="0.35">
      <c r="A58" s="38"/>
      <c r="B58" s="94" t="s">
        <v>43</v>
      </c>
      <c r="C58" s="16" t="s">
        <v>119</v>
      </c>
      <c r="D58" s="12" t="s">
        <v>114</v>
      </c>
      <c r="E58" s="147">
        <v>12342.583333333334</v>
      </c>
      <c r="F58" s="50">
        <v>4933.25</v>
      </c>
      <c r="G58" s="29">
        <f t="shared" si="6"/>
        <v>-0.60030652686161057</v>
      </c>
      <c r="H58" s="201">
        <v>4933.25</v>
      </c>
      <c r="I58" s="29">
        <f t="shared" si="7"/>
        <v>0</v>
      </c>
    </row>
    <row r="59" spans="1:9" ht="16.5" x14ac:dyDescent="0.3">
      <c r="A59" s="37"/>
      <c r="B59" s="95" t="s">
        <v>54</v>
      </c>
      <c r="C59" s="14" t="s">
        <v>121</v>
      </c>
      <c r="D59" s="11" t="s">
        <v>120</v>
      </c>
      <c r="E59" s="145">
        <v>16443.125</v>
      </c>
      <c r="F59" s="68">
        <v>39396</v>
      </c>
      <c r="G59" s="21">
        <f t="shared" si="6"/>
        <v>1.3958949408947507</v>
      </c>
      <c r="H59" s="208">
        <v>40968</v>
      </c>
      <c r="I59" s="21">
        <f t="shared" si="7"/>
        <v>-3.8371411833626246E-2</v>
      </c>
    </row>
    <row r="60" spans="1:9" ht="16.5" x14ac:dyDescent="0.3">
      <c r="A60" s="37"/>
      <c r="B60" s="93" t="s">
        <v>55</v>
      </c>
      <c r="C60" s="15" t="s">
        <v>122</v>
      </c>
      <c r="D60" s="13" t="s">
        <v>120</v>
      </c>
      <c r="E60" s="150">
        <v>16251.741071428572</v>
      </c>
      <c r="F60" s="70">
        <v>39536.857142857145</v>
      </c>
      <c r="G60" s="21">
        <f t="shared" si="6"/>
        <v>1.4327767079900779</v>
      </c>
      <c r="H60" s="209">
        <v>40893.285714285717</v>
      </c>
      <c r="I60" s="21">
        <f t="shared" si="7"/>
        <v>-3.3169958044107856E-2</v>
      </c>
    </row>
    <row r="61" spans="1:9" ht="16.5" customHeight="1" thickBot="1" x14ac:dyDescent="0.35">
      <c r="A61" s="38"/>
      <c r="B61" s="94" t="s">
        <v>56</v>
      </c>
      <c r="C61" s="16" t="s">
        <v>123</v>
      </c>
      <c r="D61" s="12" t="s">
        <v>120</v>
      </c>
      <c r="E61" s="147">
        <v>63757.5</v>
      </c>
      <c r="F61" s="73">
        <v>218000</v>
      </c>
      <c r="G61" s="29">
        <f t="shared" si="6"/>
        <v>2.4192055836568245</v>
      </c>
      <c r="H61" s="210">
        <v>218000</v>
      </c>
      <c r="I61" s="29">
        <f t="shared" si="7"/>
        <v>0</v>
      </c>
    </row>
    <row r="62" spans="1:9" ht="17.25" customHeight="1" thickBot="1" x14ac:dyDescent="0.3">
      <c r="A62" s="37" t="s">
        <v>53</v>
      </c>
      <c r="B62" s="27" t="s">
        <v>58</v>
      </c>
      <c r="C62" s="5"/>
      <c r="D62" s="6"/>
      <c r="E62" s="163"/>
      <c r="F62" s="52"/>
      <c r="G62" s="41"/>
      <c r="H62" s="148"/>
      <c r="I62" s="8"/>
    </row>
    <row r="63" spans="1:9" ht="16.5" x14ac:dyDescent="0.3">
      <c r="A63" s="33"/>
      <c r="B63" s="34" t="s">
        <v>59</v>
      </c>
      <c r="C63" s="15" t="s">
        <v>128</v>
      </c>
      <c r="D63" s="20" t="s">
        <v>124</v>
      </c>
      <c r="E63" s="143">
        <v>20639.31111111111</v>
      </c>
      <c r="F63" s="54">
        <v>50347.8</v>
      </c>
      <c r="G63" s="21">
        <f t="shared" ref="G63:G68" si="8">(F63-E63)/E63</f>
        <v>1.4394128141658478</v>
      </c>
      <c r="H63" s="203">
        <v>52676.3</v>
      </c>
      <c r="I63" s="21">
        <f t="shared" ref="I63:I74" si="9">(F63-H63)/H63</f>
        <v>-4.4203939912256553E-2</v>
      </c>
    </row>
    <row r="64" spans="1:9" ht="16.5" x14ac:dyDescent="0.3">
      <c r="A64" s="37"/>
      <c r="B64" s="34" t="s">
        <v>60</v>
      </c>
      <c r="C64" s="15" t="s">
        <v>129</v>
      </c>
      <c r="D64" s="13" t="s">
        <v>215</v>
      </c>
      <c r="E64" s="145">
        <v>105386.5</v>
      </c>
      <c r="F64" s="46">
        <v>377486.85714285716</v>
      </c>
      <c r="G64" s="21">
        <f t="shared" si="8"/>
        <v>2.5819280187012299</v>
      </c>
      <c r="H64" s="197">
        <v>377486.85714285716</v>
      </c>
      <c r="I64" s="21">
        <f t="shared" si="9"/>
        <v>0</v>
      </c>
    </row>
    <row r="65" spans="1:9" ht="16.5" x14ac:dyDescent="0.3">
      <c r="A65" s="37"/>
      <c r="B65" s="34" t="s">
        <v>61</v>
      </c>
      <c r="C65" s="15" t="s">
        <v>130</v>
      </c>
      <c r="D65" s="13" t="s">
        <v>216</v>
      </c>
      <c r="E65" s="145">
        <v>42508.75</v>
      </c>
      <c r="F65" s="46">
        <v>149199.66666666666</v>
      </c>
      <c r="G65" s="21">
        <f t="shared" si="8"/>
        <v>2.5098577743797845</v>
      </c>
      <c r="H65" s="197">
        <v>150699.66666666666</v>
      </c>
      <c r="I65" s="21">
        <f t="shared" si="9"/>
        <v>-9.9535721158418855E-3</v>
      </c>
    </row>
    <row r="66" spans="1:9" ht="16.5" x14ac:dyDescent="0.3">
      <c r="A66" s="37"/>
      <c r="B66" s="34" t="s">
        <v>62</v>
      </c>
      <c r="C66" s="15" t="s">
        <v>131</v>
      </c>
      <c r="D66" s="13" t="s">
        <v>125</v>
      </c>
      <c r="E66" s="145">
        <v>18816.964285714283</v>
      </c>
      <c r="F66" s="46">
        <v>77999</v>
      </c>
      <c r="G66" s="21">
        <f t="shared" si="8"/>
        <v>3.1451425860023732</v>
      </c>
      <c r="H66" s="197">
        <v>77999</v>
      </c>
      <c r="I66" s="21">
        <f t="shared" si="9"/>
        <v>0</v>
      </c>
    </row>
    <row r="67" spans="1:9" ht="16.5" x14ac:dyDescent="0.3">
      <c r="A67" s="37"/>
      <c r="B67" s="34" t="s">
        <v>63</v>
      </c>
      <c r="C67" s="15" t="s">
        <v>132</v>
      </c>
      <c r="D67" s="13" t="s">
        <v>126</v>
      </c>
      <c r="E67" s="145">
        <v>13204.25</v>
      </c>
      <c r="F67" s="46">
        <v>42131</v>
      </c>
      <c r="G67" s="21">
        <f t="shared" si="8"/>
        <v>2.1907151106651268</v>
      </c>
      <c r="H67" s="197">
        <v>42131</v>
      </c>
      <c r="I67" s="21">
        <f t="shared" si="9"/>
        <v>0</v>
      </c>
    </row>
    <row r="68" spans="1:9" ht="16.5" customHeight="1" thickBot="1" x14ac:dyDescent="0.35">
      <c r="A68" s="38"/>
      <c r="B68" s="34" t="s">
        <v>64</v>
      </c>
      <c r="C68" s="15" t="s">
        <v>133</v>
      </c>
      <c r="D68" s="12" t="s">
        <v>127</v>
      </c>
      <c r="E68" s="147">
        <v>13058.6875</v>
      </c>
      <c r="F68" s="58">
        <v>31622.5</v>
      </c>
      <c r="G68" s="31">
        <f t="shared" si="8"/>
        <v>1.4215680174596412</v>
      </c>
      <c r="H68" s="206">
        <v>34072.5</v>
      </c>
      <c r="I68" s="31">
        <f t="shared" si="9"/>
        <v>-7.1905495634309188E-2</v>
      </c>
    </row>
    <row r="69" spans="1:9" ht="17.25" customHeight="1" thickBot="1" x14ac:dyDescent="0.3">
      <c r="A69" s="37" t="s">
        <v>65</v>
      </c>
      <c r="B69" s="27" t="s">
        <v>66</v>
      </c>
      <c r="C69" s="5"/>
      <c r="D69" s="6"/>
      <c r="E69" s="163"/>
      <c r="F69" s="52"/>
      <c r="G69" s="52"/>
      <c r="H69" s="148"/>
      <c r="I69" s="8"/>
    </row>
    <row r="70" spans="1:9" ht="16.5" x14ac:dyDescent="0.3">
      <c r="A70" s="33"/>
      <c r="B70" s="34" t="s">
        <v>68</v>
      </c>
      <c r="C70" s="18" t="s">
        <v>138</v>
      </c>
      <c r="D70" s="20" t="s">
        <v>134</v>
      </c>
      <c r="E70" s="143">
        <v>14633.705357142857</v>
      </c>
      <c r="F70" s="43">
        <v>42327.571428571428</v>
      </c>
      <c r="G70" s="21">
        <f>(F70-E70)/E70</f>
        <v>1.8924712091398588</v>
      </c>
      <c r="H70" s="195">
        <v>45232.166666666664</v>
      </c>
      <c r="I70" s="21">
        <f t="shared" si="9"/>
        <v>-6.4215257683770108E-2</v>
      </c>
    </row>
    <row r="71" spans="1:9" ht="16.5" x14ac:dyDescent="0.3">
      <c r="A71" s="37"/>
      <c r="B71" s="34" t="s">
        <v>67</v>
      </c>
      <c r="C71" s="15" t="s">
        <v>139</v>
      </c>
      <c r="D71" s="13" t="s">
        <v>135</v>
      </c>
      <c r="E71" s="145">
        <v>7731.875</v>
      </c>
      <c r="F71" s="47">
        <v>22532.5</v>
      </c>
      <c r="G71" s="21">
        <f>(F71-E71)/E71</f>
        <v>1.9142349042114624</v>
      </c>
      <c r="H71" s="198">
        <v>22532.5</v>
      </c>
      <c r="I71" s="21">
        <f t="shared" si="9"/>
        <v>0</v>
      </c>
    </row>
    <row r="72" spans="1:9" ht="16.5" x14ac:dyDescent="0.3">
      <c r="A72" s="37"/>
      <c r="B72" s="34" t="s">
        <v>69</v>
      </c>
      <c r="C72" s="15" t="s">
        <v>140</v>
      </c>
      <c r="D72" s="13" t="s">
        <v>136</v>
      </c>
      <c r="E72" s="145">
        <v>2076.083333333333</v>
      </c>
      <c r="F72" s="47">
        <v>14994.666666666666</v>
      </c>
      <c r="G72" s="21">
        <f>(F72-E72)/E72</f>
        <v>6.2225745594669455</v>
      </c>
      <c r="H72" s="198">
        <v>15119.666666666666</v>
      </c>
      <c r="I72" s="21">
        <f t="shared" si="9"/>
        <v>-8.2673780286161517E-3</v>
      </c>
    </row>
    <row r="73" spans="1:9" ht="16.5" x14ac:dyDescent="0.3">
      <c r="A73" s="37"/>
      <c r="B73" s="34" t="s">
        <v>70</v>
      </c>
      <c r="C73" s="15" t="s">
        <v>141</v>
      </c>
      <c r="D73" s="13" t="s">
        <v>137</v>
      </c>
      <c r="E73" s="145">
        <v>9378.3333333333339</v>
      </c>
      <c r="F73" s="47">
        <v>25375.75</v>
      </c>
      <c r="G73" s="21">
        <f>(F73-E73)/E73</f>
        <v>1.705784609916474</v>
      </c>
      <c r="H73" s="198">
        <v>25375.75</v>
      </c>
      <c r="I73" s="21">
        <f t="shared" si="9"/>
        <v>0</v>
      </c>
    </row>
    <row r="74" spans="1:9" ht="16.5" customHeight="1" thickBot="1" x14ac:dyDescent="0.35">
      <c r="A74" s="38"/>
      <c r="B74" s="34" t="s">
        <v>71</v>
      </c>
      <c r="C74" s="15" t="s">
        <v>200</v>
      </c>
      <c r="D74" s="12" t="s">
        <v>134</v>
      </c>
      <c r="E74" s="147">
        <v>7674.6527777777783</v>
      </c>
      <c r="F74" s="50">
        <v>15907.5</v>
      </c>
      <c r="G74" s="21">
        <f>(F74-E74)/E74</f>
        <v>1.0727322082975161</v>
      </c>
      <c r="H74" s="201">
        <v>15907.5</v>
      </c>
      <c r="I74" s="21">
        <f t="shared" si="9"/>
        <v>0</v>
      </c>
    </row>
    <row r="75" spans="1:9" ht="17.25" customHeight="1" thickBot="1" x14ac:dyDescent="0.3">
      <c r="A75" s="37" t="s">
        <v>72</v>
      </c>
      <c r="B75" s="27" t="s">
        <v>73</v>
      </c>
      <c r="C75" s="5"/>
      <c r="D75" s="6"/>
      <c r="E75" s="163"/>
      <c r="F75" s="52"/>
      <c r="G75" s="52"/>
      <c r="H75" s="148"/>
      <c r="I75" s="8"/>
    </row>
    <row r="76" spans="1:9" ht="16.5" x14ac:dyDescent="0.3">
      <c r="A76" s="33"/>
      <c r="B76" s="34" t="s">
        <v>74</v>
      </c>
      <c r="C76" s="15" t="s">
        <v>144</v>
      </c>
      <c r="D76" s="20" t="s">
        <v>142</v>
      </c>
      <c r="E76" s="145">
        <v>4332.5</v>
      </c>
      <c r="F76" s="43">
        <v>15422.6</v>
      </c>
      <c r="G76" s="22">
        <f t="shared" ref="G76:G82" si="10">(F76-E76)/E76</f>
        <v>2.5597461050201962</v>
      </c>
      <c r="H76" s="195">
        <v>15422.6</v>
      </c>
      <c r="I76" s="22">
        <f t="shared" ref="I76:I82" si="11">(F76-H76)/H76</f>
        <v>0</v>
      </c>
    </row>
    <row r="77" spans="1:9" ht="16.5" x14ac:dyDescent="0.3">
      <c r="A77" s="37"/>
      <c r="B77" s="34" t="s">
        <v>76</v>
      </c>
      <c r="C77" s="15" t="s">
        <v>143</v>
      </c>
      <c r="D77" s="11" t="s">
        <v>161</v>
      </c>
      <c r="E77" s="145">
        <v>3464.0624999999995</v>
      </c>
      <c r="F77" s="32">
        <v>14466.3125</v>
      </c>
      <c r="G77" s="21">
        <f t="shared" si="10"/>
        <v>3.1761118628777631</v>
      </c>
      <c r="H77" s="189">
        <v>15242.875</v>
      </c>
      <c r="I77" s="21">
        <f t="shared" si="11"/>
        <v>-5.0945933755935147E-2</v>
      </c>
    </row>
    <row r="78" spans="1:9" ht="16.5" x14ac:dyDescent="0.3">
      <c r="A78" s="37"/>
      <c r="B78" s="34" t="s">
        <v>75</v>
      </c>
      <c r="C78" s="15" t="s">
        <v>148</v>
      </c>
      <c r="D78" s="13" t="s">
        <v>145</v>
      </c>
      <c r="E78" s="145">
        <v>1902.8750000000002</v>
      </c>
      <c r="F78" s="47">
        <v>6713</v>
      </c>
      <c r="G78" s="21">
        <f t="shared" si="10"/>
        <v>2.5278197464363132</v>
      </c>
      <c r="H78" s="198">
        <v>6213</v>
      </c>
      <c r="I78" s="21">
        <f t="shared" si="11"/>
        <v>8.0476420408820221E-2</v>
      </c>
    </row>
    <row r="79" spans="1:9" ht="15.75" customHeight="1" x14ac:dyDescent="0.3">
      <c r="A79" s="37"/>
      <c r="B79" s="34" t="s">
        <v>77</v>
      </c>
      <c r="C79" s="15" t="s">
        <v>146</v>
      </c>
      <c r="D79" s="13" t="s">
        <v>162</v>
      </c>
      <c r="E79" s="145">
        <v>5404.4444444444443</v>
      </c>
      <c r="F79" s="47">
        <v>11881</v>
      </c>
      <c r="G79" s="21">
        <f t="shared" si="10"/>
        <v>1.1983758223684211</v>
      </c>
      <c r="H79" s="198">
        <v>11837.555555555555</v>
      </c>
      <c r="I79" s="21">
        <f t="shared" si="11"/>
        <v>3.6700520002253402E-3</v>
      </c>
    </row>
    <row r="80" spans="1:9" ht="16.5" x14ac:dyDescent="0.3">
      <c r="A80" s="37"/>
      <c r="B80" s="34" t="s">
        <v>78</v>
      </c>
      <c r="C80" s="15" t="s">
        <v>149</v>
      </c>
      <c r="D80" s="25" t="s">
        <v>147</v>
      </c>
      <c r="E80" s="151">
        <v>5590.1909722222226</v>
      </c>
      <c r="F80" s="61">
        <v>22958</v>
      </c>
      <c r="G80" s="21">
        <f t="shared" si="10"/>
        <v>3.1068364415596514</v>
      </c>
      <c r="H80" s="207">
        <v>23124.666666666668</v>
      </c>
      <c r="I80" s="21">
        <f t="shared" si="11"/>
        <v>-7.2073110963762161E-3</v>
      </c>
    </row>
    <row r="81" spans="1:9" ht="16.5" x14ac:dyDescent="0.3">
      <c r="A81" s="37"/>
      <c r="B81" s="34" t="s">
        <v>79</v>
      </c>
      <c r="C81" s="15" t="s">
        <v>155</v>
      </c>
      <c r="D81" s="25" t="s">
        <v>156</v>
      </c>
      <c r="E81" s="151">
        <v>21957.9375</v>
      </c>
      <c r="F81" s="61">
        <v>56000</v>
      </c>
      <c r="G81" s="21">
        <f t="shared" si="10"/>
        <v>1.550330603682609</v>
      </c>
      <c r="H81" s="207">
        <v>56000</v>
      </c>
      <c r="I81" s="21">
        <f t="shared" si="11"/>
        <v>0</v>
      </c>
    </row>
    <row r="82" spans="1:9" ht="16.5" customHeight="1" thickBot="1" x14ac:dyDescent="0.35">
      <c r="A82" s="35"/>
      <c r="B82" s="36" t="s">
        <v>80</v>
      </c>
      <c r="C82" s="16" t="s">
        <v>151</v>
      </c>
      <c r="D82" s="12" t="s">
        <v>150</v>
      </c>
      <c r="E82" s="147">
        <v>6619.2410714285716</v>
      </c>
      <c r="F82" s="50">
        <v>28348.571428571428</v>
      </c>
      <c r="G82" s="23">
        <f t="shared" si="10"/>
        <v>3.2827525274665978</v>
      </c>
      <c r="H82" s="201">
        <v>28920</v>
      </c>
      <c r="I82" s="23">
        <f t="shared" si="11"/>
        <v>-1.9758940920766684E-2</v>
      </c>
    </row>
    <row r="83" spans="1:9" x14ac:dyDescent="0.25">
      <c r="E83"/>
      <c r="F83"/>
      <c r="H83"/>
    </row>
  </sheetData>
  <sortState ref="B70:I74">
    <sortCondition ref="I70:I74"/>
  </sortState>
  <mergeCells count="10">
    <mergeCell ref="A9:I9"/>
    <mergeCell ref="C13:C14"/>
    <mergeCell ref="A13:A14"/>
    <mergeCell ref="B13:B14"/>
    <mergeCell ref="H13:H14"/>
    <mergeCell ref="I13:I14"/>
    <mergeCell ref="E13:E14"/>
    <mergeCell ref="F13:F14"/>
    <mergeCell ref="D13:D14"/>
    <mergeCell ref="G13:G14"/>
  </mergeCells>
  <printOptions horizontalCentered="1"/>
  <pageMargins left="0.15748031496062992" right="0.15748031496062992" top="0.47244094488188981" bottom="0.74803149606299213" header="0.31496062992125984" footer="0.31496062992125984"/>
  <pageSetup paperSize="9" scale="98" orientation="landscape" r:id="rId1"/>
  <headerFooter>
    <oddFooter>&amp;C&amp;P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7:K95"/>
  <sheetViews>
    <sheetView rightToLeft="1" zoomScaleNormal="100" workbookViewId="0">
      <selection activeCell="E91" sqref="E91"/>
    </sheetView>
  </sheetViews>
  <sheetFormatPr defaultRowHeight="15" x14ac:dyDescent="0.25"/>
  <cols>
    <col min="1" max="1" width="27.625" style="9" customWidth="1"/>
    <col min="2" max="2" width="5.125" style="9" bestFit="1" customWidth="1"/>
    <col min="3" max="3" width="19.375" customWidth="1"/>
    <col min="4" max="4" width="16.125" bestFit="1" customWidth="1"/>
    <col min="5" max="5" width="12.25" style="28" customWidth="1"/>
    <col min="6" max="6" width="14.625" style="28" customWidth="1"/>
    <col min="7" max="7" width="12.125" style="28" customWidth="1"/>
    <col min="8" max="8" width="14.625" style="28" customWidth="1"/>
    <col min="9" max="9" width="11.25" customWidth="1"/>
    <col min="10" max="10" width="10.25" customWidth="1"/>
    <col min="11" max="11" width="9.25" bestFit="1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243" t="s">
        <v>201</v>
      </c>
      <c r="B9" s="243"/>
      <c r="C9" s="243"/>
      <c r="D9" s="243"/>
      <c r="E9" s="243"/>
      <c r="F9" s="243"/>
      <c r="G9" s="243"/>
      <c r="H9" s="243"/>
      <c r="I9" s="243"/>
    </row>
    <row r="10" spans="1:9" ht="18" x14ac:dyDescent="0.2">
      <c r="A10" s="2" t="s">
        <v>222</v>
      </c>
      <c r="B10" s="2"/>
      <c r="C10" s="2"/>
    </row>
    <row r="11" spans="1:9" ht="18" x14ac:dyDescent="0.2">
      <c r="A11" s="2"/>
      <c r="B11" s="2"/>
      <c r="C11" s="2"/>
    </row>
    <row r="12" spans="1:9" ht="4.5" customHeight="1" thickBot="1" x14ac:dyDescent="0.25">
      <c r="A12" s="2"/>
      <c r="B12" s="2"/>
      <c r="C12" s="2"/>
    </row>
    <row r="13" spans="1:9" s="135" customFormat="1" ht="24.75" customHeight="1" x14ac:dyDescent="0.2">
      <c r="A13" s="244" t="s">
        <v>3</v>
      </c>
      <c r="B13" s="250"/>
      <c r="C13" s="252" t="s">
        <v>0</v>
      </c>
      <c r="D13" s="246" t="s">
        <v>23</v>
      </c>
      <c r="E13" s="246" t="s">
        <v>217</v>
      </c>
      <c r="F13" s="263" t="s">
        <v>225</v>
      </c>
      <c r="G13" s="246" t="s">
        <v>197</v>
      </c>
      <c r="H13" s="263" t="s">
        <v>220</v>
      </c>
      <c r="I13" s="246" t="s">
        <v>187</v>
      </c>
    </row>
    <row r="14" spans="1:9" s="135" customFormat="1" ht="33.75" customHeight="1" thickBot="1" x14ac:dyDescent="0.25">
      <c r="A14" s="245"/>
      <c r="B14" s="251"/>
      <c r="C14" s="253"/>
      <c r="D14" s="266"/>
      <c r="E14" s="247"/>
      <c r="F14" s="264"/>
      <c r="G14" s="265"/>
      <c r="H14" s="264"/>
      <c r="I14" s="265"/>
    </row>
    <row r="15" spans="1:9" ht="17.25" customHeight="1" thickBot="1" x14ac:dyDescent="0.3">
      <c r="A15" s="33" t="s">
        <v>24</v>
      </c>
      <c r="B15" s="27" t="s">
        <v>22</v>
      </c>
      <c r="C15" s="126"/>
      <c r="D15" s="6"/>
      <c r="E15" s="30"/>
      <c r="F15" s="7"/>
      <c r="G15" s="7"/>
      <c r="H15" s="7"/>
      <c r="I15" s="8"/>
    </row>
    <row r="16" spans="1:9" ht="15.75" customHeight="1" x14ac:dyDescent="0.3">
      <c r="A16" s="138"/>
      <c r="B16" s="193" t="s">
        <v>7</v>
      </c>
      <c r="C16" s="176" t="s">
        <v>87</v>
      </c>
      <c r="D16" s="173" t="s">
        <v>161</v>
      </c>
      <c r="E16" s="194">
        <v>2863.9750000000004</v>
      </c>
      <c r="F16" s="194">
        <v>8216.9</v>
      </c>
      <c r="G16" s="182">
        <f t="shared" ref="G16:G31" si="0">(F16-E16)/E16</f>
        <v>1.8690543737288206</v>
      </c>
      <c r="H16" s="194">
        <v>9630.9</v>
      </c>
      <c r="I16" s="182">
        <f t="shared" ref="I16:I31" si="1">(F16-H16)/H16</f>
        <v>-0.14681909271199992</v>
      </c>
    </row>
    <row r="17" spans="1:9" ht="16.5" x14ac:dyDescent="0.3">
      <c r="A17" s="139"/>
      <c r="B17" s="190" t="s">
        <v>13</v>
      </c>
      <c r="C17" s="177" t="s">
        <v>93</v>
      </c>
      <c r="D17" s="173" t="s">
        <v>81</v>
      </c>
      <c r="E17" s="197">
        <v>696.34999999999991</v>
      </c>
      <c r="F17" s="197">
        <v>2991.2777777777778</v>
      </c>
      <c r="G17" s="182">
        <f t="shared" si="0"/>
        <v>3.2956527289118664</v>
      </c>
      <c r="H17" s="197">
        <v>3073.6111111111113</v>
      </c>
      <c r="I17" s="182">
        <f t="shared" si="1"/>
        <v>-2.678716674197926E-2</v>
      </c>
    </row>
    <row r="18" spans="1:9" ht="16.5" x14ac:dyDescent="0.3">
      <c r="A18" s="139"/>
      <c r="B18" s="190" t="s">
        <v>18</v>
      </c>
      <c r="C18" s="177" t="s">
        <v>98</v>
      </c>
      <c r="D18" s="173" t="s">
        <v>83</v>
      </c>
      <c r="E18" s="197">
        <v>3263.1156250000004</v>
      </c>
      <c r="F18" s="197">
        <v>8210.5555555555547</v>
      </c>
      <c r="G18" s="182">
        <f t="shared" si="0"/>
        <v>1.5161705863718984</v>
      </c>
      <c r="H18" s="197">
        <v>8369.7222222222226</v>
      </c>
      <c r="I18" s="182">
        <f t="shared" si="1"/>
        <v>-1.9016959277820329E-2</v>
      </c>
    </row>
    <row r="19" spans="1:9" ht="16.5" x14ac:dyDescent="0.3">
      <c r="A19" s="139"/>
      <c r="B19" s="190" t="s">
        <v>17</v>
      </c>
      <c r="C19" s="177" t="s">
        <v>97</v>
      </c>
      <c r="D19" s="173" t="s">
        <v>161</v>
      </c>
      <c r="E19" s="197">
        <v>1875.3249999999998</v>
      </c>
      <c r="F19" s="197">
        <v>4281.3888888888887</v>
      </c>
      <c r="G19" s="182">
        <f t="shared" si="0"/>
        <v>1.2830116853819413</v>
      </c>
      <c r="H19" s="197">
        <v>4362.8888888888887</v>
      </c>
      <c r="I19" s="182">
        <f t="shared" si="1"/>
        <v>-1.8680283196658688E-2</v>
      </c>
    </row>
    <row r="20" spans="1:9" ht="16.5" x14ac:dyDescent="0.3">
      <c r="A20" s="139"/>
      <c r="B20" s="190" t="s">
        <v>19</v>
      </c>
      <c r="C20" s="177" t="s">
        <v>99</v>
      </c>
      <c r="D20" s="173" t="s">
        <v>161</v>
      </c>
      <c r="E20" s="197">
        <v>2389.4499999999998</v>
      </c>
      <c r="F20" s="197">
        <v>8524.9</v>
      </c>
      <c r="G20" s="182">
        <f t="shared" si="0"/>
        <v>2.5677247902236919</v>
      </c>
      <c r="H20" s="197">
        <v>8664.15</v>
      </c>
      <c r="I20" s="182">
        <f t="shared" si="1"/>
        <v>-1.6071974746512931E-2</v>
      </c>
    </row>
    <row r="21" spans="1:9" ht="16.5" x14ac:dyDescent="0.3">
      <c r="A21" s="139"/>
      <c r="B21" s="190" t="s">
        <v>15</v>
      </c>
      <c r="C21" s="177" t="s">
        <v>95</v>
      </c>
      <c r="D21" s="173" t="s">
        <v>82</v>
      </c>
      <c r="E21" s="197">
        <v>2744.1374999999998</v>
      </c>
      <c r="F21" s="197">
        <v>7209.9</v>
      </c>
      <c r="G21" s="182">
        <f t="shared" si="0"/>
        <v>1.6273829208631128</v>
      </c>
      <c r="H21" s="197">
        <v>7271.15</v>
      </c>
      <c r="I21" s="182">
        <f t="shared" si="1"/>
        <v>-8.4237018903474698E-3</v>
      </c>
    </row>
    <row r="22" spans="1:9" ht="16.5" x14ac:dyDescent="0.3">
      <c r="A22" s="139"/>
      <c r="B22" s="190" t="s">
        <v>6</v>
      </c>
      <c r="C22" s="177" t="s">
        <v>86</v>
      </c>
      <c r="D22" s="173" t="s">
        <v>161</v>
      </c>
      <c r="E22" s="197">
        <v>2526.6527777777778</v>
      </c>
      <c r="F22" s="197">
        <v>5904.4</v>
      </c>
      <c r="G22" s="182">
        <f t="shared" si="0"/>
        <v>1.3368466185500139</v>
      </c>
      <c r="H22" s="197">
        <v>5885.9</v>
      </c>
      <c r="I22" s="182">
        <f t="shared" si="1"/>
        <v>3.1431047078611597E-3</v>
      </c>
    </row>
    <row r="23" spans="1:9" ht="16.5" x14ac:dyDescent="0.3">
      <c r="A23" s="139"/>
      <c r="B23" s="190" t="s">
        <v>11</v>
      </c>
      <c r="C23" s="177" t="s">
        <v>91</v>
      </c>
      <c r="D23" s="175" t="s">
        <v>81</v>
      </c>
      <c r="E23" s="197">
        <v>761.2</v>
      </c>
      <c r="F23" s="197">
        <v>2192.5</v>
      </c>
      <c r="G23" s="182">
        <f t="shared" si="0"/>
        <v>1.8803205465055175</v>
      </c>
      <c r="H23" s="197">
        <v>2184.65</v>
      </c>
      <c r="I23" s="182">
        <f t="shared" si="1"/>
        <v>3.5932529238092642E-3</v>
      </c>
    </row>
    <row r="24" spans="1:9" ht="16.5" x14ac:dyDescent="0.3">
      <c r="A24" s="139"/>
      <c r="B24" s="190" t="s">
        <v>4</v>
      </c>
      <c r="C24" s="177" t="s">
        <v>84</v>
      </c>
      <c r="D24" s="175" t="s">
        <v>161</v>
      </c>
      <c r="E24" s="197">
        <v>2593.9749999999999</v>
      </c>
      <c r="F24" s="197">
        <v>8789.4</v>
      </c>
      <c r="G24" s="182">
        <f t="shared" si="0"/>
        <v>2.3883904046877857</v>
      </c>
      <c r="H24" s="197">
        <v>8726.15</v>
      </c>
      <c r="I24" s="182">
        <f t="shared" si="1"/>
        <v>7.2483283005678337E-3</v>
      </c>
    </row>
    <row r="25" spans="1:9" ht="16.5" x14ac:dyDescent="0.3">
      <c r="A25" s="139"/>
      <c r="B25" s="190" t="s">
        <v>12</v>
      </c>
      <c r="C25" s="177" t="s">
        <v>92</v>
      </c>
      <c r="D25" s="175" t="s">
        <v>81</v>
      </c>
      <c r="E25" s="197">
        <v>690.97500000000002</v>
      </c>
      <c r="F25" s="197">
        <v>3244.9</v>
      </c>
      <c r="G25" s="182">
        <f t="shared" si="0"/>
        <v>3.6961178045515397</v>
      </c>
      <c r="H25" s="197">
        <v>3206.4</v>
      </c>
      <c r="I25" s="182">
        <f t="shared" si="1"/>
        <v>1.2007235528942116E-2</v>
      </c>
    </row>
    <row r="26" spans="1:9" ht="16.5" x14ac:dyDescent="0.3">
      <c r="A26" s="139"/>
      <c r="B26" s="190" t="s">
        <v>14</v>
      </c>
      <c r="C26" s="177" t="s">
        <v>94</v>
      </c>
      <c r="D26" s="175" t="s">
        <v>81</v>
      </c>
      <c r="E26" s="197">
        <v>889.52499999999998</v>
      </c>
      <c r="F26" s="197">
        <v>4156.1499999999996</v>
      </c>
      <c r="G26" s="182">
        <f t="shared" si="0"/>
        <v>3.6723251173379046</v>
      </c>
      <c r="H26" s="197">
        <v>4074.9</v>
      </c>
      <c r="I26" s="182">
        <f t="shared" si="1"/>
        <v>1.9939139610787884E-2</v>
      </c>
    </row>
    <row r="27" spans="1:9" ht="16.5" x14ac:dyDescent="0.3">
      <c r="A27" s="139"/>
      <c r="B27" s="190" t="s">
        <v>9</v>
      </c>
      <c r="C27" s="177" t="s">
        <v>88</v>
      </c>
      <c r="D27" s="175" t="s">
        <v>161</v>
      </c>
      <c r="E27" s="197">
        <v>4607.0249999999996</v>
      </c>
      <c r="F27" s="197">
        <v>11247.4</v>
      </c>
      <c r="G27" s="182">
        <f t="shared" si="0"/>
        <v>1.4413585773899644</v>
      </c>
      <c r="H27" s="197">
        <v>11006.4</v>
      </c>
      <c r="I27" s="182">
        <f t="shared" si="1"/>
        <v>2.1896351213839222E-2</v>
      </c>
    </row>
    <row r="28" spans="1:9" ht="16.5" x14ac:dyDescent="0.3">
      <c r="A28" s="139"/>
      <c r="B28" s="190" t="s">
        <v>8</v>
      </c>
      <c r="C28" s="177" t="s">
        <v>89</v>
      </c>
      <c r="D28" s="175" t="s">
        <v>161</v>
      </c>
      <c r="E28" s="197">
        <v>5319.1544642857143</v>
      </c>
      <c r="F28" s="197">
        <v>15418.625</v>
      </c>
      <c r="G28" s="182">
        <f t="shared" si="0"/>
        <v>1.8986984874240718</v>
      </c>
      <c r="H28" s="197">
        <v>14736.375</v>
      </c>
      <c r="I28" s="182">
        <f t="shared" si="1"/>
        <v>4.6297003163939573E-2</v>
      </c>
    </row>
    <row r="29" spans="1:9" ht="17.25" thickBot="1" x14ac:dyDescent="0.35">
      <c r="A29" s="140"/>
      <c r="B29" s="190" t="s">
        <v>16</v>
      </c>
      <c r="C29" s="177" t="s">
        <v>96</v>
      </c>
      <c r="D29" s="175" t="s">
        <v>81</v>
      </c>
      <c r="E29" s="197">
        <v>729.77777777777783</v>
      </c>
      <c r="F29" s="197">
        <v>3202.666666666667</v>
      </c>
      <c r="G29" s="182">
        <f t="shared" si="0"/>
        <v>3.3885505481120584</v>
      </c>
      <c r="H29" s="197">
        <v>3019.166666666667</v>
      </c>
      <c r="I29" s="182">
        <f t="shared" si="1"/>
        <v>6.0778360474744678E-2</v>
      </c>
    </row>
    <row r="30" spans="1:9" ht="16.5" x14ac:dyDescent="0.3">
      <c r="A30" s="37"/>
      <c r="B30" s="190" t="s">
        <v>5</v>
      </c>
      <c r="C30" s="177" t="s">
        <v>85</v>
      </c>
      <c r="D30" s="175" t="s">
        <v>161</v>
      </c>
      <c r="E30" s="197">
        <v>3041.4805555555558</v>
      </c>
      <c r="F30" s="197">
        <v>7204.3333333333339</v>
      </c>
      <c r="G30" s="182">
        <f t="shared" si="0"/>
        <v>1.3686928789250119</v>
      </c>
      <c r="H30" s="197">
        <v>6760</v>
      </c>
      <c r="I30" s="182">
        <f t="shared" si="1"/>
        <v>6.5729783037475439E-2</v>
      </c>
    </row>
    <row r="31" spans="1:9" ht="17.25" thickBot="1" x14ac:dyDescent="0.35">
      <c r="A31" s="38"/>
      <c r="B31" s="191" t="s">
        <v>10</v>
      </c>
      <c r="C31" s="178" t="s">
        <v>90</v>
      </c>
      <c r="D31" s="174" t="s">
        <v>161</v>
      </c>
      <c r="E31" s="200">
        <v>3007.0249999999996</v>
      </c>
      <c r="F31" s="200">
        <v>6509.4</v>
      </c>
      <c r="G31" s="184">
        <f t="shared" si="0"/>
        <v>1.1647309217582162</v>
      </c>
      <c r="H31" s="200">
        <v>5887.4</v>
      </c>
      <c r="I31" s="184">
        <f t="shared" si="1"/>
        <v>0.10564935285525021</v>
      </c>
    </row>
    <row r="32" spans="1:9" ht="15.75" customHeight="1" thickBot="1" x14ac:dyDescent="0.25">
      <c r="A32" s="256" t="s">
        <v>188</v>
      </c>
      <c r="B32" s="257"/>
      <c r="C32" s="257"/>
      <c r="D32" s="258"/>
      <c r="E32" s="100">
        <f>SUM(E16:E31)</f>
        <v>37999.143700396831</v>
      </c>
      <c r="F32" s="101">
        <f>SUM(F16:F31)</f>
        <v>107304.69722222222</v>
      </c>
      <c r="G32" s="102">
        <f t="shared" ref="G32" si="2">(F32-E32)/E32</f>
        <v>1.8238714553218109</v>
      </c>
      <c r="H32" s="101">
        <f>SUM(H16:H31)</f>
        <v>106859.76388888889</v>
      </c>
      <c r="I32" s="105">
        <f t="shared" ref="I32" si="3">(F32-H32)/H32</f>
        <v>4.1637124876671913E-3</v>
      </c>
    </row>
    <row r="33" spans="1:9" ht="17.25" customHeight="1" thickBot="1" x14ac:dyDescent="0.3">
      <c r="A33" s="37" t="s">
        <v>20</v>
      </c>
      <c r="B33" s="27" t="s">
        <v>21</v>
      </c>
      <c r="C33" s="5"/>
      <c r="D33" s="6"/>
      <c r="E33" s="52"/>
      <c r="F33" s="52"/>
      <c r="G33" s="7"/>
      <c r="H33" s="52"/>
      <c r="I33" s="8"/>
    </row>
    <row r="34" spans="1:9" ht="16.5" x14ac:dyDescent="0.3">
      <c r="A34" s="33"/>
      <c r="B34" s="192" t="s">
        <v>30</v>
      </c>
      <c r="C34" s="179" t="s">
        <v>104</v>
      </c>
      <c r="D34" s="181" t="s">
        <v>161</v>
      </c>
      <c r="E34" s="203">
        <v>6390.4812499999998</v>
      </c>
      <c r="F34" s="203">
        <v>9074.9</v>
      </c>
      <c r="G34" s="182">
        <f>(F34-E34)/E34</f>
        <v>0.42006519462051467</v>
      </c>
      <c r="H34" s="203">
        <v>9706.9</v>
      </c>
      <c r="I34" s="182">
        <f>(F34-H34)/H34</f>
        <v>-6.5108325005923617E-2</v>
      </c>
    </row>
    <row r="35" spans="1:9" ht="16.5" x14ac:dyDescent="0.3">
      <c r="A35" s="37"/>
      <c r="B35" s="190" t="s">
        <v>26</v>
      </c>
      <c r="C35" s="177" t="s">
        <v>100</v>
      </c>
      <c r="D35" s="173" t="s">
        <v>161</v>
      </c>
      <c r="E35" s="197">
        <v>4248.78125</v>
      </c>
      <c r="F35" s="197">
        <v>12324.333333333332</v>
      </c>
      <c r="G35" s="182">
        <f>(F35-E35)/E35</f>
        <v>1.9006749484533552</v>
      </c>
      <c r="H35" s="197">
        <v>13079.333333333332</v>
      </c>
      <c r="I35" s="182">
        <f>(F35-H35)/H35</f>
        <v>-5.7724654671491925E-2</v>
      </c>
    </row>
    <row r="36" spans="1:9" ht="16.5" x14ac:dyDescent="0.3">
      <c r="A36" s="37"/>
      <c r="B36" s="192" t="s">
        <v>27</v>
      </c>
      <c r="C36" s="177" t="s">
        <v>101</v>
      </c>
      <c r="D36" s="173" t="s">
        <v>161</v>
      </c>
      <c r="E36" s="197">
        <v>4065.3999999999996</v>
      </c>
      <c r="F36" s="197">
        <v>11896.555555555555</v>
      </c>
      <c r="G36" s="182">
        <f>(F36-E36)/E36</f>
        <v>1.9262939822786334</v>
      </c>
      <c r="H36" s="197">
        <v>12557.111111111111</v>
      </c>
      <c r="I36" s="182">
        <f>(F36-H36)/H36</f>
        <v>-5.2604102146636779E-2</v>
      </c>
    </row>
    <row r="37" spans="1:9" ht="16.5" x14ac:dyDescent="0.3">
      <c r="A37" s="37"/>
      <c r="B37" s="190" t="s">
        <v>29</v>
      </c>
      <c r="C37" s="177" t="s">
        <v>103</v>
      </c>
      <c r="D37" s="173" t="s">
        <v>161</v>
      </c>
      <c r="E37" s="197">
        <v>4378.4303571428572</v>
      </c>
      <c r="F37" s="197">
        <v>9600</v>
      </c>
      <c r="G37" s="182">
        <f>(F37-E37)/E37</f>
        <v>1.1925665631152063</v>
      </c>
      <c r="H37" s="197">
        <v>9800</v>
      </c>
      <c r="I37" s="182">
        <f>(F37-H37)/H37</f>
        <v>-2.0408163265306121E-2</v>
      </c>
    </row>
    <row r="38" spans="1:9" ht="17.25" thickBot="1" x14ac:dyDescent="0.35">
      <c r="A38" s="38"/>
      <c r="B38" s="192" t="s">
        <v>28</v>
      </c>
      <c r="C38" s="177" t="s">
        <v>102</v>
      </c>
      <c r="D38" s="185" t="s">
        <v>161</v>
      </c>
      <c r="E38" s="200">
        <v>3929.1972222222221</v>
      </c>
      <c r="F38" s="200">
        <v>11479</v>
      </c>
      <c r="G38" s="184">
        <f>(F38-E38)/E38</f>
        <v>1.9214619045026868</v>
      </c>
      <c r="H38" s="200">
        <v>11130</v>
      </c>
      <c r="I38" s="184">
        <f>(F38-H38)/H38</f>
        <v>3.1356693620844561E-2</v>
      </c>
    </row>
    <row r="39" spans="1:9" ht="15.75" customHeight="1" thickBot="1" x14ac:dyDescent="0.25">
      <c r="A39" s="256" t="s">
        <v>189</v>
      </c>
      <c r="B39" s="257"/>
      <c r="C39" s="257"/>
      <c r="D39" s="258"/>
      <c r="E39" s="84">
        <f>SUM(E34:E38)</f>
        <v>23012.290079365081</v>
      </c>
      <c r="F39" s="103">
        <f>SUM(F34:F38)</f>
        <v>54374.788888888885</v>
      </c>
      <c r="G39" s="104">
        <f t="shared" ref="G39" si="4">(F39-E39)/E39</f>
        <v>1.3628586594971825</v>
      </c>
      <c r="H39" s="103">
        <f>SUM(H34:H38)</f>
        <v>56273.344444444439</v>
      </c>
      <c r="I39" s="105">
        <f t="shared" ref="I39" si="5">(F39-H39)/H39</f>
        <v>-3.3738097038641335E-2</v>
      </c>
    </row>
    <row r="40" spans="1:9" ht="17.25" customHeight="1" thickBot="1" x14ac:dyDescent="0.3">
      <c r="A40" s="37" t="s">
        <v>25</v>
      </c>
      <c r="B40" s="27" t="s">
        <v>51</v>
      </c>
      <c r="C40" s="5"/>
      <c r="D40" s="6"/>
      <c r="E40" s="52"/>
      <c r="F40" s="52"/>
      <c r="G40" s="7"/>
      <c r="H40" s="52"/>
      <c r="I40" s="8"/>
    </row>
    <row r="41" spans="1:9" ht="16.5" x14ac:dyDescent="0.3">
      <c r="A41" s="33"/>
      <c r="B41" s="193" t="s">
        <v>32</v>
      </c>
      <c r="C41" s="177" t="s">
        <v>106</v>
      </c>
      <c r="D41" s="181" t="s">
        <v>161</v>
      </c>
      <c r="E41" s="195">
        <v>42616.329464285714</v>
      </c>
      <c r="F41" s="197">
        <v>135749.83333333331</v>
      </c>
      <c r="G41" s="182">
        <f t="shared" ref="G41:G46" si="6">(F41-E41)/E41</f>
        <v>2.1853947780063367</v>
      </c>
      <c r="H41" s="197">
        <v>155091.5</v>
      </c>
      <c r="I41" s="182">
        <f t="shared" ref="I41:I46" si="7">(F41-H41)/H41</f>
        <v>-0.12471132632456766</v>
      </c>
    </row>
    <row r="42" spans="1:9" ht="16.5" x14ac:dyDescent="0.3">
      <c r="A42" s="37"/>
      <c r="B42" s="190" t="s">
        <v>34</v>
      </c>
      <c r="C42" s="177" t="s">
        <v>154</v>
      </c>
      <c r="D42" s="173" t="s">
        <v>161</v>
      </c>
      <c r="E42" s="198">
        <v>12000.408333333333</v>
      </c>
      <c r="F42" s="197">
        <v>27476.5</v>
      </c>
      <c r="G42" s="182">
        <f t="shared" si="6"/>
        <v>1.2896304222981303</v>
      </c>
      <c r="H42" s="197">
        <v>30716.5</v>
      </c>
      <c r="I42" s="182">
        <f t="shared" si="7"/>
        <v>-0.10548076766558689</v>
      </c>
    </row>
    <row r="43" spans="1:9" ht="16.5" x14ac:dyDescent="0.3">
      <c r="A43" s="37"/>
      <c r="B43" s="192" t="s">
        <v>36</v>
      </c>
      <c r="C43" s="177" t="s">
        <v>153</v>
      </c>
      <c r="D43" s="173" t="s">
        <v>161</v>
      </c>
      <c r="E43" s="198">
        <v>22120.550000000003</v>
      </c>
      <c r="F43" s="205">
        <v>56330</v>
      </c>
      <c r="G43" s="182">
        <f t="shared" si="6"/>
        <v>1.5465008781427221</v>
      </c>
      <c r="H43" s="205">
        <v>62770</v>
      </c>
      <c r="I43" s="182">
        <f t="shared" si="7"/>
        <v>-0.10259678190218258</v>
      </c>
    </row>
    <row r="44" spans="1:9" ht="16.5" x14ac:dyDescent="0.3">
      <c r="A44" s="37"/>
      <c r="B44" s="190" t="s">
        <v>33</v>
      </c>
      <c r="C44" s="177" t="s">
        <v>107</v>
      </c>
      <c r="D44" s="173" t="s">
        <v>161</v>
      </c>
      <c r="E44" s="198">
        <v>25368.678571428572</v>
      </c>
      <c r="F44" s="198">
        <v>92437</v>
      </c>
      <c r="G44" s="182">
        <f t="shared" si="6"/>
        <v>2.6437451694510803</v>
      </c>
      <c r="H44" s="198">
        <v>102412</v>
      </c>
      <c r="I44" s="182">
        <f t="shared" si="7"/>
        <v>-9.7400695231027609E-2</v>
      </c>
    </row>
    <row r="45" spans="1:9" ht="16.5" x14ac:dyDescent="0.3">
      <c r="A45" s="37"/>
      <c r="B45" s="190" t="s">
        <v>35</v>
      </c>
      <c r="C45" s="177" t="s">
        <v>152</v>
      </c>
      <c r="D45" s="173" t="s">
        <v>161</v>
      </c>
      <c r="E45" s="198">
        <v>12241.166666666668</v>
      </c>
      <c r="F45" s="198">
        <v>21166.666666666668</v>
      </c>
      <c r="G45" s="182">
        <f t="shared" si="6"/>
        <v>0.72913801789045152</v>
      </c>
      <c r="H45" s="198">
        <v>22633.333333333332</v>
      </c>
      <c r="I45" s="182">
        <f t="shared" si="7"/>
        <v>-6.4801178203239954E-2</v>
      </c>
    </row>
    <row r="46" spans="1:9" ht="16.5" customHeight="1" thickBot="1" x14ac:dyDescent="0.35">
      <c r="A46" s="38"/>
      <c r="B46" s="190" t="s">
        <v>31</v>
      </c>
      <c r="C46" s="177" t="s">
        <v>105</v>
      </c>
      <c r="D46" s="173" t="s">
        <v>161</v>
      </c>
      <c r="E46" s="201">
        <v>93201.482142857145</v>
      </c>
      <c r="F46" s="201">
        <v>282498.5</v>
      </c>
      <c r="G46" s="188">
        <f t="shared" si="6"/>
        <v>2.0310515831389098</v>
      </c>
      <c r="H46" s="201">
        <v>293123.5</v>
      </c>
      <c r="I46" s="188">
        <f t="shared" si="7"/>
        <v>-3.6247520243173952E-2</v>
      </c>
    </row>
    <row r="47" spans="1:9" ht="15.75" customHeight="1" thickBot="1" x14ac:dyDescent="0.25">
      <c r="A47" s="256" t="s">
        <v>190</v>
      </c>
      <c r="B47" s="257"/>
      <c r="C47" s="257"/>
      <c r="D47" s="258"/>
      <c r="E47" s="84">
        <f>SUM(E41:E46)</f>
        <v>207548.61517857143</v>
      </c>
      <c r="F47" s="84">
        <f>SUM(F41:F46)</f>
        <v>615658.5</v>
      </c>
      <c r="G47" s="104">
        <f t="shared" ref="G47" si="8">(F47-E47)/E47</f>
        <v>1.9663339332343774</v>
      </c>
      <c r="H47" s="103">
        <f>SUM(H41:H46)</f>
        <v>666746.83333333326</v>
      </c>
      <c r="I47" s="105">
        <f t="shared" ref="I47" si="9">(F47-H47)/H47</f>
        <v>-7.6623286049852399E-2</v>
      </c>
    </row>
    <row r="48" spans="1:9" ht="17.25" customHeight="1" thickBot="1" x14ac:dyDescent="0.3">
      <c r="A48" s="37" t="s">
        <v>37</v>
      </c>
      <c r="B48" s="27" t="s">
        <v>52</v>
      </c>
      <c r="C48" s="5"/>
      <c r="D48" s="6"/>
      <c r="E48" s="52"/>
      <c r="F48" s="52"/>
      <c r="G48" s="7"/>
      <c r="H48" s="7"/>
      <c r="I48" s="8"/>
    </row>
    <row r="49" spans="1:9" ht="16.5" x14ac:dyDescent="0.3">
      <c r="A49" s="33"/>
      <c r="B49" s="190" t="s">
        <v>46</v>
      </c>
      <c r="C49" s="177" t="s">
        <v>111</v>
      </c>
      <c r="D49" s="181" t="s">
        <v>110</v>
      </c>
      <c r="E49" s="195">
        <v>9947.8666666666668</v>
      </c>
      <c r="F49" s="195">
        <v>36899.222222222219</v>
      </c>
      <c r="G49" s="182">
        <f t="shared" ref="G49:G54" si="10">(F49-E49)/E49</f>
        <v>2.7092598301366677</v>
      </c>
      <c r="H49" s="195">
        <v>40133.111111111109</v>
      </c>
      <c r="I49" s="182">
        <f t="shared" ref="I49:I54" si="11">(F49-H49)/H49</f>
        <v>-8.0579072973826035E-2</v>
      </c>
    </row>
    <row r="50" spans="1:9" ht="16.5" x14ac:dyDescent="0.3">
      <c r="A50" s="37"/>
      <c r="B50" s="190" t="s">
        <v>50</v>
      </c>
      <c r="C50" s="177" t="s">
        <v>159</v>
      </c>
      <c r="D50" s="175" t="s">
        <v>112</v>
      </c>
      <c r="E50" s="198">
        <v>50835.375</v>
      </c>
      <c r="F50" s="198">
        <v>112249.33333333333</v>
      </c>
      <c r="G50" s="182">
        <f t="shared" si="10"/>
        <v>1.208094920777772</v>
      </c>
      <c r="H50" s="198">
        <v>118332.66666666667</v>
      </c>
      <c r="I50" s="182">
        <f t="shared" si="11"/>
        <v>-5.140874033093152E-2</v>
      </c>
    </row>
    <row r="51" spans="1:9" ht="16.5" x14ac:dyDescent="0.3">
      <c r="A51" s="37"/>
      <c r="B51" s="190" t="s">
        <v>48</v>
      </c>
      <c r="C51" s="177" t="s">
        <v>157</v>
      </c>
      <c r="D51" s="173" t="s">
        <v>114</v>
      </c>
      <c r="E51" s="198">
        <v>56660.833333333336</v>
      </c>
      <c r="F51" s="198">
        <v>147618.75</v>
      </c>
      <c r="G51" s="182">
        <f t="shared" si="10"/>
        <v>1.6053049578633092</v>
      </c>
      <c r="H51" s="198">
        <v>149118.75</v>
      </c>
      <c r="I51" s="182">
        <f t="shared" si="11"/>
        <v>-1.0059097196026656E-2</v>
      </c>
    </row>
    <row r="52" spans="1:9" ht="16.5" x14ac:dyDescent="0.3">
      <c r="A52" s="37"/>
      <c r="B52" s="190" t="s">
        <v>49</v>
      </c>
      <c r="C52" s="177" t="s">
        <v>158</v>
      </c>
      <c r="D52" s="173" t="s">
        <v>199</v>
      </c>
      <c r="E52" s="198">
        <v>5346.6</v>
      </c>
      <c r="F52" s="198">
        <v>15166.666666666666</v>
      </c>
      <c r="G52" s="182">
        <f t="shared" si="10"/>
        <v>1.8366937243606525</v>
      </c>
      <c r="H52" s="198">
        <v>15166.666666666666</v>
      </c>
      <c r="I52" s="182">
        <f t="shared" si="11"/>
        <v>0</v>
      </c>
    </row>
    <row r="53" spans="1:9" ht="16.5" x14ac:dyDescent="0.3">
      <c r="A53" s="37"/>
      <c r="B53" s="190" t="s">
        <v>45</v>
      </c>
      <c r="C53" s="177" t="s">
        <v>109</v>
      </c>
      <c r="D53" s="175" t="s">
        <v>108</v>
      </c>
      <c r="E53" s="198">
        <v>15610.799206349206</v>
      </c>
      <c r="F53" s="198">
        <v>55159.75</v>
      </c>
      <c r="G53" s="182">
        <f t="shared" si="10"/>
        <v>2.5334353655362816</v>
      </c>
      <c r="H53" s="198">
        <v>54634.75</v>
      </c>
      <c r="I53" s="182">
        <f t="shared" si="11"/>
        <v>9.6092688261591747E-3</v>
      </c>
    </row>
    <row r="54" spans="1:9" ht="16.5" customHeight="1" thickBot="1" x14ac:dyDescent="0.35">
      <c r="A54" s="38"/>
      <c r="B54" s="190" t="s">
        <v>47</v>
      </c>
      <c r="C54" s="177" t="s">
        <v>113</v>
      </c>
      <c r="D54" s="174" t="s">
        <v>114</v>
      </c>
      <c r="E54" s="201">
        <v>36285.08928571429</v>
      </c>
      <c r="F54" s="201">
        <v>119799.75</v>
      </c>
      <c r="G54" s="188">
        <f t="shared" si="10"/>
        <v>2.3016247819229165</v>
      </c>
      <c r="H54" s="201">
        <v>118601</v>
      </c>
      <c r="I54" s="188">
        <f t="shared" si="11"/>
        <v>1.0107418993094494E-2</v>
      </c>
    </row>
    <row r="55" spans="1:9" ht="15.75" customHeight="1" thickBot="1" x14ac:dyDescent="0.25">
      <c r="A55" s="256" t="s">
        <v>191</v>
      </c>
      <c r="B55" s="257"/>
      <c r="C55" s="257"/>
      <c r="D55" s="258"/>
      <c r="E55" s="84">
        <f>SUM(E49:E54)</f>
        <v>174686.56349206352</v>
      </c>
      <c r="F55" s="84">
        <f>SUM(F49:F54)</f>
        <v>486893.47222222225</v>
      </c>
      <c r="G55" s="104">
        <f t="shared" ref="G55" si="12">(F55-E55)/E55</f>
        <v>1.7872405438002854</v>
      </c>
      <c r="H55" s="84">
        <f>SUM(H49:H54)</f>
        <v>495986.94444444444</v>
      </c>
      <c r="I55" s="105">
        <f t="shared" ref="I55" si="13">(F55-H55)/H55</f>
        <v>-1.8334095935544834E-2</v>
      </c>
    </row>
    <row r="56" spans="1:9" ht="17.25" customHeight="1" thickBot="1" x14ac:dyDescent="0.3">
      <c r="A56" s="110" t="s">
        <v>44</v>
      </c>
      <c r="B56" s="10" t="s">
        <v>57</v>
      </c>
      <c r="C56" s="164"/>
      <c r="D56" s="124"/>
      <c r="E56" s="107"/>
      <c r="F56" s="107"/>
      <c r="G56" s="108"/>
      <c r="H56" s="107"/>
      <c r="I56" s="109"/>
    </row>
    <row r="57" spans="1:9" ht="16.5" x14ac:dyDescent="0.3">
      <c r="A57" s="110"/>
      <c r="B57" s="211" t="s">
        <v>42</v>
      </c>
      <c r="C57" s="180" t="s">
        <v>198</v>
      </c>
      <c r="D57" s="181" t="s">
        <v>114</v>
      </c>
      <c r="E57" s="195">
        <v>3597.5</v>
      </c>
      <c r="F57" s="152">
        <v>16791.25</v>
      </c>
      <c r="G57" s="183">
        <f t="shared" ref="G57:G65" si="14">(F57-E57)/E57</f>
        <v>3.6674774148714384</v>
      </c>
      <c r="H57" s="152">
        <v>19362</v>
      </c>
      <c r="I57" s="183">
        <f t="shared" ref="I57:I65" si="15">(F57-H57)/H57</f>
        <v>-0.13277295733911787</v>
      </c>
    </row>
    <row r="58" spans="1:9" ht="16.5" x14ac:dyDescent="0.3">
      <c r="A58" s="111"/>
      <c r="B58" s="212" t="s">
        <v>40</v>
      </c>
      <c r="C58" s="177" t="s">
        <v>117</v>
      </c>
      <c r="D58" s="173" t="s">
        <v>114</v>
      </c>
      <c r="E58" s="198">
        <v>10464.333333333334</v>
      </c>
      <c r="F58" s="209">
        <v>23984</v>
      </c>
      <c r="G58" s="182">
        <f t="shared" si="14"/>
        <v>1.2919759181983244</v>
      </c>
      <c r="H58" s="209">
        <v>26786.6</v>
      </c>
      <c r="I58" s="182">
        <f t="shared" si="15"/>
        <v>-0.10462694033583951</v>
      </c>
    </row>
    <row r="59" spans="1:9" ht="16.5" x14ac:dyDescent="0.3">
      <c r="A59" s="111"/>
      <c r="B59" s="212" t="s">
        <v>39</v>
      </c>
      <c r="C59" s="177" t="s">
        <v>116</v>
      </c>
      <c r="D59" s="173" t="s">
        <v>114</v>
      </c>
      <c r="E59" s="198">
        <v>16581.892857142859</v>
      </c>
      <c r="F59" s="209">
        <v>31833.75</v>
      </c>
      <c r="G59" s="182">
        <f t="shared" si="14"/>
        <v>0.91978987406659141</v>
      </c>
      <c r="H59" s="209">
        <v>34537.5</v>
      </c>
      <c r="I59" s="182">
        <f t="shared" si="15"/>
        <v>-7.8284473398479909E-2</v>
      </c>
    </row>
    <row r="60" spans="1:9" ht="16.5" x14ac:dyDescent="0.3">
      <c r="A60" s="111"/>
      <c r="B60" s="212" t="s">
        <v>41</v>
      </c>
      <c r="C60" s="177" t="s">
        <v>118</v>
      </c>
      <c r="D60" s="173" t="s">
        <v>114</v>
      </c>
      <c r="E60" s="198">
        <v>5017.1875</v>
      </c>
      <c r="F60" s="209">
        <v>27034.6</v>
      </c>
      <c r="G60" s="182">
        <f t="shared" si="14"/>
        <v>4.3883973839925252</v>
      </c>
      <c r="H60" s="209">
        <v>28964.6</v>
      </c>
      <c r="I60" s="182">
        <f t="shared" si="15"/>
        <v>-6.6633062427929268E-2</v>
      </c>
    </row>
    <row r="61" spans="1:9" ht="16.5" x14ac:dyDescent="0.3">
      <c r="A61" s="111"/>
      <c r="B61" s="212" t="s">
        <v>54</v>
      </c>
      <c r="C61" s="177" t="s">
        <v>121</v>
      </c>
      <c r="D61" s="173" t="s">
        <v>120</v>
      </c>
      <c r="E61" s="198">
        <v>16443.125</v>
      </c>
      <c r="F61" s="214">
        <v>39396</v>
      </c>
      <c r="G61" s="182">
        <f t="shared" si="14"/>
        <v>1.3958949408947507</v>
      </c>
      <c r="H61" s="214">
        <v>40968</v>
      </c>
      <c r="I61" s="182">
        <f t="shared" si="15"/>
        <v>-3.8371411833626246E-2</v>
      </c>
    </row>
    <row r="62" spans="1:9" s="135" customFormat="1" ht="17.25" thickBot="1" x14ac:dyDescent="0.35">
      <c r="A62" s="157"/>
      <c r="B62" s="213" t="s">
        <v>55</v>
      </c>
      <c r="C62" s="178" t="s">
        <v>122</v>
      </c>
      <c r="D62" s="174" t="s">
        <v>120</v>
      </c>
      <c r="E62" s="201">
        <v>16251.741071428572</v>
      </c>
      <c r="F62" s="210">
        <v>39536.857142857145</v>
      </c>
      <c r="G62" s="187">
        <f t="shared" si="14"/>
        <v>1.4327767079900779</v>
      </c>
      <c r="H62" s="210">
        <v>40893.285714285717</v>
      </c>
      <c r="I62" s="187">
        <f t="shared" si="15"/>
        <v>-3.3169958044107856E-2</v>
      </c>
    </row>
    <row r="63" spans="1:9" s="135" customFormat="1" ht="16.5" x14ac:dyDescent="0.3">
      <c r="A63" s="157"/>
      <c r="B63" s="95" t="s">
        <v>43</v>
      </c>
      <c r="C63" s="176" t="s">
        <v>119</v>
      </c>
      <c r="D63" s="173" t="s">
        <v>114</v>
      </c>
      <c r="E63" s="198">
        <v>12342.583333333334</v>
      </c>
      <c r="F63" s="205">
        <v>4933.25</v>
      </c>
      <c r="G63" s="182">
        <f t="shared" si="14"/>
        <v>-0.60030652686161057</v>
      </c>
      <c r="H63" s="205">
        <v>4933.25</v>
      </c>
      <c r="I63" s="182">
        <f t="shared" si="15"/>
        <v>0</v>
      </c>
    </row>
    <row r="64" spans="1:9" s="135" customFormat="1" ht="16.5" x14ac:dyDescent="0.3">
      <c r="A64" s="157"/>
      <c r="B64" s="212" t="s">
        <v>56</v>
      </c>
      <c r="C64" s="177" t="s">
        <v>123</v>
      </c>
      <c r="D64" s="175" t="s">
        <v>120</v>
      </c>
      <c r="E64" s="205">
        <v>63757.5</v>
      </c>
      <c r="F64" s="209">
        <v>218000</v>
      </c>
      <c r="G64" s="182">
        <f t="shared" si="14"/>
        <v>2.4192055836568245</v>
      </c>
      <c r="H64" s="209">
        <v>218000</v>
      </c>
      <c r="I64" s="182">
        <f t="shared" si="15"/>
        <v>0</v>
      </c>
    </row>
    <row r="65" spans="1:9" ht="16.5" customHeight="1" thickBot="1" x14ac:dyDescent="0.35">
      <c r="A65" s="112"/>
      <c r="B65" s="213" t="s">
        <v>38</v>
      </c>
      <c r="C65" s="178" t="s">
        <v>115</v>
      </c>
      <c r="D65" s="174" t="s">
        <v>114</v>
      </c>
      <c r="E65" s="201">
        <v>6728.333333333333</v>
      </c>
      <c r="F65" s="210">
        <v>26290</v>
      </c>
      <c r="G65" s="187">
        <f t="shared" si="14"/>
        <v>2.907356948228883</v>
      </c>
      <c r="H65" s="210">
        <v>25090</v>
      </c>
      <c r="I65" s="187">
        <f t="shared" si="15"/>
        <v>4.7827819848545235E-2</v>
      </c>
    </row>
    <row r="66" spans="1:9" ht="15.75" customHeight="1" thickBot="1" x14ac:dyDescent="0.25">
      <c r="A66" s="256" t="s">
        <v>192</v>
      </c>
      <c r="B66" s="267"/>
      <c r="C66" s="267"/>
      <c r="D66" s="268"/>
      <c r="E66" s="100">
        <f>SUM(E57:E65)</f>
        <v>151184.19642857145</v>
      </c>
      <c r="F66" s="100">
        <f>SUM(F57:F65)</f>
        <v>427799.70714285714</v>
      </c>
      <c r="G66" s="102">
        <f t="shared" ref="G66" si="16">(F66-E66)/E66</f>
        <v>1.8296589011866431</v>
      </c>
      <c r="H66" s="100">
        <f>SUM(H57:H65)</f>
        <v>439535.23571428575</v>
      </c>
      <c r="I66" s="165">
        <f t="shared" ref="I66" si="17">(F66-H66)/H66</f>
        <v>-2.6699858436508024E-2</v>
      </c>
    </row>
    <row r="67" spans="1:9" ht="17.25" customHeight="1" thickBot="1" x14ac:dyDescent="0.3">
      <c r="A67" s="37" t="s">
        <v>53</v>
      </c>
      <c r="B67" s="27" t="s">
        <v>58</v>
      </c>
      <c r="C67" s="5"/>
      <c r="D67" s="6"/>
      <c r="E67" s="52"/>
      <c r="F67" s="52"/>
      <c r="G67" s="7"/>
      <c r="H67" s="52"/>
      <c r="I67" s="8"/>
    </row>
    <row r="68" spans="1:9" ht="16.5" x14ac:dyDescent="0.3">
      <c r="A68" s="33"/>
      <c r="B68" s="190" t="s">
        <v>64</v>
      </c>
      <c r="C68" s="177" t="s">
        <v>133</v>
      </c>
      <c r="D68" s="181" t="s">
        <v>127</v>
      </c>
      <c r="E68" s="195">
        <v>13058.6875</v>
      </c>
      <c r="F68" s="203">
        <v>31622.5</v>
      </c>
      <c r="G68" s="182">
        <f t="shared" ref="G68:G73" si="18">(F68-E68)/E68</f>
        <v>1.4215680174596412</v>
      </c>
      <c r="H68" s="203">
        <v>34072.5</v>
      </c>
      <c r="I68" s="182">
        <f t="shared" ref="I68:I73" si="19">(F68-H68)/H68</f>
        <v>-7.1905495634309188E-2</v>
      </c>
    </row>
    <row r="69" spans="1:9" ht="16.5" x14ac:dyDescent="0.3">
      <c r="A69" s="37"/>
      <c r="B69" s="190" t="s">
        <v>59</v>
      </c>
      <c r="C69" s="177" t="s">
        <v>128</v>
      </c>
      <c r="D69" s="175" t="s">
        <v>124</v>
      </c>
      <c r="E69" s="198">
        <v>20639.31111111111</v>
      </c>
      <c r="F69" s="197">
        <v>50347.8</v>
      </c>
      <c r="G69" s="182">
        <f t="shared" si="18"/>
        <v>1.4394128141658478</v>
      </c>
      <c r="H69" s="197">
        <v>52676.3</v>
      </c>
      <c r="I69" s="182">
        <f t="shared" si="19"/>
        <v>-4.4203939912256553E-2</v>
      </c>
    </row>
    <row r="70" spans="1:9" ht="16.5" x14ac:dyDescent="0.3">
      <c r="A70" s="37"/>
      <c r="B70" s="190" t="s">
        <v>61</v>
      </c>
      <c r="C70" s="177" t="s">
        <v>130</v>
      </c>
      <c r="D70" s="175" t="s">
        <v>216</v>
      </c>
      <c r="E70" s="198">
        <v>42508.75</v>
      </c>
      <c r="F70" s="197">
        <v>149199.66666666666</v>
      </c>
      <c r="G70" s="182">
        <f t="shared" si="18"/>
        <v>2.5098577743797845</v>
      </c>
      <c r="H70" s="197">
        <v>150699.66666666666</v>
      </c>
      <c r="I70" s="182">
        <f t="shared" si="19"/>
        <v>-9.9535721158418855E-3</v>
      </c>
    </row>
    <row r="71" spans="1:9" ht="16.5" x14ac:dyDescent="0.3">
      <c r="A71" s="37"/>
      <c r="B71" s="190" t="s">
        <v>60</v>
      </c>
      <c r="C71" s="177" t="s">
        <v>129</v>
      </c>
      <c r="D71" s="175" t="s">
        <v>215</v>
      </c>
      <c r="E71" s="198">
        <v>105386.5</v>
      </c>
      <c r="F71" s="197">
        <v>377486.85714285716</v>
      </c>
      <c r="G71" s="182">
        <f t="shared" si="18"/>
        <v>2.5819280187012299</v>
      </c>
      <c r="H71" s="197">
        <v>377486.85714285716</v>
      </c>
      <c r="I71" s="182">
        <f t="shared" si="19"/>
        <v>0</v>
      </c>
    </row>
    <row r="72" spans="1:9" ht="16.5" x14ac:dyDescent="0.3">
      <c r="A72" s="37"/>
      <c r="B72" s="190" t="s">
        <v>62</v>
      </c>
      <c r="C72" s="177" t="s">
        <v>131</v>
      </c>
      <c r="D72" s="175" t="s">
        <v>125</v>
      </c>
      <c r="E72" s="198">
        <v>18816.964285714283</v>
      </c>
      <c r="F72" s="197">
        <v>77999</v>
      </c>
      <c r="G72" s="182">
        <f t="shared" si="18"/>
        <v>3.1451425860023732</v>
      </c>
      <c r="H72" s="197">
        <v>77999</v>
      </c>
      <c r="I72" s="182">
        <f t="shared" si="19"/>
        <v>0</v>
      </c>
    </row>
    <row r="73" spans="1:9" ht="16.5" customHeight="1" thickBot="1" x14ac:dyDescent="0.35">
      <c r="A73" s="37"/>
      <c r="B73" s="190" t="s">
        <v>63</v>
      </c>
      <c r="C73" s="177" t="s">
        <v>132</v>
      </c>
      <c r="D73" s="174" t="s">
        <v>126</v>
      </c>
      <c r="E73" s="201">
        <v>13204.25</v>
      </c>
      <c r="F73" s="206">
        <v>42131</v>
      </c>
      <c r="G73" s="188">
        <f t="shared" si="18"/>
        <v>2.1907151106651268</v>
      </c>
      <c r="H73" s="206">
        <v>42131</v>
      </c>
      <c r="I73" s="188">
        <f t="shared" si="19"/>
        <v>0</v>
      </c>
    </row>
    <row r="74" spans="1:9" ht="15.75" customHeight="1" thickBot="1" x14ac:dyDescent="0.25">
      <c r="A74" s="256" t="s">
        <v>214</v>
      </c>
      <c r="B74" s="257"/>
      <c r="C74" s="257"/>
      <c r="D74" s="258"/>
      <c r="E74" s="84">
        <f>SUM(E68:E73)</f>
        <v>213614.4628968254</v>
      </c>
      <c r="F74" s="84">
        <f>SUM(F68:F73)</f>
        <v>728786.82380952383</v>
      </c>
      <c r="G74" s="104">
        <f t="shared" ref="G74" si="20">(F74-E74)/E74</f>
        <v>2.4116923261021133</v>
      </c>
      <c r="H74" s="84">
        <f>SUM(H68:H73)</f>
        <v>735065.32380952383</v>
      </c>
      <c r="I74" s="105">
        <f t="shared" ref="I74" si="21">(F74-H74)/H74</f>
        <v>-8.54141774429144E-3</v>
      </c>
    </row>
    <row r="75" spans="1:9" ht="17.25" customHeight="1" thickBot="1" x14ac:dyDescent="0.3">
      <c r="A75" s="37" t="s">
        <v>65</v>
      </c>
      <c r="B75" s="27" t="s">
        <v>66</v>
      </c>
      <c r="C75" s="5"/>
      <c r="D75" s="6"/>
      <c r="E75" s="52"/>
      <c r="F75" s="52"/>
      <c r="G75" s="7"/>
      <c r="H75" s="52"/>
      <c r="I75" s="8"/>
    </row>
    <row r="76" spans="1:9" ht="13.5" customHeight="1" x14ac:dyDescent="0.3">
      <c r="A76" s="33"/>
      <c r="B76" s="190" t="s">
        <v>68</v>
      </c>
      <c r="C76" s="179" t="s">
        <v>138</v>
      </c>
      <c r="D76" s="181" t="s">
        <v>134</v>
      </c>
      <c r="E76" s="195">
        <v>14633.705357142857</v>
      </c>
      <c r="F76" s="195">
        <v>42327.571428571428</v>
      </c>
      <c r="G76" s="182">
        <f>(F76-E76)/E76</f>
        <v>1.8924712091398588</v>
      </c>
      <c r="H76" s="195">
        <v>45232.166666666664</v>
      </c>
      <c r="I76" s="182">
        <f>(F76-H76)/H76</f>
        <v>-6.4215257683770108E-2</v>
      </c>
    </row>
    <row r="77" spans="1:9" ht="16.5" x14ac:dyDescent="0.3">
      <c r="A77" s="37"/>
      <c r="B77" s="190" t="s">
        <v>69</v>
      </c>
      <c r="C77" s="177" t="s">
        <v>140</v>
      </c>
      <c r="D77" s="175" t="s">
        <v>136</v>
      </c>
      <c r="E77" s="198">
        <v>2076.083333333333</v>
      </c>
      <c r="F77" s="198">
        <v>14994.666666666666</v>
      </c>
      <c r="G77" s="182">
        <f>(F77-E77)/E77</f>
        <v>6.2225745594669455</v>
      </c>
      <c r="H77" s="198">
        <v>15119.666666666666</v>
      </c>
      <c r="I77" s="182">
        <f>(F77-H77)/H77</f>
        <v>-8.2673780286161517E-3</v>
      </c>
    </row>
    <row r="78" spans="1:9" ht="16.5" x14ac:dyDescent="0.3">
      <c r="A78" s="37"/>
      <c r="B78" s="190" t="s">
        <v>67</v>
      </c>
      <c r="C78" s="177" t="s">
        <v>139</v>
      </c>
      <c r="D78" s="175" t="s">
        <v>135</v>
      </c>
      <c r="E78" s="198">
        <v>7731.875</v>
      </c>
      <c r="F78" s="198">
        <v>22532.5</v>
      </c>
      <c r="G78" s="182">
        <f>(F78-E78)/E78</f>
        <v>1.9142349042114624</v>
      </c>
      <c r="H78" s="198">
        <v>22532.5</v>
      </c>
      <c r="I78" s="182">
        <f>(F78-H78)/H78</f>
        <v>0</v>
      </c>
    </row>
    <row r="79" spans="1:9" ht="16.5" x14ac:dyDescent="0.3">
      <c r="A79" s="37"/>
      <c r="B79" s="190" t="s">
        <v>70</v>
      </c>
      <c r="C79" s="177" t="s">
        <v>141</v>
      </c>
      <c r="D79" s="175" t="s">
        <v>137</v>
      </c>
      <c r="E79" s="198">
        <v>9378.3333333333339</v>
      </c>
      <c r="F79" s="198">
        <v>25375.75</v>
      </c>
      <c r="G79" s="182">
        <f>(F79-E79)/E79</f>
        <v>1.705784609916474</v>
      </c>
      <c r="H79" s="198">
        <v>25375.75</v>
      </c>
      <c r="I79" s="182">
        <f>(F79-H79)/H79</f>
        <v>0</v>
      </c>
    </row>
    <row r="80" spans="1:9" ht="16.5" customHeight="1" thickBot="1" x14ac:dyDescent="0.35">
      <c r="A80" s="38"/>
      <c r="B80" s="190" t="s">
        <v>71</v>
      </c>
      <c r="C80" s="177" t="s">
        <v>200</v>
      </c>
      <c r="D80" s="174" t="s">
        <v>134</v>
      </c>
      <c r="E80" s="201">
        <v>7674.6527777777783</v>
      </c>
      <c r="F80" s="201">
        <v>15907.5</v>
      </c>
      <c r="G80" s="182">
        <f>(F80-E80)/E80</f>
        <v>1.0727322082975161</v>
      </c>
      <c r="H80" s="201">
        <v>15907.5</v>
      </c>
      <c r="I80" s="182">
        <f>(F80-H80)/H80</f>
        <v>0</v>
      </c>
    </row>
    <row r="81" spans="1:11" ht="15.75" customHeight="1" thickBot="1" x14ac:dyDescent="0.25">
      <c r="A81" s="256" t="s">
        <v>193</v>
      </c>
      <c r="B81" s="257"/>
      <c r="C81" s="257"/>
      <c r="D81" s="258"/>
      <c r="E81" s="84">
        <f>SUM(E76:E80)</f>
        <v>41494.649801587308</v>
      </c>
      <c r="F81" s="84">
        <f>SUM(F76:F80)</f>
        <v>121137.98809523809</v>
      </c>
      <c r="G81" s="104">
        <f t="shared" ref="G81" si="22">(F81-E81)/E81</f>
        <v>1.9193640306515893</v>
      </c>
      <c r="H81" s="84">
        <f>SUM(H76:H80)</f>
        <v>124167.58333333333</v>
      </c>
      <c r="I81" s="105">
        <f t="shared" ref="I81" si="23">(F81-H81)/H81</f>
        <v>-2.4399244607686013E-2</v>
      </c>
    </row>
    <row r="82" spans="1:11" ht="17.25" customHeight="1" thickBot="1" x14ac:dyDescent="0.3">
      <c r="A82" s="33" t="s">
        <v>72</v>
      </c>
      <c r="B82" s="27" t="s">
        <v>73</v>
      </c>
      <c r="C82" s="5"/>
      <c r="D82" s="6"/>
      <c r="E82" s="52"/>
      <c r="F82" s="52"/>
      <c r="G82" s="7"/>
      <c r="H82" s="52"/>
      <c r="I82" s="8"/>
    </row>
    <row r="83" spans="1:11" ht="16.5" x14ac:dyDescent="0.3">
      <c r="A83" s="33"/>
      <c r="B83" s="190" t="s">
        <v>76</v>
      </c>
      <c r="C83" s="177" t="s">
        <v>143</v>
      </c>
      <c r="D83" s="181" t="s">
        <v>161</v>
      </c>
      <c r="E83" s="198">
        <v>3464.0624999999995</v>
      </c>
      <c r="F83" s="218">
        <v>14466.3125</v>
      </c>
      <c r="G83" s="183">
        <f t="shared" ref="G83:G89" si="24">(F83-E83)/E83</f>
        <v>3.1761118628777631</v>
      </c>
      <c r="H83" s="218">
        <v>15242.875</v>
      </c>
      <c r="I83" s="183">
        <f t="shared" ref="I83:I89" si="25">(F83-H83)/H83</f>
        <v>-5.0945933755935147E-2</v>
      </c>
    </row>
    <row r="84" spans="1:11" ht="16.5" x14ac:dyDescent="0.3">
      <c r="A84" s="37"/>
      <c r="B84" s="190" t="s">
        <v>80</v>
      </c>
      <c r="C84" s="177" t="s">
        <v>151</v>
      </c>
      <c r="D84" s="173" t="s">
        <v>150</v>
      </c>
      <c r="E84" s="198">
        <v>6619.2410714285716</v>
      </c>
      <c r="F84" s="198">
        <v>28348.571428571428</v>
      </c>
      <c r="G84" s="182">
        <f t="shared" si="24"/>
        <v>3.2827525274665978</v>
      </c>
      <c r="H84" s="198">
        <v>28920</v>
      </c>
      <c r="I84" s="182">
        <f t="shared" si="25"/>
        <v>-1.9758940920766684E-2</v>
      </c>
    </row>
    <row r="85" spans="1:11" ht="16.5" x14ac:dyDescent="0.3">
      <c r="A85" s="37"/>
      <c r="B85" s="190" t="s">
        <v>78</v>
      </c>
      <c r="C85" s="177" t="s">
        <v>149</v>
      </c>
      <c r="D85" s="175" t="s">
        <v>147</v>
      </c>
      <c r="E85" s="198">
        <v>5590.1909722222226</v>
      </c>
      <c r="F85" s="198">
        <v>22958</v>
      </c>
      <c r="G85" s="182">
        <f t="shared" si="24"/>
        <v>3.1068364415596514</v>
      </c>
      <c r="H85" s="198">
        <v>23124.666666666668</v>
      </c>
      <c r="I85" s="182">
        <f t="shared" si="25"/>
        <v>-7.2073110963762161E-3</v>
      </c>
    </row>
    <row r="86" spans="1:11" ht="16.5" x14ac:dyDescent="0.3">
      <c r="A86" s="37"/>
      <c r="B86" s="190" t="s">
        <v>74</v>
      </c>
      <c r="C86" s="177" t="s">
        <v>144</v>
      </c>
      <c r="D86" s="175" t="s">
        <v>142</v>
      </c>
      <c r="E86" s="198">
        <v>4332.5</v>
      </c>
      <c r="F86" s="198">
        <v>15422.6</v>
      </c>
      <c r="G86" s="182">
        <f t="shared" si="24"/>
        <v>2.5597461050201962</v>
      </c>
      <c r="H86" s="198">
        <v>15422.6</v>
      </c>
      <c r="I86" s="182">
        <f t="shared" si="25"/>
        <v>0</v>
      </c>
    </row>
    <row r="87" spans="1:11" ht="16.5" x14ac:dyDescent="0.3">
      <c r="A87" s="37"/>
      <c r="B87" s="190" t="s">
        <v>79</v>
      </c>
      <c r="C87" s="177" t="s">
        <v>155</v>
      </c>
      <c r="D87" s="186" t="s">
        <v>156</v>
      </c>
      <c r="E87" s="207">
        <v>21957.9375</v>
      </c>
      <c r="F87" s="207">
        <v>56000</v>
      </c>
      <c r="G87" s="182">
        <f t="shared" si="24"/>
        <v>1.550330603682609</v>
      </c>
      <c r="H87" s="207">
        <v>56000</v>
      </c>
      <c r="I87" s="182">
        <f t="shared" si="25"/>
        <v>0</v>
      </c>
    </row>
    <row r="88" spans="1:11" ht="16.5" x14ac:dyDescent="0.3">
      <c r="A88" s="37"/>
      <c r="B88" s="190" t="s">
        <v>77</v>
      </c>
      <c r="C88" s="177" t="s">
        <v>146</v>
      </c>
      <c r="D88" s="186" t="s">
        <v>162</v>
      </c>
      <c r="E88" s="207">
        <v>5404.4444444444443</v>
      </c>
      <c r="F88" s="207">
        <v>11881</v>
      </c>
      <c r="G88" s="182">
        <f t="shared" si="24"/>
        <v>1.1983758223684211</v>
      </c>
      <c r="H88" s="207">
        <v>11837.555555555555</v>
      </c>
      <c r="I88" s="182">
        <f t="shared" si="25"/>
        <v>3.6700520002253402E-3</v>
      </c>
    </row>
    <row r="89" spans="1:11" ht="16.5" customHeight="1" thickBot="1" x14ac:dyDescent="0.35">
      <c r="A89" s="35"/>
      <c r="B89" s="191" t="s">
        <v>75</v>
      </c>
      <c r="C89" s="178" t="s">
        <v>148</v>
      </c>
      <c r="D89" s="174" t="s">
        <v>145</v>
      </c>
      <c r="E89" s="201">
        <v>1902.8750000000002</v>
      </c>
      <c r="F89" s="201">
        <v>6713</v>
      </c>
      <c r="G89" s="184">
        <f t="shared" si="24"/>
        <v>2.5278197464363132</v>
      </c>
      <c r="H89" s="201">
        <v>6213</v>
      </c>
      <c r="I89" s="184">
        <f t="shared" si="25"/>
        <v>8.0476420408820221E-2</v>
      </c>
    </row>
    <row r="90" spans="1:11" ht="15.75" customHeight="1" thickBot="1" x14ac:dyDescent="0.25">
      <c r="A90" s="256" t="s">
        <v>194</v>
      </c>
      <c r="B90" s="257"/>
      <c r="C90" s="257"/>
      <c r="D90" s="258"/>
      <c r="E90" s="84">
        <f>SUM(E83:E89)</f>
        <v>49271.251488095237</v>
      </c>
      <c r="F90" s="84">
        <f>SUM(F83:F89)</f>
        <v>155789.48392857143</v>
      </c>
      <c r="G90" s="113">
        <f t="shared" ref="G90:G91" si="26">(F90-E90)/E90</f>
        <v>2.1618738965096673</v>
      </c>
      <c r="H90" s="84">
        <f>SUM(H83:H89)</f>
        <v>156760.69722222222</v>
      </c>
      <c r="I90" s="105">
        <f t="shared" ref="I90:I91" si="27">(F90-H90)/H90</f>
        <v>-6.1955152717521889E-3</v>
      </c>
    </row>
    <row r="91" spans="1:11" ht="15.75" customHeight="1" thickBot="1" x14ac:dyDescent="0.25">
      <c r="A91" s="256" t="s">
        <v>195</v>
      </c>
      <c r="B91" s="257"/>
      <c r="C91" s="257"/>
      <c r="D91" s="258"/>
      <c r="E91" s="100">
        <f>SUM(E90+E81+E74+E66+E55+E47+E39+E32)</f>
        <v>898811.17306547635</v>
      </c>
      <c r="F91" s="100">
        <f>SUM(F32,F39,F47,F55,F66,F74,F81,F90)</f>
        <v>2697745.4613095238</v>
      </c>
      <c r="G91" s="102">
        <f t="shared" si="26"/>
        <v>2.0014596415269521</v>
      </c>
      <c r="H91" s="100">
        <f>SUM(H32,H39,H47,H55,H66,H74,H81,H90)</f>
        <v>2781395.7261904767</v>
      </c>
      <c r="I91" s="114">
        <f t="shared" si="27"/>
        <v>-3.0074923928758608E-2</v>
      </c>
      <c r="J91" s="115"/>
    </row>
    <row r="92" spans="1:11" x14ac:dyDescent="0.25">
      <c r="E92" s="116"/>
      <c r="F92" s="116"/>
      <c r="K92" s="117"/>
    </row>
    <row r="93" spans="1:11" x14ac:dyDescent="0.25">
      <c r="I93" s="28"/>
    </row>
    <row r="94" spans="1:11" x14ac:dyDescent="0.25">
      <c r="I94" s="28"/>
    </row>
    <row r="95" spans="1:11" x14ac:dyDescent="0.25">
      <c r="I95" s="28"/>
    </row>
  </sheetData>
  <sortState ref="B83:I89">
    <sortCondition ref="I83:I89"/>
  </sortState>
  <mergeCells count="19">
    <mergeCell ref="C13:C14"/>
    <mergeCell ref="D13:D14"/>
    <mergeCell ref="E13:E14"/>
    <mergeCell ref="A9:I9"/>
    <mergeCell ref="H13:H14"/>
    <mergeCell ref="I13:I14"/>
    <mergeCell ref="A91:D91"/>
    <mergeCell ref="A47:D47"/>
    <mergeCell ref="A39:D39"/>
    <mergeCell ref="F13:F14"/>
    <mergeCell ref="G13:G14"/>
    <mergeCell ref="A55:D55"/>
    <mergeCell ref="A66:D66"/>
    <mergeCell ref="A74:D74"/>
    <mergeCell ref="A81:D81"/>
    <mergeCell ref="A90:D90"/>
    <mergeCell ref="A32:D32"/>
    <mergeCell ref="A13:A14"/>
    <mergeCell ref="B13:B14"/>
  </mergeCells>
  <printOptions horizontalCentered="1"/>
  <pageMargins left="0.15748031496062992" right="0.15748031496062992" top="0.47244094488188981" bottom="0.74803149606299213" header="0.31496062992125984" footer="0.31496062992125984"/>
  <pageSetup paperSize="9" orientation="landscape" r:id="rId1"/>
  <headerFooter>
    <oddFooter>&amp;C&amp;P</oddFooter>
  </headerFooter>
  <rowBreaks count="3" manualBreakCount="3">
    <brk id="29" max="16383" man="1"/>
    <brk id="55" max="16383" man="1"/>
    <brk id="81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7:I91"/>
  <sheetViews>
    <sheetView rightToLeft="1" tabSelected="1" topLeftCell="A4" zoomScaleNormal="100" workbookViewId="0">
      <selection activeCell="C28" sqref="C28"/>
    </sheetView>
  </sheetViews>
  <sheetFormatPr defaultRowHeight="15" x14ac:dyDescent="0.25"/>
  <cols>
    <col min="1" max="1" width="25.75" style="9" bestFit="1" customWidth="1"/>
    <col min="2" max="2" width="6.375" style="9" bestFit="1" customWidth="1"/>
    <col min="3" max="3" width="35.125" bestFit="1" customWidth="1"/>
    <col min="4" max="4" width="11.375" customWidth="1"/>
    <col min="5" max="6" width="13.125" customWidth="1"/>
    <col min="7" max="7" width="11.25" style="82" customWidth="1"/>
    <col min="8" max="8" width="11.375" customWidth="1"/>
    <col min="9" max="9" width="12.875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128" t="s">
        <v>205</v>
      </c>
      <c r="B9" s="26"/>
      <c r="C9" s="26"/>
      <c r="D9" s="26"/>
      <c r="E9" s="127"/>
      <c r="F9" s="127"/>
    </row>
    <row r="10" spans="1:9" ht="18" x14ac:dyDescent="0.2">
      <c r="A10" s="2" t="s">
        <v>206</v>
      </c>
      <c r="B10" s="2"/>
      <c r="C10" s="2"/>
    </row>
    <row r="11" spans="1:9" ht="18" x14ac:dyDescent="0.25">
      <c r="A11" s="2" t="s">
        <v>222</v>
      </c>
    </row>
    <row r="12" spans="1:9" ht="15.75" thickBot="1" x14ac:dyDescent="0.3"/>
    <row r="13" spans="1:9" ht="24.75" customHeight="1" x14ac:dyDescent="0.2">
      <c r="A13" s="250" t="s">
        <v>3</v>
      </c>
      <c r="B13" s="250"/>
      <c r="C13" s="252" t="s">
        <v>0</v>
      </c>
      <c r="D13" s="246" t="s">
        <v>207</v>
      </c>
      <c r="E13" s="246" t="s">
        <v>208</v>
      </c>
      <c r="F13" s="246" t="s">
        <v>209</v>
      </c>
      <c r="G13" s="246" t="s">
        <v>210</v>
      </c>
      <c r="H13" s="246" t="s">
        <v>211</v>
      </c>
      <c r="I13" s="246" t="s">
        <v>212</v>
      </c>
    </row>
    <row r="14" spans="1:9" ht="24.75" customHeight="1" thickBot="1" x14ac:dyDescent="0.25">
      <c r="A14" s="251"/>
      <c r="B14" s="251"/>
      <c r="C14" s="253"/>
      <c r="D14" s="266"/>
      <c r="E14" s="266"/>
      <c r="F14" s="266"/>
      <c r="G14" s="247"/>
      <c r="H14" s="266"/>
      <c r="I14" s="266"/>
    </row>
    <row r="15" spans="1:9" ht="17.25" customHeight="1" thickBot="1" x14ac:dyDescent="0.3">
      <c r="A15" s="87" t="s">
        <v>24</v>
      </c>
      <c r="B15" s="122"/>
      <c r="C15" s="106"/>
      <c r="D15" s="108"/>
      <c r="E15" s="108"/>
      <c r="F15" s="108"/>
      <c r="G15" s="108"/>
      <c r="H15" s="108"/>
      <c r="I15" s="134"/>
    </row>
    <row r="16" spans="1:9" ht="16.5" x14ac:dyDescent="0.3">
      <c r="A16" s="88"/>
      <c r="B16" s="159" t="s">
        <v>4</v>
      </c>
      <c r="C16" s="180" t="s">
        <v>163</v>
      </c>
      <c r="D16" s="219">
        <v>8000</v>
      </c>
      <c r="E16" s="194">
        <v>8000</v>
      </c>
      <c r="F16" s="220">
        <v>5500</v>
      </c>
      <c r="G16" s="221">
        <v>9000</v>
      </c>
      <c r="H16" s="221">
        <v>10000</v>
      </c>
      <c r="I16" s="160">
        <f>AVERAGE(D16:H16)</f>
        <v>8100</v>
      </c>
    </row>
    <row r="17" spans="1:9" ht="16.5" x14ac:dyDescent="0.3">
      <c r="A17" s="89"/>
      <c r="B17" s="129" t="s">
        <v>5</v>
      </c>
      <c r="C17" s="177" t="s">
        <v>164</v>
      </c>
      <c r="D17" s="222">
        <v>6000</v>
      </c>
      <c r="E17" s="197">
        <v>5000</v>
      </c>
      <c r="F17" s="223">
        <v>7000</v>
      </c>
      <c r="G17" s="224">
        <v>7500</v>
      </c>
      <c r="H17" s="224">
        <v>7300</v>
      </c>
      <c r="I17" s="130">
        <f t="shared" ref="I17:I40" si="0">AVERAGE(D17:H17)</f>
        <v>6560</v>
      </c>
    </row>
    <row r="18" spans="1:9" ht="16.5" x14ac:dyDescent="0.3">
      <c r="A18" s="89"/>
      <c r="B18" s="129" t="s">
        <v>6</v>
      </c>
      <c r="C18" s="176" t="s">
        <v>165</v>
      </c>
      <c r="D18" s="222">
        <v>6000</v>
      </c>
      <c r="E18" s="197">
        <v>7000</v>
      </c>
      <c r="F18" s="223">
        <v>5000</v>
      </c>
      <c r="G18" s="224">
        <v>5500</v>
      </c>
      <c r="H18" s="224">
        <v>6300</v>
      </c>
      <c r="I18" s="130">
        <f t="shared" si="0"/>
        <v>5960</v>
      </c>
    </row>
    <row r="19" spans="1:9" ht="16.5" x14ac:dyDescent="0.3">
      <c r="A19" s="89"/>
      <c r="B19" s="129" t="s">
        <v>7</v>
      </c>
      <c r="C19" s="177" t="s">
        <v>166</v>
      </c>
      <c r="D19" s="222">
        <v>7500</v>
      </c>
      <c r="E19" s="197">
        <v>8000</v>
      </c>
      <c r="F19" s="223">
        <v>6000</v>
      </c>
      <c r="G19" s="224">
        <v>10000</v>
      </c>
      <c r="H19" s="224">
        <v>7300</v>
      </c>
      <c r="I19" s="130">
        <f t="shared" si="0"/>
        <v>7760</v>
      </c>
    </row>
    <row r="20" spans="1:9" ht="16.5" x14ac:dyDescent="0.3">
      <c r="A20" s="89"/>
      <c r="B20" s="129" t="s">
        <v>8</v>
      </c>
      <c r="C20" s="177" t="s">
        <v>167</v>
      </c>
      <c r="D20" s="222">
        <v>15000</v>
      </c>
      <c r="E20" s="197">
        <v>20000</v>
      </c>
      <c r="F20" s="223">
        <v>17000</v>
      </c>
      <c r="G20" s="224">
        <v>16000</v>
      </c>
      <c r="H20" s="224">
        <v>14000</v>
      </c>
      <c r="I20" s="130">
        <f t="shared" si="0"/>
        <v>16400</v>
      </c>
    </row>
    <row r="21" spans="1:9" ht="16.5" x14ac:dyDescent="0.3">
      <c r="A21" s="89"/>
      <c r="B21" s="129" t="s">
        <v>9</v>
      </c>
      <c r="C21" s="177" t="s">
        <v>168</v>
      </c>
      <c r="D21" s="222">
        <v>10000</v>
      </c>
      <c r="E21" s="197">
        <v>11000</v>
      </c>
      <c r="F21" s="223">
        <v>8000</v>
      </c>
      <c r="G21" s="224">
        <v>11000</v>
      </c>
      <c r="H21" s="224">
        <v>11000</v>
      </c>
      <c r="I21" s="130">
        <f t="shared" si="0"/>
        <v>10200</v>
      </c>
    </row>
    <row r="22" spans="1:9" ht="16.5" x14ac:dyDescent="0.3">
      <c r="A22" s="89"/>
      <c r="B22" s="129" t="s">
        <v>10</v>
      </c>
      <c r="C22" s="177" t="s">
        <v>169</v>
      </c>
      <c r="D22" s="222">
        <v>6500</v>
      </c>
      <c r="E22" s="197">
        <v>4500</v>
      </c>
      <c r="F22" s="223">
        <v>4250</v>
      </c>
      <c r="G22" s="224">
        <v>7000</v>
      </c>
      <c r="H22" s="224">
        <v>5600</v>
      </c>
      <c r="I22" s="130">
        <f t="shared" si="0"/>
        <v>5570</v>
      </c>
    </row>
    <row r="23" spans="1:9" ht="16.5" x14ac:dyDescent="0.3">
      <c r="A23" s="89"/>
      <c r="B23" s="129" t="s">
        <v>11</v>
      </c>
      <c r="C23" s="177" t="s">
        <v>170</v>
      </c>
      <c r="D23" s="222">
        <v>1500</v>
      </c>
      <c r="E23" s="197">
        <v>2000</v>
      </c>
      <c r="F23" s="223">
        <v>2000</v>
      </c>
      <c r="G23" s="224">
        <v>1750</v>
      </c>
      <c r="H23" s="224">
        <v>1300</v>
      </c>
      <c r="I23" s="130">
        <f t="shared" si="0"/>
        <v>1710</v>
      </c>
    </row>
    <row r="24" spans="1:9" ht="16.5" x14ac:dyDescent="0.3">
      <c r="A24" s="89"/>
      <c r="B24" s="129" t="s">
        <v>12</v>
      </c>
      <c r="C24" s="177" t="s">
        <v>171</v>
      </c>
      <c r="D24" s="222">
        <v>3500</v>
      </c>
      <c r="E24" s="197">
        <v>2000</v>
      </c>
      <c r="F24" s="223">
        <v>2500</v>
      </c>
      <c r="G24" s="224">
        <v>2500</v>
      </c>
      <c r="H24" s="224">
        <v>2600</v>
      </c>
      <c r="I24" s="130">
        <f t="shared" si="0"/>
        <v>2620</v>
      </c>
    </row>
    <row r="25" spans="1:9" ht="16.5" x14ac:dyDescent="0.3">
      <c r="A25" s="89"/>
      <c r="B25" s="129" t="s">
        <v>13</v>
      </c>
      <c r="C25" s="177" t="s">
        <v>172</v>
      </c>
      <c r="D25" s="222">
        <v>3500</v>
      </c>
      <c r="E25" s="197">
        <v>2000</v>
      </c>
      <c r="F25" s="223">
        <v>2500</v>
      </c>
      <c r="G25" s="224">
        <v>1750</v>
      </c>
      <c r="H25" s="224">
        <v>2000</v>
      </c>
      <c r="I25" s="130">
        <f t="shared" si="0"/>
        <v>2350</v>
      </c>
    </row>
    <row r="26" spans="1:9" ht="16.5" x14ac:dyDescent="0.3">
      <c r="A26" s="89"/>
      <c r="B26" s="129" t="s">
        <v>14</v>
      </c>
      <c r="C26" s="177" t="s">
        <v>173</v>
      </c>
      <c r="D26" s="222">
        <v>3500</v>
      </c>
      <c r="E26" s="197">
        <v>2500</v>
      </c>
      <c r="F26" s="223">
        <v>3000</v>
      </c>
      <c r="G26" s="224">
        <v>4500</v>
      </c>
      <c r="H26" s="224">
        <v>4000</v>
      </c>
      <c r="I26" s="130">
        <f t="shared" si="0"/>
        <v>3500</v>
      </c>
    </row>
    <row r="27" spans="1:9" ht="17.25" thickBot="1" x14ac:dyDescent="0.35">
      <c r="A27" s="89"/>
      <c r="B27" s="161" t="s">
        <v>15</v>
      </c>
      <c r="C27" s="178" t="s">
        <v>174</v>
      </c>
      <c r="D27" s="222">
        <v>6500</v>
      </c>
      <c r="E27" s="197">
        <v>3500</v>
      </c>
      <c r="F27" s="223">
        <v>7000</v>
      </c>
      <c r="G27" s="224">
        <v>7500</v>
      </c>
      <c r="H27" s="224">
        <v>6600</v>
      </c>
      <c r="I27" s="130">
        <f t="shared" si="0"/>
        <v>6220</v>
      </c>
    </row>
    <row r="28" spans="1:9" ht="16.5" x14ac:dyDescent="0.3">
      <c r="A28" s="89"/>
      <c r="B28" s="159" t="s">
        <v>16</v>
      </c>
      <c r="C28" s="180" t="s">
        <v>175</v>
      </c>
      <c r="D28" s="222">
        <v>3500</v>
      </c>
      <c r="E28" s="197">
        <v>2000</v>
      </c>
      <c r="F28" s="223">
        <v>2500</v>
      </c>
      <c r="G28" s="224">
        <v>1750</v>
      </c>
      <c r="H28" s="224">
        <v>3000</v>
      </c>
      <c r="I28" s="130">
        <f t="shared" si="0"/>
        <v>2550</v>
      </c>
    </row>
    <row r="29" spans="1:9" ht="16.5" x14ac:dyDescent="0.3">
      <c r="A29" s="89"/>
      <c r="B29" s="131" t="s">
        <v>17</v>
      </c>
      <c r="C29" s="176" t="s">
        <v>176</v>
      </c>
      <c r="D29" s="222">
        <v>2750</v>
      </c>
      <c r="E29" s="197">
        <v>6000</v>
      </c>
      <c r="F29" s="223">
        <v>5000</v>
      </c>
      <c r="G29" s="224">
        <v>5000</v>
      </c>
      <c r="H29" s="224">
        <v>3800</v>
      </c>
      <c r="I29" s="130">
        <f t="shared" si="0"/>
        <v>4510</v>
      </c>
    </row>
    <row r="30" spans="1:9" ht="16.5" x14ac:dyDescent="0.3">
      <c r="A30" s="89"/>
      <c r="B30" s="129" t="s">
        <v>18</v>
      </c>
      <c r="C30" s="177" t="s">
        <v>177</v>
      </c>
      <c r="D30" s="222">
        <v>7500</v>
      </c>
      <c r="E30" s="197">
        <v>7500</v>
      </c>
      <c r="F30" s="223">
        <v>7000</v>
      </c>
      <c r="G30" s="224">
        <v>8000</v>
      </c>
      <c r="H30" s="224">
        <v>7300</v>
      </c>
      <c r="I30" s="130">
        <f t="shared" si="0"/>
        <v>7460</v>
      </c>
    </row>
    <row r="31" spans="1:9" ht="17.25" thickBot="1" x14ac:dyDescent="0.35">
      <c r="A31" s="90"/>
      <c r="B31" s="161" t="s">
        <v>19</v>
      </c>
      <c r="C31" s="225" t="s">
        <v>178</v>
      </c>
      <c r="D31" s="226">
        <v>7500</v>
      </c>
      <c r="E31" s="200">
        <v>9000</v>
      </c>
      <c r="F31" s="227">
        <v>8000</v>
      </c>
      <c r="G31" s="228">
        <v>9500</v>
      </c>
      <c r="H31" s="228">
        <v>8000</v>
      </c>
      <c r="I31" s="130">
        <f t="shared" si="0"/>
        <v>8400</v>
      </c>
    </row>
    <row r="32" spans="1:9" ht="17.25" customHeight="1" thickBot="1" x14ac:dyDescent="0.3">
      <c r="A32" s="87" t="s">
        <v>20</v>
      </c>
      <c r="B32" s="132" t="s">
        <v>21</v>
      </c>
      <c r="C32" s="133"/>
      <c r="D32" s="229"/>
      <c r="E32" s="215"/>
      <c r="F32" s="230"/>
      <c r="G32" s="231"/>
      <c r="H32" s="231"/>
      <c r="I32" s="232"/>
    </row>
    <row r="33" spans="1:9" ht="16.5" x14ac:dyDescent="0.3">
      <c r="A33" s="88"/>
      <c r="B33" s="159" t="s">
        <v>26</v>
      </c>
      <c r="C33" s="162" t="s">
        <v>179</v>
      </c>
      <c r="D33" s="233">
        <v>13000</v>
      </c>
      <c r="E33" s="194">
        <v>15000</v>
      </c>
      <c r="F33" s="234">
        <v>12000</v>
      </c>
      <c r="G33" s="235">
        <v>12000</v>
      </c>
      <c r="H33" s="235">
        <v>9300</v>
      </c>
      <c r="I33" s="168">
        <f t="shared" si="0"/>
        <v>12260</v>
      </c>
    </row>
    <row r="34" spans="1:9" ht="16.5" x14ac:dyDescent="0.3">
      <c r="A34" s="89"/>
      <c r="B34" s="129" t="s">
        <v>27</v>
      </c>
      <c r="C34" s="177" t="s">
        <v>180</v>
      </c>
      <c r="D34" s="222">
        <v>13000</v>
      </c>
      <c r="E34" s="197">
        <v>15000</v>
      </c>
      <c r="F34" s="223">
        <v>10000</v>
      </c>
      <c r="G34" s="224">
        <v>12000</v>
      </c>
      <c r="H34" s="224">
        <v>9300</v>
      </c>
      <c r="I34" s="130">
        <f t="shared" si="0"/>
        <v>11860</v>
      </c>
    </row>
    <row r="35" spans="1:9" ht="16.5" x14ac:dyDescent="0.3">
      <c r="A35" s="89"/>
      <c r="B35" s="131" t="s">
        <v>28</v>
      </c>
      <c r="C35" s="177" t="s">
        <v>181</v>
      </c>
      <c r="D35" s="222">
        <v>9000</v>
      </c>
      <c r="E35" s="197">
        <v>10000</v>
      </c>
      <c r="F35" s="223">
        <v>10000</v>
      </c>
      <c r="G35" s="224">
        <v>12000</v>
      </c>
      <c r="H35" s="224">
        <v>10800</v>
      </c>
      <c r="I35" s="130">
        <f t="shared" si="0"/>
        <v>10360</v>
      </c>
    </row>
    <row r="36" spans="1:9" ht="16.5" x14ac:dyDescent="0.3">
      <c r="A36" s="89"/>
      <c r="B36" s="129" t="s">
        <v>29</v>
      </c>
      <c r="C36" s="177" t="s">
        <v>182</v>
      </c>
      <c r="D36" s="222">
        <v>9000</v>
      </c>
      <c r="E36" s="197">
        <v>5000</v>
      </c>
      <c r="F36" s="223">
        <v>17000</v>
      </c>
      <c r="G36" s="224">
        <v>12000</v>
      </c>
      <c r="H36" s="224">
        <v>8000</v>
      </c>
      <c r="I36" s="130">
        <f t="shared" si="0"/>
        <v>10200</v>
      </c>
    </row>
    <row r="37" spans="1:9" ht="16.5" customHeight="1" thickBot="1" x14ac:dyDescent="0.35">
      <c r="A37" s="90"/>
      <c r="B37" s="131" t="s">
        <v>30</v>
      </c>
      <c r="C37" s="177" t="s">
        <v>183</v>
      </c>
      <c r="D37" s="226">
        <v>9000</v>
      </c>
      <c r="E37" s="200">
        <v>5000</v>
      </c>
      <c r="F37" s="227">
        <v>9000</v>
      </c>
      <c r="G37" s="228">
        <v>10000</v>
      </c>
      <c r="H37" s="228">
        <v>8300</v>
      </c>
      <c r="I37" s="236">
        <f t="shared" si="0"/>
        <v>8260</v>
      </c>
    </row>
    <row r="38" spans="1:9" ht="17.25" customHeight="1" thickBot="1" x14ac:dyDescent="0.3">
      <c r="A38" s="87" t="s">
        <v>25</v>
      </c>
      <c r="B38" s="132" t="s">
        <v>51</v>
      </c>
      <c r="C38" s="133"/>
      <c r="D38" s="229"/>
      <c r="E38" s="216"/>
      <c r="F38" s="230"/>
      <c r="G38" s="237"/>
      <c r="H38" s="237"/>
      <c r="I38" s="232"/>
    </row>
    <row r="39" spans="1:9" ht="17.25" thickBot="1" x14ac:dyDescent="0.35">
      <c r="A39" s="88"/>
      <c r="B39" s="159" t="s">
        <v>31</v>
      </c>
      <c r="C39" s="17" t="s">
        <v>213</v>
      </c>
      <c r="D39" s="238">
        <v>230000</v>
      </c>
      <c r="E39" s="194">
        <v>300000</v>
      </c>
      <c r="F39" s="234">
        <v>250000</v>
      </c>
      <c r="G39" s="239">
        <v>280000</v>
      </c>
      <c r="H39" s="239">
        <v>300000</v>
      </c>
      <c r="I39" s="168">
        <f t="shared" si="0"/>
        <v>272000</v>
      </c>
    </row>
    <row r="40" spans="1:9" ht="17.25" thickBot="1" x14ac:dyDescent="0.35">
      <c r="A40" s="90"/>
      <c r="B40" s="161" t="s">
        <v>32</v>
      </c>
      <c r="C40" s="225" t="s">
        <v>185</v>
      </c>
      <c r="D40" s="240">
        <v>140000</v>
      </c>
      <c r="E40" s="200">
        <v>150000</v>
      </c>
      <c r="F40" s="241">
        <v>120000</v>
      </c>
      <c r="G40" s="242">
        <v>120000</v>
      </c>
      <c r="H40" s="242">
        <v>136000</v>
      </c>
      <c r="I40" s="168">
        <f t="shared" si="0"/>
        <v>133200</v>
      </c>
    </row>
    <row r="41" spans="1:9" ht="15.75" thickBot="1" x14ac:dyDescent="0.3">
      <c r="B41" s="269"/>
      <c r="C41" s="270"/>
      <c r="D41" s="271">
        <f t="shared" ref="D41:I41" si="1">SUM(D16:D40)</f>
        <v>521750</v>
      </c>
      <c r="E41" s="271">
        <f t="shared" si="1"/>
        <v>600000</v>
      </c>
      <c r="F41" s="271">
        <f t="shared" si="1"/>
        <v>520250</v>
      </c>
      <c r="G41" s="271">
        <f t="shared" si="1"/>
        <v>566250</v>
      </c>
      <c r="H41" s="271">
        <f t="shared" si="1"/>
        <v>581800</v>
      </c>
      <c r="I41" s="271">
        <f t="shared" si="1"/>
        <v>558010</v>
      </c>
    </row>
    <row r="43" spans="1:9" x14ac:dyDescent="0.25">
      <c r="G43"/>
    </row>
    <row r="44" spans="1:9" ht="14.25" customHeight="1" x14ac:dyDescent="0.25"/>
    <row r="45" spans="1:9" x14ac:dyDescent="0.25">
      <c r="G45"/>
    </row>
    <row r="47" spans="1:9" x14ac:dyDescent="0.25">
      <c r="G47"/>
    </row>
    <row r="48" spans="1:9" ht="15" customHeight="1" x14ac:dyDescent="0.25"/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1" ht="15" customHeight="1" x14ac:dyDescent="0.25"/>
    <row r="62" ht="15" customHeight="1" x14ac:dyDescent="0.25"/>
    <row r="63" ht="15" customHeight="1" x14ac:dyDescent="0.25"/>
    <row r="64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  <row r="71" ht="15" customHeight="1" x14ac:dyDescent="0.25"/>
    <row r="72" ht="15" customHeight="1" x14ac:dyDescent="0.25"/>
    <row r="73" ht="15" customHeight="1" x14ac:dyDescent="0.25"/>
    <row r="74" ht="15" customHeight="1" x14ac:dyDescent="0.25"/>
    <row r="75" ht="15" customHeight="1" x14ac:dyDescent="0.25"/>
    <row r="76" ht="15" customHeight="1" x14ac:dyDescent="0.25"/>
    <row r="77" ht="15" customHeight="1" x14ac:dyDescent="0.25"/>
    <row r="78" ht="15" customHeight="1" x14ac:dyDescent="0.25"/>
    <row r="79" ht="15" customHeight="1" x14ac:dyDescent="0.25"/>
    <row r="80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</sheetData>
  <mergeCells count="9">
    <mergeCell ref="G13:G14"/>
    <mergeCell ref="H13:H14"/>
    <mergeCell ref="I13:I14"/>
    <mergeCell ref="A13:A14"/>
    <mergeCell ref="B13:B14"/>
    <mergeCell ref="C13:C14"/>
    <mergeCell ref="D13:D14"/>
    <mergeCell ref="E13:E14"/>
    <mergeCell ref="F13:F14"/>
  </mergeCells>
  <pageMargins left="0.74803149606299213" right="0.74803149606299213" top="0.78740157480314965" bottom="0.78740157480314965" header="0.51181102362204722" footer="0.51181102362204722"/>
  <pageSetup paperSize="9" scale="90" orientation="landscape" r:id="rId1"/>
  <rowBreaks count="1" manualBreakCount="1">
    <brk id="3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Supermarkets</vt:lpstr>
      <vt:lpstr>stores</vt:lpstr>
      <vt:lpstr>Comp</vt:lpstr>
      <vt:lpstr>20-09-2021</vt:lpstr>
      <vt:lpstr>By Order</vt:lpstr>
      <vt:lpstr>All Stores</vt:lpstr>
      <vt:lpstr>'20-09-2021'!Print_Titles</vt:lpstr>
      <vt:lpstr>'All Stores'!Print_Titles</vt:lpstr>
      <vt:lpstr>'By Order'!Print_Titles</vt:lpstr>
      <vt:lpstr>Comp!Print_Titles</vt:lpstr>
      <vt:lpstr>stores!Print_Titles</vt:lpstr>
      <vt:lpstr>Supermarkets!Print_Titles</vt:lpstr>
    </vt:vector>
  </TitlesOfParts>
  <Company>moet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rawad</dc:creator>
  <cp:lastModifiedBy>rkassem</cp:lastModifiedBy>
  <cp:lastPrinted>2021-09-22T09:51:50Z</cp:lastPrinted>
  <dcterms:created xsi:type="dcterms:W3CDTF">2010-10-20T06:23:14Z</dcterms:created>
  <dcterms:modified xsi:type="dcterms:W3CDTF">2021-09-22T10:49:45Z</dcterms:modified>
</cp:coreProperties>
</file>