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5"/>
  </bookViews>
  <sheets>
    <sheet name="Supermarkets" sheetId="5" r:id="rId1"/>
    <sheet name="stores" sheetId="7" r:id="rId2"/>
    <sheet name="Comp" sheetId="8" r:id="rId3"/>
    <sheet name="27-09-2021" sheetId="9" r:id="rId4"/>
    <sheet name="By Order" sheetId="11" r:id="rId5"/>
    <sheet name="All Stores" sheetId="12" r:id="rId6"/>
  </sheets>
  <definedNames>
    <definedName name="_xlnm.Print_Titles" localSheetId="3">'27-09-2021'!$12:$14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1" l="1"/>
  <c r="I83" i="11"/>
  <c r="G83" i="11"/>
  <c r="I89" i="11"/>
  <c r="G89" i="11"/>
  <c r="I84" i="11"/>
  <c r="G84" i="11"/>
  <c r="I86" i="11"/>
  <c r="G86" i="11"/>
  <c r="I87" i="11"/>
  <c r="G87" i="11"/>
  <c r="I85" i="11"/>
  <c r="G85" i="11"/>
  <c r="I88" i="11"/>
  <c r="G88" i="11"/>
  <c r="I79" i="11"/>
  <c r="G79" i="11"/>
  <c r="I77" i="11"/>
  <c r="G77" i="11"/>
  <c r="I76" i="11"/>
  <c r="G76" i="11"/>
  <c r="I80" i="11"/>
  <c r="G80" i="11"/>
  <c r="I78" i="11"/>
  <c r="G78" i="11"/>
  <c r="I72" i="11"/>
  <c r="G72" i="11"/>
  <c r="I70" i="11"/>
  <c r="G70" i="11"/>
  <c r="I73" i="11"/>
  <c r="G73" i="11"/>
  <c r="I71" i="11"/>
  <c r="G71" i="11"/>
  <c r="I69" i="11"/>
  <c r="G69" i="11"/>
  <c r="I68" i="11"/>
  <c r="G68" i="11"/>
  <c r="I65" i="11"/>
  <c r="G65" i="11"/>
  <c r="I60" i="11"/>
  <c r="G60" i="11"/>
  <c r="I63" i="11"/>
  <c r="G63" i="11"/>
  <c r="I62" i="11"/>
  <c r="G62" i="11"/>
  <c r="I58" i="11"/>
  <c r="G58" i="11"/>
  <c r="I64" i="11"/>
  <c r="G64" i="11"/>
  <c r="I59" i="11"/>
  <c r="G59" i="11"/>
  <c r="I61" i="11"/>
  <c r="G61" i="11"/>
  <c r="I57" i="11"/>
  <c r="G57" i="11"/>
  <c r="I51" i="11"/>
  <c r="G51" i="11"/>
  <c r="I52" i="11"/>
  <c r="G52" i="11"/>
  <c r="I54" i="11"/>
  <c r="G54" i="11"/>
  <c r="I49" i="11"/>
  <c r="G49" i="11"/>
  <c r="I50" i="11"/>
  <c r="G50" i="11"/>
  <c r="I53" i="11"/>
  <c r="G53" i="11"/>
  <c r="I44" i="11"/>
  <c r="G44" i="11"/>
  <c r="I46" i="11"/>
  <c r="G46" i="11"/>
  <c r="I45" i="11"/>
  <c r="G45" i="11"/>
  <c r="I43" i="11"/>
  <c r="G43" i="11"/>
  <c r="I42" i="11"/>
  <c r="G42" i="11"/>
  <c r="I41" i="11"/>
  <c r="G41" i="11"/>
  <c r="I37" i="11"/>
  <c r="G37" i="11"/>
  <c r="I34" i="11"/>
  <c r="G34" i="11"/>
  <c r="I38" i="11"/>
  <c r="G38" i="11"/>
  <c r="I35" i="11"/>
  <c r="G35" i="11"/>
  <c r="I36" i="11"/>
  <c r="G36" i="11"/>
  <c r="I22" i="11"/>
  <c r="G22" i="11"/>
  <c r="I29" i="11"/>
  <c r="G29" i="11"/>
  <c r="I25" i="11"/>
  <c r="G25" i="11"/>
  <c r="I16" i="11"/>
  <c r="G16" i="11"/>
  <c r="I24" i="11"/>
  <c r="G24" i="11"/>
  <c r="I21" i="11"/>
  <c r="G21" i="11"/>
  <c r="I19" i="11"/>
  <c r="G19" i="11"/>
  <c r="I17" i="11"/>
  <c r="G17" i="11"/>
  <c r="I20" i="11"/>
  <c r="G20" i="11"/>
  <c r="I30" i="11"/>
  <c r="G30" i="11"/>
  <c r="I26" i="11"/>
  <c r="G26" i="11"/>
  <c r="I23" i="11"/>
  <c r="G23" i="11"/>
  <c r="I18" i="11"/>
  <c r="G18" i="11"/>
  <c r="I27" i="11"/>
  <c r="G27" i="11"/>
  <c r="I28" i="11"/>
  <c r="G28" i="11"/>
  <c r="I31" i="11"/>
  <c r="G31" i="11"/>
  <c r="D40" i="8" l="1"/>
  <c r="E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s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<sst xmlns="http://schemas.openxmlformats.org/spreadsheetml/2006/main" count="848" uniqueCount="226">
  <si>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</si>
  <si>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</si>
  <si>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</si>
  <si>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</si>
  <si>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</si>
  <si>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</si>
  <si>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</si>
  <si>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</si>
  <si>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</si>
  <si>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</si>
  <si>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</si>
  <si>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</si>
  <si>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</si>
  <si>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</si>
  <si>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</si>
  <si>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</si>
  <si>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</si>
  <si>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</si>
  <si>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</si>
  <si>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</si>
  <si>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</si>
  <si>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</si>
  <si>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</si>
  <si>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</si>
  <si>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</si>
  <si>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</si>
  <si>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</si>
  <si>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</si>
  <si>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</si>
  <si>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</si>
  <si>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</si>
  <si>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</si>
  <si>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</si>
  <si>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</si>
  <si>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</si>
  <si>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</si>
  <si>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</si>
  <si>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</si>
  <si>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</si>
  <si>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</si>
  <si>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</si>
  <si>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</si>
  <si>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</si>
  <si>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</si>
  <si>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</si>
  <si>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</si>
  <si>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</si>
  <si>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</si>
  <si>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</si>
  <si>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</si>
  <si>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</si>
  <si>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</si>
  <si>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</si>
  <si>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</si>
  <si>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</si>
  <si>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</si>
  <si>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</si>
  <si>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</si>
  <si>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</si>
  <si>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</si>
  <si>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</si>
  <si>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</si>
  <si>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</si>
  <si>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</si>
  <si>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</si>
  <si>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</si>
  <si>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</si>
  <si>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</si>
  <si>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</si>
  <si>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</si>
  <si>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</si>
  <si>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</si>
  <si>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</si>
  <si>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</si>
  <si>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</si>
  <si>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</si>
  <si>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</si>
  <si>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</si>
  <si>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</si>
  <si>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</si>
  <si>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</si>
  <si>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</si>
  <si>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</si>
  <si>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</si>
  <si>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</si>
  <si>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</si>
  <si>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</si>
  <si>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</si>
  <si>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</si>
  <si>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</si>
  <si>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</si>
  <si>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</si>
  <si>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</si>
  <si>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</si>
  <si>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</si>
  <si>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</si>
  <si>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</si>
  <si>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</si>
  <si>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</si>
  <si>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</si>
  <si>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</si>
  <si>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</si>
  <si>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</si>
  <si>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</si>
  <si>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</si>
  <si>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</si>
  <si>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</si>
  <si>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</si>
  <si>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</si>
  <si>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</si>
  <si>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</si>
  <si>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</si>
  <si>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</si>
  <si>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</si>
  <si>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</si>
  <si>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</si>
  <si>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</si>
  <si>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</si>
  <si>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</si>
  <si>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</si>
  <si>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</si>
  <si>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</si>
  <si>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</si>
  <si>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</si>
  <si>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</si>
  <si>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</si>
  <si>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</si>
  <si>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</si>
  <si>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</si>
  <si>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</si>
  <si>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</si>
  <si>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</si>
  <si>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</si>
  <si>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</si>
  <si>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</si>
  <si>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</si>
  <si>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</si>
  <si>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</si>
  <si>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</si>
  <si>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</si>
  <si>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</si>
  <si>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</si>
  <si>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</si>
  <si>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</si>
  <si>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</si>
  <si>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</si>
  <si>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</si>
  <si>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</si>
  <si>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</si>
  <si>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</si>
  <si>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</si>
  <si>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</si>
  <si>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</si>
  <si>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</si>
  <si>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</si>
  <si>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</si>
  <si>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</si>
  <si>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</si>
  <si>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</si>
  <si>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</si>
  <si>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</si>
  <si>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</si>
  <si>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</si>
  <si>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</si>
  <si>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</si>
  <si>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</si>
  <si>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</si>
  <si>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</si>
  <si>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</si>
  <si>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</si>
  <si>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</si>
  <si>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</si>
  <si>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</si>
  <si>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</si>
  <si>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</si>
  <si>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</si>
  <si>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</si>
  <si>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</si>
  <si>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</si>
  <si>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</si>
  <si>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</si>
  <si>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</si>
  <si>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</si>
  <si>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</si>
  <si>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</si>
  <si>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</si>
  <si>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</si>
  <si>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</si>
  <si>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</si>
  <si>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</si>
  <si>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</si>
  <si>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</si>
  <si>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</si>
  <si>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</si>
  <si>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</si>
  <si>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</si>
  <si>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</si>
  <si>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</si>
  <si>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</si>
  <si>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</si>
  <si>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</si>
  <si>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</si>
  <si>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</si>
  <si>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</si>
  <si>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</si>
  <si>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</si>
  <si>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</si>
  <si>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</si>
  <si>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</si>
  <si>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</si>
  <si>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</si>
  <si>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</si>
  <si>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</si>
  <si>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</si>
  <si>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</si>
  <si>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</si>
  <si>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</si>
  <si>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أيلول 2020 (ل.ل.)</t>
  </si>
  <si>
    <t>معدل أسعار  السوبرماركات في 20-09-2021 (ل.ل.)</t>
  </si>
  <si>
    <t>معدل أسعار المحلات والملاحم في20-09-2021 (ل.ل.)</t>
  </si>
  <si>
    <t>المعدل العام للأسعار في 20-09-2021  (ل.ل.)</t>
  </si>
  <si>
    <t>معدل أسعار  السوبرماركات في 27-09-2021 (ل.ل.)</t>
  </si>
  <si>
    <t xml:space="preserve"> التاريخ 27 أيلول 2021</t>
  </si>
  <si>
    <t>معدل أسعار المحلات والملاحم في27-09-2021 (ل.ل.)</t>
  </si>
  <si>
    <t>معدل أسعار المحلات والملاحم في 27-09-2021 (ل.ل.)</t>
  </si>
  <si>
    <t>المعدل العام للأسعار في 27-09-2021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</si>
</sst>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b/>
      <sz val="1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8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 vertical="center"/>
    </xf>
    <xf numFmtId="2" fontId="1" fillId="2" borderId="36" xfId="0" applyNumberFormat="1" applyFont="1" applyFill="1" applyBorder="1" applyAlignment="1">
      <alignment horizontal="center"/>
    </xf>
    <xf numFmtId="1" fontId="1" fillId="2" borderId="36" xfId="0" applyNumberFormat="1" applyFont="1" applyFill="1" applyBorder="1" applyAlignment="1">
      <alignment horizontal="center" vertical="center"/>
    </xf>
    <xf numFmtId="1" fontId="1" fillId="2" borderId="37" xfId="0" applyNumberFormat="1" applyFont="1" applyFill="1" applyBorder="1" applyAlignment="1">
      <alignment horizontal="center"/>
    </xf>
    <xf numFmtId="2" fontId="1" fillId="2" borderId="38" xfId="0" applyNumberFormat="1" applyFont="1" applyFill="1" applyBorder="1" applyAlignment="1">
      <alignment horizontal="center"/>
    </xf>
    <xf numFmtId="1" fontId="1" fillId="2" borderId="38" xfId="0" applyNumberFormat="1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right" indent="1"/>
    </xf>
    <xf numFmtId="1" fontId="1" fillId="2" borderId="39" xfId="0" applyNumberFormat="1" applyFont="1" applyFill="1" applyBorder="1" applyAlignment="1">
      <alignment horizontal="center"/>
    </xf>
    <xf numFmtId="2" fontId="1" fillId="2" borderId="40" xfId="0" applyNumberFormat="1" applyFont="1" applyFill="1" applyBorder="1" applyAlignment="1">
      <alignment horizontal="center"/>
    </xf>
    <xf numFmtId="1" fontId="1" fillId="2" borderId="40" xfId="0" applyNumberFormat="1" applyFont="1" applyFill="1" applyBorder="1" applyAlignment="1">
      <alignment horizontal="center" vertical="center"/>
    </xf>
    <xf numFmtId="0" fontId="10" fillId="0" borderId="41" xfId="0" applyFont="1" applyBorder="1" applyAlignment="1">
      <alignment horizontal="center" vertical="center" wrapText="1"/>
    </xf>
    <xf numFmtId="2" fontId="1" fillId="2" borderId="42" xfId="0" applyNumberFormat="1" applyFont="1" applyFill="1" applyBorder="1" applyAlignment="1">
      <alignment horizontal="center"/>
    </xf>
    <xf numFmtId="0" fontId="10" fillId="0" borderId="42" xfId="0" applyFont="1" applyBorder="1" applyAlignment="1">
      <alignment horizontal="center" vertical="center" wrapText="1"/>
    </xf>
    <xf numFmtId="1" fontId="1" fillId="2" borderId="11" xfId="0" applyNumberFormat="1" applyFont="1" applyFill="1" applyBorder="1" applyAlignment="1">
      <alignment horizontal="center" vertical="center"/>
    </xf>
    <xf numFmtId="1" fontId="1" fillId="2" borderId="43" xfId="0" applyNumberFormat="1" applyFont="1" applyFill="1" applyBorder="1" applyAlignment="1">
      <alignment horizontal="center"/>
    </xf>
    <xf numFmtId="2" fontId="1" fillId="2" borderId="44" xfId="0" applyNumberFormat="1" applyFont="1" applyFill="1" applyBorder="1" applyAlignment="1">
      <alignment horizontal="center"/>
    </xf>
    <xf numFmtId="1" fontId="1" fillId="2" borderId="44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0" fontId="18" fillId="0" borderId="42" xfId="0" applyFont="1" applyBorder="1" applyAlignment="1">
      <alignment horizontal="center"/>
    </xf>
    <xf numFmtId="1" fontId="14" fillId="2" borderId="43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center" vertical="center" wrapText="1"/>
    </xf>
    <xf numFmtId="1" fontId="14" fillId="2" borderId="45" xfId="0" applyNumberFormat="1" applyFont="1" applyFill="1" applyBorder="1" applyAlignment="1">
      <alignment horizontal="center"/>
    </xf>
    <xf numFmtId="2" fontId="1" fillId="2" borderId="46" xfId="0" applyNumberFormat="1" applyFont="1" applyFill="1" applyBorder="1" applyAlignment="1">
      <alignment horizontal="center"/>
    </xf>
    <xf numFmtId="1" fontId="14" fillId="2" borderId="46" xfId="0" applyNumberFormat="1" applyFont="1" applyFill="1" applyBorder="1" applyAlignment="1">
      <alignment horizontal="center" vertical="center"/>
    </xf>
    <xf numFmtId="1" fontId="19" fillId="0" borderId="9" xfId="0" applyNumberFormat="1" applyFont="1" applyBorder="1" applyAlignment="1">
      <alignment horizontal="center"/>
    </xf>
    <xf numFmtId="1" fontId="1" fillId="2" borderId="14" xfId="0" applyNumberFormat="1" applyFont="1" applyFill="1" applyBorder="1" applyAlignment="1">
      <alignment horizontal="center" vertical="center"/>
    </xf>
    <xf numFmtId="1" fontId="19" fillId="0" borderId="11" xfId="0" applyNumberFormat="1" applyFont="1" applyBorder="1" applyAlignment="1">
      <alignment horizontal="center"/>
    </xf>
    <xf numFmtId="1" fontId="1" fillId="2" borderId="47" xfId="0" applyNumberFormat="1" applyFont="1" applyFill="1" applyBorder="1" applyAlignment="1">
      <alignment horizontal="center"/>
    </xf>
    <xf numFmtId="1" fontId="1" fillId="2" borderId="48" xfId="0" applyNumberFormat="1" applyFont="1" applyFill="1" applyBorder="1" applyAlignment="1">
      <alignment horizontal="center"/>
    </xf>
    <xf numFmtId="0" fontId="10" fillId="0" borderId="32" xfId="0" applyFont="1" applyBorder="1" applyAlignment="1">
      <alignment horizontal="center" vertical="center"/>
    </xf>
    <xf numFmtId="0" fontId="9" fillId="0" borderId="19" xfId="0" applyFont="1" applyBorder="1" applyAlignment="1">
      <alignment horizontal="right" vertical="center" indent="1"/>
    </xf>
    <xf numFmtId="0" fontId="9" fillId="0" borderId="20" xfId="0" applyFont="1" applyBorder="1" applyAlignment="1">
      <alignment horizontal="right" vertical="center" indent="1"/>
    </xf>
    <xf numFmtId="0" fontId="9" fillId="0" borderId="30" xfId="0" applyFont="1" applyBorder="1" applyAlignment="1">
      <alignment horizontal="right" vertical="center" indent="1"/>
    </xf>
    <xf numFmtId="0" fontId="9" fillId="0" borderId="19" xfId="0" applyFont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1" fontId="1" fillId="2" borderId="49" xfId="0" applyNumberFormat="1" applyFont="1" applyFill="1" applyBorder="1" applyAlignment="1">
      <alignment horizont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2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56" t="s">
        <v>202</v>
      </c>
      <c r="B9" s="256"/>
      <c r="C9" s="256"/>
      <c r="D9" s="256"/>
      <c r="E9" s="256"/>
      <c r="F9" s="256"/>
      <c r="G9" s="256"/>
      <c r="H9" s="256"/>
      <c r="I9" s="256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57" t="s">
        <v>3</v>
      </c>
      <c r="B12" s="263"/>
      <c r="C12" s="261" t="s">
        <v>0</v>
      </c>
      <c r="D12" s="259" t="s">
        <v>23</v>
      </c>
      <c r="E12" s="259" t="s">
        <v>217</v>
      </c>
      <c r="F12" s="259" t="s">
        <v>221</v>
      </c>
      <c r="G12" s="259" t="s">
        <v>197</v>
      </c>
      <c r="H12" s="259" t="s">
        <v>218</v>
      </c>
      <c r="I12" s="259" t="s">
        <v>187</v>
      </c>
    </row>
    <row r="13" spans="1:9" ht="38.25" customHeight="1" thickBot="1" x14ac:dyDescent="0.25">
      <c r="A13" s="258"/>
      <c r="B13" s="264"/>
      <c r="C13" s="262"/>
      <c r="D13" s="260"/>
      <c r="E13" s="260"/>
      <c r="F13" s="260"/>
      <c r="G13" s="260"/>
      <c r="H13" s="260"/>
      <c r="I13" s="26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2" t="s">
        <v>4</v>
      </c>
      <c r="C15" s="19" t="s">
        <v>84</v>
      </c>
      <c r="D15" s="20" t="s">
        <v>161</v>
      </c>
      <c r="E15" s="193">
        <v>2593.9749999999999</v>
      </c>
      <c r="F15" s="202">
        <v>12294</v>
      </c>
      <c r="G15" s="45">
        <f t="shared" ref="G15:G30" si="0">(F15-E15)/E15</f>
        <v>3.7394442891700961</v>
      </c>
      <c r="H15" s="202">
        <v>9478.7999999999993</v>
      </c>
      <c r="I15" s="45">
        <f t="shared" ref="I15:I30" si="1">(F15-H15)/H15</f>
        <v>0.29699962020508935</v>
      </c>
    </row>
    <row r="16" spans="1:9" ht="16.5" x14ac:dyDescent="0.3">
      <c r="A16" s="37"/>
      <c r="B16" s="93" t="s">
        <v>5</v>
      </c>
      <c r="C16" s="176" t="s">
        <v>85</v>
      </c>
      <c r="D16" s="11" t="s">
        <v>161</v>
      </c>
      <c r="E16" s="196">
        <v>3041.4805555555558</v>
      </c>
      <c r="F16" s="196">
        <v>8672</v>
      </c>
      <c r="G16" s="48">
        <f t="shared" si="0"/>
        <v>1.8512429527651462</v>
      </c>
      <c r="H16" s="196">
        <v>7848.666666666667</v>
      </c>
      <c r="I16" s="44">
        <f t="shared" si="1"/>
        <v>0.10490104476344173</v>
      </c>
    </row>
    <row r="17" spans="1:9" ht="16.5" x14ac:dyDescent="0.3">
      <c r="A17" s="37"/>
      <c r="B17" s="93" t="s">
        <v>6</v>
      </c>
      <c r="C17" s="15" t="s">
        <v>86</v>
      </c>
      <c r="D17" s="11" t="s">
        <v>161</v>
      </c>
      <c r="E17" s="196">
        <v>2526.6527777777778</v>
      </c>
      <c r="F17" s="196">
        <v>5820.8888888888887</v>
      </c>
      <c r="G17" s="48">
        <f t="shared" si="0"/>
        <v>1.3037945459242848</v>
      </c>
      <c r="H17" s="196">
        <v>5848.8</v>
      </c>
      <c r="I17" s="44">
        <f t="shared" si="1"/>
        <v>-4.7721089986170655E-3</v>
      </c>
    </row>
    <row r="18" spans="1:9" ht="16.5" x14ac:dyDescent="0.3">
      <c r="A18" s="37"/>
      <c r="B18" s="93" t="s">
        <v>7</v>
      </c>
      <c r="C18" s="15" t="s">
        <v>87</v>
      </c>
      <c r="D18" s="11" t="s">
        <v>161</v>
      </c>
      <c r="E18" s="196">
        <v>2863.9750000000004</v>
      </c>
      <c r="F18" s="196">
        <v>7178.8</v>
      </c>
      <c r="G18" s="48">
        <f t="shared" si="0"/>
        <v>1.5065861259263782</v>
      </c>
      <c r="H18" s="196">
        <v>8673.7999999999993</v>
      </c>
      <c r="I18" s="44">
        <f t="shared" si="1"/>
        <v>-0.17235813599575725</v>
      </c>
    </row>
    <row r="19" spans="1:9" ht="16.5" x14ac:dyDescent="0.3">
      <c r="A19" s="37"/>
      <c r="B19" s="93" t="s">
        <v>8</v>
      </c>
      <c r="C19" s="15" t="s">
        <v>89</v>
      </c>
      <c r="D19" s="11" t="s">
        <v>161</v>
      </c>
      <c r="E19" s="196">
        <v>5319.1544642857143</v>
      </c>
      <c r="F19" s="196">
        <v>15106.857142857143</v>
      </c>
      <c r="G19" s="48">
        <f t="shared" si="0"/>
        <v>1.8400861911961373</v>
      </c>
      <c r="H19" s="196">
        <v>14437.25</v>
      </c>
      <c r="I19" s="44">
        <f t="shared" si="1"/>
        <v>4.6380518648436724E-2</v>
      </c>
    </row>
    <row r="20" spans="1:9" ht="16.5" x14ac:dyDescent="0.3">
      <c r="A20" s="37"/>
      <c r="B20" s="93" t="s">
        <v>9</v>
      </c>
      <c r="C20" s="15" t="s">
        <v>88</v>
      </c>
      <c r="D20" s="11" t="s">
        <v>161</v>
      </c>
      <c r="E20" s="196">
        <v>4607.0249999999996</v>
      </c>
      <c r="F20" s="196">
        <v>12928.8</v>
      </c>
      <c r="G20" s="48">
        <f t="shared" si="0"/>
        <v>1.8063229524476208</v>
      </c>
      <c r="H20" s="196">
        <v>12294.8</v>
      </c>
      <c r="I20" s="44">
        <f t="shared" si="1"/>
        <v>5.1566515925431891E-2</v>
      </c>
    </row>
    <row r="21" spans="1:9" ht="16.5" x14ac:dyDescent="0.3">
      <c r="A21" s="37"/>
      <c r="B21" s="93" t="s">
        <v>10</v>
      </c>
      <c r="C21" s="15" t="s">
        <v>90</v>
      </c>
      <c r="D21" s="11" t="s">
        <v>161</v>
      </c>
      <c r="E21" s="196">
        <v>3007.0249999999996</v>
      </c>
      <c r="F21" s="196">
        <v>8804.2222222222226</v>
      </c>
      <c r="G21" s="48">
        <f t="shared" si="0"/>
        <v>1.9278846109434487</v>
      </c>
      <c r="H21" s="196">
        <v>7448.8</v>
      </c>
      <c r="I21" s="44">
        <f t="shared" si="1"/>
        <v>0.18196517858208333</v>
      </c>
    </row>
    <row r="22" spans="1:9" ht="16.5" x14ac:dyDescent="0.3">
      <c r="A22" s="37"/>
      <c r="B22" s="93" t="s">
        <v>11</v>
      </c>
      <c r="C22" s="15" t="s">
        <v>91</v>
      </c>
      <c r="D22" s="13" t="s">
        <v>81</v>
      </c>
      <c r="E22" s="196">
        <v>761.2</v>
      </c>
      <c r="F22" s="196">
        <v>2620</v>
      </c>
      <c r="G22" s="48">
        <f t="shared" si="0"/>
        <v>2.4419337887545978</v>
      </c>
      <c r="H22" s="196">
        <v>2675</v>
      </c>
      <c r="I22" s="44">
        <f t="shared" si="1"/>
        <v>-2.0560747663551402E-2</v>
      </c>
    </row>
    <row r="23" spans="1:9" ht="16.5" x14ac:dyDescent="0.3">
      <c r="A23" s="37"/>
      <c r="B23" s="93" t="s">
        <v>12</v>
      </c>
      <c r="C23" s="15" t="s">
        <v>92</v>
      </c>
      <c r="D23" s="13" t="s">
        <v>81</v>
      </c>
      <c r="E23" s="196">
        <v>690.97500000000002</v>
      </c>
      <c r="F23" s="196">
        <v>3844.8</v>
      </c>
      <c r="G23" s="48">
        <f t="shared" si="0"/>
        <v>4.5643112992510586</v>
      </c>
      <c r="H23" s="196">
        <v>3869.8</v>
      </c>
      <c r="I23" s="44">
        <f t="shared" si="1"/>
        <v>-6.4602821851258464E-3</v>
      </c>
    </row>
    <row r="24" spans="1:9" ht="16.5" x14ac:dyDescent="0.3">
      <c r="A24" s="37"/>
      <c r="B24" s="93" t="s">
        <v>13</v>
      </c>
      <c r="C24" s="15" t="s">
        <v>93</v>
      </c>
      <c r="D24" s="13" t="s">
        <v>81</v>
      </c>
      <c r="E24" s="196">
        <v>696.34999999999991</v>
      </c>
      <c r="F24" s="196">
        <v>3488.1111111111113</v>
      </c>
      <c r="G24" s="48">
        <f t="shared" si="0"/>
        <v>4.0091349337418132</v>
      </c>
      <c r="H24" s="196">
        <v>3632.5555555555557</v>
      </c>
      <c r="I24" s="44">
        <f t="shared" si="1"/>
        <v>-3.9763863824060171E-2</v>
      </c>
    </row>
    <row r="25" spans="1:9" ht="16.5" x14ac:dyDescent="0.3">
      <c r="A25" s="37"/>
      <c r="B25" s="93" t="s">
        <v>14</v>
      </c>
      <c r="C25" s="15" t="s">
        <v>94</v>
      </c>
      <c r="D25" s="13" t="s">
        <v>81</v>
      </c>
      <c r="E25" s="196">
        <v>889.52499999999998</v>
      </c>
      <c r="F25" s="196">
        <v>4424.8</v>
      </c>
      <c r="G25" s="48">
        <f t="shared" si="0"/>
        <v>3.9743402377673478</v>
      </c>
      <c r="H25" s="196">
        <v>4812.3</v>
      </c>
      <c r="I25" s="44">
        <f t="shared" si="1"/>
        <v>-8.0522826922677301E-2</v>
      </c>
    </row>
    <row r="26" spans="1:9" ht="16.5" x14ac:dyDescent="0.3">
      <c r="A26" s="37"/>
      <c r="B26" s="93" t="s">
        <v>15</v>
      </c>
      <c r="C26" s="15" t="s">
        <v>95</v>
      </c>
      <c r="D26" s="13" t="s">
        <v>82</v>
      </c>
      <c r="E26" s="196">
        <v>2744.1374999999998</v>
      </c>
      <c r="F26" s="196">
        <v>8748.7999999999993</v>
      </c>
      <c r="G26" s="48">
        <f t="shared" si="0"/>
        <v>2.188178434936296</v>
      </c>
      <c r="H26" s="196">
        <v>8199.7999999999993</v>
      </c>
      <c r="I26" s="44">
        <f t="shared" si="1"/>
        <v>6.6952852508597782E-2</v>
      </c>
    </row>
    <row r="27" spans="1:9" ht="16.5" x14ac:dyDescent="0.3">
      <c r="A27" s="37"/>
      <c r="B27" s="93" t="s">
        <v>16</v>
      </c>
      <c r="C27" s="15" t="s">
        <v>96</v>
      </c>
      <c r="D27" s="13" t="s">
        <v>81</v>
      </c>
      <c r="E27" s="196">
        <v>729.77777777777783</v>
      </c>
      <c r="F27" s="196">
        <v>3654.75</v>
      </c>
      <c r="G27" s="48">
        <f t="shared" si="0"/>
        <v>4.0080313641900123</v>
      </c>
      <c r="H27" s="196">
        <v>3855.3333333333335</v>
      </c>
      <c r="I27" s="44">
        <f t="shared" si="1"/>
        <v>-5.2027494380079579E-2</v>
      </c>
    </row>
    <row r="28" spans="1:9" ht="16.5" x14ac:dyDescent="0.3">
      <c r="A28" s="37"/>
      <c r="B28" s="93" t="s">
        <v>17</v>
      </c>
      <c r="C28" s="15" t="s">
        <v>97</v>
      </c>
      <c r="D28" s="11" t="s">
        <v>161</v>
      </c>
      <c r="E28" s="196">
        <v>1875.3249999999998</v>
      </c>
      <c r="F28" s="196">
        <v>4175.333333333333</v>
      </c>
      <c r="G28" s="48">
        <f t="shared" si="0"/>
        <v>1.2264585249667836</v>
      </c>
      <c r="H28" s="196">
        <v>4052.7777777777778</v>
      </c>
      <c r="I28" s="44">
        <f t="shared" si="1"/>
        <v>3.0239890335846384E-2</v>
      </c>
    </row>
    <row r="29" spans="1:9" ht="16.5" x14ac:dyDescent="0.3">
      <c r="A29" s="37"/>
      <c r="B29" s="93" t="s">
        <v>18</v>
      </c>
      <c r="C29" s="15" t="s">
        <v>98</v>
      </c>
      <c r="D29" s="13" t="s">
        <v>83</v>
      </c>
      <c r="E29" s="196">
        <v>3263.1156250000004</v>
      </c>
      <c r="F29" s="196">
        <v>10385.888888888889</v>
      </c>
      <c r="G29" s="48">
        <f t="shared" si="0"/>
        <v>2.1828136304207386</v>
      </c>
      <c r="H29" s="196">
        <v>8961.1111111111113</v>
      </c>
      <c r="I29" s="44">
        <f t="shared" si="1"/>
        <v>0.15899566026038434</v>
      </c>
    </row>
    <row r="30" spans="1:9" ht="17.25" thickBot="1" x14ac:dyDescent="0.35">
      <c r="A30" s="38"/>
      <c r="B30" s="94" t="s">
        <v>19</v>
      </c>
      <c r="C30" s="16" t="s">
        <v>99</v>
      </c>
      <c r="D30" s="12" t="s">
        <v>161</v>
      </c>
      <c r="E30" s="199">
        <v>2389.4499999999998</v>
      </c>
      <c r="F30" s="199">
        <v>8674.2999999999993</v>
      </c>
      <c r="G30" s="51">
        <f t="shared" si="0"/>
        <v>2.6302496390382726</v>
      </c>
      <c r="H30" s="199">
        <v>8649.7999999999993</v>
      </c>
      <c r="I30" s="56">
        <f t="shared" si="1"/>
        <v>2.832435432033111E-3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66"/>
      <c r="F31" s="215"/>
      <c r="G31" s="52"/>
      <c r="H31" s="215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02">
        <v>4248.78125</v>
      </c>
      <c r="F32" s="202">
        <v>12769.8</v>
      </c>
      <c r="G32" s="45">
        <f>(F32-E32)/E32</f>
        <v>2.0055207007891966</v>
      </c>
      <c r="H32" s="202">
        <v>12388.666666666666</v>
      </c>
      <c r="I32" s="44">
        <f>(F32-H32)/H32</f>
        <v>3.0764677393316463E-2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196">
        <v>4065.3999999999996</v>
      </c>
      <c r="F33" s="196">
        <v>11989.8</v>
      </c>
      <c r="G33" s="48">
        <f>(F33-E33)/E33</f>
        <v>1.9492300880602156</v>
      </c>
      <c r="H33" s="196">
        <v>11933.111111111111</v>
      </c>
      <c r="I33" s="44">
        <f>(F33-H33)/H33</f>
        <v>4.7505540140411516E-3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196">
        <v>3929.1972222222221</v>
      </c>
      <c r="F34" s="196">
        <v>12272</v>
      </c>
      <c r="G34" s="48">
        <f>(F34-E34)/E34</f>
        <v>2.1232843010764855</v>
      </c>
      <c r="H34" s="196">
        <v>12598</v>
      </c>
      <c r="I34" s="44">
        <f>(F34-H34)/H34</f>
        <v>-2.5877123352913162E-2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196">
        <v>4378.4303571428572</v>
      </c>
      <c r="F35" s="196">
        <v>7749.5</v>
      </c>
      <c r="G35" s="48">
        <f>(F35-E35)/E35</f>
        <v>0.76992651883971785</v>
      </c>
      <c r="H35" s="196">
        <v>9000</v>
      </c>
      <c r="I35" s="44">
        <f>(F35-H35)/H35</f>
        <v>-0.13894444444444445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199">
        <v>6390.4812499999998</v>
      </c>
      <c r="F36" s="196">
        <v>9434.7999999999993</v>
      </c>
      <c r="G36" s="51">
        <f>(F36-E36)/E36</f>
        <v>0.47638333185000731</v>
      </c>
      <c r="H36" s="196">
        <v>9889.7999999999993</v>
      </c>
      <c r="I36" s="56">
        <f>(F36-H36)/H36</f>
        <v>-4.6006997108131616E-2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66"/>
      <c r="F37" s="215"/>
      <c r="G37" s="52"/>
      <c r="H37" s="215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196">
        <v>93201.482142857145</v>
      </c>
      <c r="F38" s="196">
        <v>297997</v>
      </c>
      <c r="G38" s="45">
        <f t="shared" ref="G38:G43" si="2">(F38-E38)/E38</f>
        <v>2.1973418571094916</v>
      </c>
      <c r="H38" s="196">
        <v>292997</v>
      </c>
      <c r="I38" s="44">
        <f t="shared" ref="I38:I43" si="3">(F38-H38)/H38</f>
        <v>1.7065021143561197E-2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196">
        <v>42616.329464285714</v>
      </c>
      <c r="F39" s="196">
        <v>124966.33333333333</v>
      </c>
      <c r="G39" s="48">
        <f t="shared" si="2"/>
        <v>1.9323579694506634</v>
      </c>
      <c r="H39" s="196">
        <v>138299.66666666666</v>
      </c>
      <c r="I39" s="44">
        <f t="shared" si="3"/>
        <v>-9.6409005565209815E-2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04">
        <v>25368.678571428572</v>
      </c>
      <c r="F40" s="196">
        <v>93687</v>
      </c>
      <c r="G40" s="48">
        <f t="shared" si="2"/>
        <v>2.693018528190696</v>
      </c>
      <c r="H40" s="196">
        <v>92437</v>
      </c>
      <c r="I40" s="44">
        <f t="shared" si="3"/>
        <v>1.352272358471175E-2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197">
        <v>12000.408333333333</v>
      </c>
      <c r="F41" s="196">
        <v>31014</v>
      </c>
      <c r="G41" s="48">
        <f t="shared" si="2"/>
        <v>1.5844120582007974</v>
      </c>
      <c r="H41" s="196">
        <v>27476.5</v>
      </c>
      <c r="I41" s="44">
        <f t="shared" si="3"/>
        <v>0.12874638327297871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197">
        <v>12241.166666666668</v>
      </c>
      <c r="F42" s="196">
        <v>28500</v>
      </c>
      <c r="G42" s="48">
        <f t="shared" si="2"/>
        <v>1.3282094571595842</v>
      </c>
      <c r="H42" s="196">
        <v>21166.666666666668</v>
      </c>
      <c r="I42" s="44">
        <f t="shared" si="3"/>
        <v>0.34645669291338577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00">
        <v>22120.550000000003</v>
      </c>
      <c r="F43" s="196">
        <v>62885.428571428572</v>
      </c>
      <c r="G43" s="51">
        <f t="shared" si="2"/>
        <v>1.8428510399347469</v>
      </c>
      <c r="H43" s="196">
        <v>56330</v>
      </c>
      <c r="I43" s="59">
        <f t="shared" si="3"/>
        <v>0.11637544064314881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66"/>
      <c r="F44" s="215"/>
      <c r="G44" s="6"/>
      <c r="H44" s="215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194">
        <v>15610.799206349206</v>
      </c>
      <c r="F45" s="196">
        <v>62075.333333333336</v>
      </c>
      <c r="G45" s="45">
        <f t="shared" ref="G45:G50" si="4">(F45-E45)/E45</f>
        <v>2.9764353197295708</v>
      </c>
      <c r="H45" s="196">
        <v>55159.75</v>
      </c>
      <c r="I45" s="44">
        <f t="shared" ref="I45:I50" si="5">(F45-H45)/H45</f>
        <v>0.12537372510450712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197">
        <v>9947.8666666666668</v>
      </c>
      <c r="F46" s="196">
        <v>36683.666666666664</v>
      </c>
      <c r="G46" s="48">
        <f t="shared" si="4"/>
        <v>2.6875913093594601</v>
      </c>
      <c r="H46" s="196">
        <v>36899.222222222219</v>
      </c>
      <c r="I46" s="85">
        <f t="shared" si="5"/>
        <v>-5.8417371037630811E-3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197">
        <v>36285.08928571429</v>
      </c>
      <c r="F47" s="196">
        <v>110544.77777777778</v>
      </c>
      <c r="G47" s="48">
        <f t="shared" si="4"/>
        <v>2.0465620990300302</v>
      </c>
      <c r="H47" s="196">
        <v>119799.75</v>
      </c>
      <c r="I47" s="85">
        <f t="shared" si="5"/>
        <v>-7.7253685606374134E-2</v>
      </c>
    </row>
    <row r="48" spans="1:9" ht="16.5" x14ac:dyDescent="0.3">
      <c r="A48" s="37"/>
      <c r="B48" s="34" t="s">
        <v>48</v>
      </c>
      <c r="C48" s="136" t="s">
        <v>157</v>
      </c>
      <c r="D48" s="11" t="s">
        <v>114</v>
      </c>
      <c r="E48" s="197">
        <v>56660.833333333336</v>
      </c>
      <c r="F48" s="196">
        <v>174075</v>
      </c>
      <c r="G48" s="48">
        <f t="shared" si="4"/>
        <v>2.0722280234730044</v>
      </c>
      <c r="H48" s="196">
        <v>147618.75</v>
      </c>
      <c r="I48" s="85">
        <f t="shared" si="5"/>
        <v>0.179220119395402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197">
        <v>5346.6</v>
      </c>
      <c r="F49" s="196">
        <v>16750</v>
      </c>
      <c r="G49" s="48">
        <f t="shared" si="4"/>
        <v>2.132832080200501</v>
      </c>
      <c r="H49" s="196">
        <v>15166.666666666666</v>
      </c>
      <c r="I49" s="44">
        <f t="shared" si="5"/>
        <v>0.10439560439560444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00">
        <v>50835.375</v>
      </c>
      <c r="F50" s="196">
        <v>112249.33333333333</v>
      </c>
      <c r="G50" s="56">
        <f t="shared" si="4"/>
        <v>1.208094920777772</v>
      </c>
      <c r="H50" s="196">
        <v>112249.33333333333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66"/>
      <c r="F51" s="215"/>
      <c r="G51" s="52"/>
      <c r="H51" s="215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194">
        <v>6728.333333333333</v>
      </c>
      <c r="F52" s="193">
        <v>20370.75</v>
      </c>
      <c r="G52" s="195">
        <f t="shared" ref="G52:G60" si="6">(F52-E52)/E52</f>
        <v>2.0276071340104038</v>
      </c>
      <c r="H52" s="193">
        <v>26290</v>
      </c>
      <c r="I52" s="118">
        <f t="shared" ref="I52:I60" si="7">(F52-H52)/H52</f>
        <v>-0.22515214910612399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197">
        <v>16581.892857142859</v>
      </c>
      <c r="F53" s="196">
        <v>31447.5</v>
      </c>
      <c r="G53" s="198">
        <f t="shared" si="6"/>
        <v>0.89649639344121046</v>
      </c>
      <c r="H53" s="196">
        <v>31833.75</v>
      </c>
      <c r="I53" s="85">
        <f t="shared" si="7"/>
        <v>-1.2133349039934032E-2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197">
        <v>10464.333333333334</v>
      </c>
      <c r="F54" s="196">
        <v>22723</v>
      </c>
      <c r="G54" s="198">
        <f t="shared" si="6"/>
        <v>1.1714713471155989</v>
      </c>
      <c r="H54" s="196">
        <v>23984</v>
      </c>
      <c r="I54" s="85">
        <f t="shared" si="7"/>
        <v>-5.2576717811874583E-2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197">
        <v>5017.1875</v>
      </c>
      <c r="F55" s="196">
        <v>26964.6</v>
      </c>
      <c r="G55" s="198">
        <f t="shared" si="6"/>
        <v>4.3744453441295548</v>
      </c>
      <c r="H55" s="196">
        <v>27034.6</v>
      </c>
      <c r="I55" s="85">
        <f t="shared" si="7"/>
        <v>-2.5892744852892219E-3</v>
      </c>
    </row>
    <row r="56" spans="1:9" ht="16.5" x14ac:dyDescent="0.3">
      <c r="A56" s="37"/>
      <c r="B56" s="96" t="s">
        <v>42</v>
      </c>
      <c r="C56" s="97" t="s">
        <v>198</v>
      </c>
      <c r="D56" s="98" t="s">
        <v>114</v>
      </c>
      <c r="E56" s="197">
        <v>3597.5</v>
      </c>
      <c r="F56" s="196">
        <v>15878.833333333334</v>
      </c>
      <c r="G56" s="203">
        <f t="shared" si="6"/>
        <v>3.4138522121843873</v>
      </c>
      <c r="H56" s="196">
        <v>16791.25</v>
      </c>
      <c r="I56" s="86">
        <f t="shared" si="7"/>
        <v>-5.4338817340380617E-2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00">
        <v>12342.583333333334</v>
      </c>
      <c r="F57" s="199">
        <v>4883.25</v>
      </c>
      <c r="G57" s="201">
        <f t="shared" si="6"/>
        <v>-0.60435754265382047</v>
      </c>
      <c r="H57" s="199">
        <v>4933.25</v>
      </c>
      <c r="I57" s="119">
        <f t="shared" si="7"/>
        <v>-1.0135306339634116E-2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194">
        <v>16443.125</v>
      </c>
      <c r="F58" s="202">
        <v>39091.428571428572</v>
      </c>
      <c r="G58" s="44">
        <f t="shared" si="6"/>
        <v>1.3773722191754045</v>
      </c>
      <c r="H58" s="202">
        <v>39396</v>
      </c>
      <c r="I58" s="44">
        <f t="shared" si="7"/>
        <v>-7.7310241793945456E-3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197">
        <v>16251.741071428572</v>
      </c>
      <c r="F59" s="196">
        <v>38966.857142857145</v>
      </c>
      <c r="G59" s="48">
        <f t="shared" si="6"/>
        <v>1.3977035427522875</v>
      </c>
      <c r="H59" s="196">
        <v>39536.857142857145</v>
      </c>
      <c r="I59" s="44">
        <f t="shared" si="7"/>
        <v>-1.4416927423958836E-2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00">
        <v>63757.5</v>
      </c>
      <c r="F60" s="196">
        <v>218000</v>
      </c>
      <c r="G60" s="51">
        <f t="shared" si="6"/>
        <v>2.4192055836568245</v>
      </c>
      <c r="H60" s="196">
        <v>218000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66"/>
      <c r="F61" s="215"/>
      <c r="G61" s="52"/>
      <c r="H61" s="215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194">
        <v>20639.31111111111</v>
      </c>
      <c r="F62" s="196">
        <v>43692.800000000003</v>
      </c>
      <c r="G62" s="45">
        <f t="shared" ref="G62:G67" si="8">(F62-E62)/E62</f>
        <v>1.1169698816390299</v>
      </c>
      <c r="H62" s="196">
        <v>50347.8</v>
      </c>
      <c r="I62" s="44">
        <f t="shared" ref="I62:I67" si="9">(F62-H62)/H62</f>
        <v>-0.13218055207973337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197">
        <v>105386.5</v>
      </c>
      <c r="F63" s="196">
        <v>341794</v>
      </c>
      <c r="G63" s="48">
        <f t="shared" si="8"/>
        <v>2.243242730330735</v>
      </c>
      <c r="H63" s="196">
        <v>377486.85714285716</v>
      </c>
      <c r="I63" s="44">
        <f t="shared" si="9"/>
        <v>-9.4553906890987346E-2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197">
        <v>42508.75</v>
      </c>
      <c r="F64" s="196">
        <v>141910.5</v>
      </c>
      <c r="G64" s="48">
        <f t="shared" si="8"/>
        <v>2.3383832740318171</v>
      </c>
      <c r="H64" s="196">
        <v>149199.66666666666</v>
      </c>
      <c r="I64" s="85">
        <f t="shared" si="9"/>
        <v>-4.8855113617322588E-2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197">
        <v>18816.964285714283</v>
      </c>
      <c r="F65" s="196">
        <v>77999</v>
      </c>
      <c r="G65" s="48">
        <f t="shared" si="8"/>
        <v>3.1451425860023732</v>
      </c>
      <c r="H65" s="196">
        <v>77999</v>
      </c>
      <c r="I65" s="85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197">
        <v>13204.25</v>
      </c>
      <c r="F66" s="196">
        <v>40061</v>
      </c>
      <c r="G66" s="48">
        <f t="shared" si="8"/>
        <v>2.0339474032981806</v>
      </c>
      <c r="H66" s="196">
        <v>42131</v>
      </c>
      <c r="I66" s="85">
        <f t="shared" si="9"/>
        <v>-4.9132467779070044E-2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00">
        <v>13058.6875</v>
      </c>
      <c r="F67" s="196">
        <v>30868.75</v>
      </c>
      <c r="G67" s="51">
        <f t="shared" si="8"/>
        <v>1.3638478216130068</v>
      </c>
      <c r="H67" s="196">
        <v>31622.5</v>
      </c>
      <c r="I67" s="86">
        <f t="shared" si="9"/>
        <v>-2.3835876353861966E-2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66"/>
      <c r="F68" s="215"/>
      <c r="G68" s="60"/>
      <c r="H68" s="215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194">
        <v>14633.705357142857</v>
      </c>
      <c r="F69" s="202">
        <v>41181</v>
      </c>
      <c r="G69" s="45">
        <f>(F69-E69)/E69</f>
        <v>1.8141198004850594</v>
      </c>
      <c r="H69" s="202">
        <v>42327.571428571428</v>
      </c>
      <c r="I69" s="44">
        <f>(F69-H69)/H69</f>
        <v>-2.7088051354571294E-2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197">
        <v>7731.875</v>
      </c>
      <c r="F70" s="196">
        <v>26438.25</v>
      </c>
      <c r="G70" s="48">
        <f>(F70-E70)/E70</f>
        <v>2.4193840433271361</v>
      </c>
      <c r="H70" s="196">
        <v>22532.5</v>
      </c>
      <c r="I70" s="44">
        <f>(F70-H70)/H70</f>
        <v>0.17333851103960946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197">
        <v>2076.083333333333</v>
      </c>
      <c r="F71" s="196">
        <v>13255</v>
      </c>
      <c r="G71" s="48">
        <f>(F71-E71)/E71</f>
        <v>5.384618472283548</v>
      </c>
      <c r="H71" s="196">
        <v>14994.666666666666</v>
      </c>
      <c r="I71" s="44">
        <f>(F71-H71)/H71</f>
        <v>-0.11601902898808461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197">
        <v>9378.3333333333339</v>
      </c>
      <c r="F72" s="196">
        <v>24389.5</v>
      </c>
      <c r="G72" s="48">
        <f>(F72-E72)/E72</f>
        <v>1.6006220010662873</v>
      </c>
      <c r="H72" s="196">
        <v>25375.75</v>
      </c>
      <c r="I72" s="44">
        <f>(F72-H72)/H72</f>
        <v>-3.8865846329665131E-2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00">
        <v>7674.6527777777783</v>
      </c>
      <c r="F73" s="205">
        <v>15899</v>
      </c>
      <c r="G73" s="48">
        <f>(F73-E73)/E73</f>
        <v>1.0716246663348867</v>
      </c>
      <c r="H73" s="205">
        <v>15907.5</v>
      </c>
      <c r="I73" s="59">
        <f>(F73-H73)/H73</f>
        <v>-5.343391482005343E-4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66"/>
      <c r="F74" s="171"/>
      <c r="G74" s="52"/>
      <c r="H74" s="171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194">
        <v>4332.5</v>
      </c>
      <c r="F75" s="193">
        <v>15159.6</v>
      </c>
      <c r="G75" s="44">
        <f t="shared" ref="G75:G81" si="10">(F75-E75)/E75</f>
        <v>2.4990421234852858</v>
      </c>
      <c r="H75" s="193">
        <v>15422.6</v>
      </c>
      <c r="I75" s="45">
        <f t="shared" ref="I75:I81" si="11">(F75-H75)/H75</f>
        <v>-1.7052896398791383E-2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197">
        <v>3464.0624999999995</v>
      </c>
      <c r="F76" s="196">
        <v>13900.3125</v>
      </c>
      <c r="G76" s="48">
        <f t="shared" si="10"/>
        <v>3.0127198917456024</v>
      </c>
      <c r="H76" s="196">
        <v>14466.3125</v>
      </c>
      <c r="I76" s="44">
        <f t="shared" si="11"/>
        <v>-3.9125381813782882E-2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197">
        <v>1902.8750000000002</v>
      </c>
      <c r="F77" s="196">
        <v>6589</v>
      </c>
      <c r="G77" s="48">
        <f t="shared" si="10"/>
        <v>2.4626551928003675</v>
      </c>
      <c r="H77" s="196">
        <v>6713</v>
      </c>
      <c r="I77" s="44">
        <f t="shared" si="11"/>
        <v>-1.8471622225532548E-2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197">
        <v>5404.4444444444443</v>
      </c>
      <c r="F78" s="196">
        <v>11530.333333333334</v>
      </c>
      <c r="G78" s="48">
        <f t="shared" si="10"/>
        <v>1.1334909539473685</v>
      </c>
      <c r="H78" s="196">
        <v>11881</v>
      </c>
      <c r="I78" s="44">
        <f t="shared" si="11"/>
        <v>-2.9514911763880654E-2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06">
        <v>5590.1909722222226</v>
      </c>
      <c r="F79" s="196">
        <v>20011</v>
      </c>
      <c r="G79" s="48">
        <f t="shared" si="10"/>
        <v>2.5796630382459353</v>
      </c>
      <c r="H79" s="196">
        <v>22958</v>
      </c>
      <c r="I79" s="44">
        <f t="shared" si="11"/>
        <v>-0.12836484014286959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06">
        <v>21957.9375</v>
      </c>
      <c r="F80" s="196">
        <v>56000</v>
      </c>
      <c r="G80" s="48">
        <f t="shared" si="10"/>
        <v>1.550330603682609</v>
      </c>
      <c r="H80" s="196">
        <v>56000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00">
        <v>6619.2410714285716</v>
      </c>
      <c r="F81" s="199">
        <v>20831.666666666668</v>
      </c>
      <c r="G81" s="51">
        <f t="shared" si="10"/>
        <v>2.1471382356181135</v>
      </c>
      <c r="H81" s="199">
        <v>28348.571428571428</v>
      </c>
      <c r="I81" s="56">
        <f t="shared" si="11"/>
        <v>-0.26515991399583411</v>
      </c>
    </row>
    <row r="82" spans="1:9" x14ac:dyDescent="0.25">
      <c r="F82" s="91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zoomScaleNormal="100" workbookViewId="0">
      <selection activeCell="F28" sqref="F28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56" t="s">
        <v>203</v>
      </c>
      <c r="B9" s="256"/>
      <c r="C9" s="256"/>
      <c r="D9" s="256"/>
      <c r="E9" s="256"/>
      <c r="F9" s="256"/>
      <c r="G9" s="256"/>
      <c r="H9" s="256"/>
      <c r="I9" s="256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57" t="s">
        <v>3</v>
      </c>
      <c r="B12" s="263"/>
      <c r="C12" s="265" t="s">
        <v>0</v>
      </c>
      <c r="D12" s="259" t="s">
        <v>23</v>
      </c>
      <c r="E12" s="259" t="s">
        <v>217</v>
      </c>
      <c r="F12" s="267" t="s">
        <v>223</v>
      </c>
      <c r="G12" s="259" t="s">
        <v>197</v>
      </c>
      <c r="H12" s="267" t="s">
        <v>219</v>
      </c>
      <c r="I12" s="259" t="s">
        <v>187</v>
      </c>
    </row>
    <row r="13" spans="1:9" ht="30.75" customHeight="1" thickBot="1" x14ac:dyDescent="0.25">
      <c r="A13" s="258"/>
      <c r="B13" s="264"/>
      <c r="C13" s="266"/>
      <c r="D13" s="260"/>
      <c r="E13" s="260"/>
      <c r="F13" s="268"/>
      <c r="G13" s="260"/>
      <c r="H13" s="268"/>
      <c r="I13" s="26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9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2593.9749999999999</v>
      </c>
      <c r="F15" s="167">
        <v>10300</v>
      </c>
      <c r="G15" s="44">
        <f>(F15-E15)/E15</f>
        <v>2.9707398876242062</v>
      </c>
      <c r="H15" s="167">
        <v>8100</v>
      </c>
      <c r="I15" s="120">
        <f>(F15-H15)/H15</f>
        <v>0.27160493827160492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3041.4805555555558</v>
      </c>
      <c r="F16" s="167">
        <v>7466.6</v>
      </c>
      <c r="G16" s="48">
        <f t="shared" ref="G16:G39" si="0">(F16-E16)/E16</f>
        <v>1.4549228126287179</v>
      </c>
      <c r="H16" s="167">
        <v>6560</v>
      </c>
      <c r="I16" s="48">
        <f>(F16-H16)/H16</f>
        <v>0.13820121951219519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2526.6527777777778</v>
      </c>
      <c r="F17" s="167">
        <v>7333.2</v>
      </c>
      <c r="G17" s="48">
        <f t="shared" si="0"/>
        <v>1.9023378536601452</v>
      </c>
      <c r="H17" s="167">
        <v>5960</v>
      </c>
      <c r="I17" s="48">
        <f t="shared" ref="I17:I29" si="1">(F17-H17)/H17</f>
        <v>0.23040268456375837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2863.9750000000004</v>
      </c>
      <c r="F18" s="167">
        <v>8300</v>
      </c>
      <c r="G18" s="48">
        <f t="shared" si="0"/>
        <v>1.8980699901360867</v>
      </c>
      <c r="H18" s="167">
        <v>7760</v>
      </c>
      <c r="I18" s="48">
        <f t="shared" si="1"/>
        <v>6.9587628865979384E-2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5319.1544642857143</v>
      </c>
      <c r="F19" s="167">
        <v>16733.2</v>
      </c>
      <c r="G19" s="48">
        <f t="shared" si="0"/>
        <v>2.1458383305751636</v>
      </c>
      <c r="H19" s="167">
        <v>16400</v>
      </c>
      <c r="I19" s="48">
        <f t="shared" si="1"/>
        <v>2.0317073170731753E-2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4607.0249999999996</v>
      </c>
      <c r="F20" s="167">
        <v>11300</v>
      </c>
      <c r="G20" s="48">
        <f t="shared" si="0"/>
        <v>1.4527759237251807</v>
      </c>
      <c r="H20" s="167">
        <v>10200</v>
      </c>
      <c r="I20" s="48">
        <f t="shared" si="1"/>
        <v>0.10784313725490197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3007.0249999999996</v>
      </c>
      <c r="F21" s="167">
        <v>6400</v>
      </c>
      <c r="G21" s="48">
        <f t="shared" si="0"/>
        <v>1.1283494483750554</v>
      </c>
      <c r="H21" s="167">
        <v>5570</v>
      </c>
      <c r="I21" s="48">
        <f t="shared" si="1"/>
        <v>0.1490125673249551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761.2</v>
      </c>
      <c r="F22" s="167">
        <v>1750</v>
      </c>
      <c r="G22" s="48">
        <f t="shared" si="0"/>
        <v>1.2990015764582237</v>
      </c>
      <c r="H22" s="167">
        <v>1710</v>
      </c>
      <c r="I22" s="48">
        <f t="shared" si="1"/>
        <v>2.3391812865497075E-2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690.97500000000002</v>
      </c>
      <c r="F23" s="167">
        <v>2216.6</v>
      </c>
      <c r="G23" s="48">
        <f t="shared" si="0"/>
        <v>2.2079308223886538</v>
      </c>
      <c r="H23" s="167">
        <v>2620</v>
      </c>
      <c r="I23" s="48">
        <f t="shared" si="1"/>
        <v>-0.153969465648855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696.34999999999991</v>
      </c>
      <c r="F24" s="167">
        <v>2400</v>
      </c>
      <c r="G24" s="48">
        <f t="shared" si="0"/>
        <v>2.4465426868672369</v>
      </c>
      <c r="H24" s="167">
        <v>2350</v>
      </c>
      <c r="I24" s="48">
        <f t="shared" si="1"/>
        <v>2.1276595744680851E-2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889.52499999999998</v>
      </c>
      <c r="F25" s="167">
        <v>4000</v>
      </c>
      <c r="G25" s="48">
        <f t="shared" si="0"/>
        <v>3.4967819903881283</v>
      </c>
      <c r="H25" s="167">
        <v>3500</v>
      </c>
      <c r="I25" s="48">
        <f t="shared" si="1"/>
        <v>0.14285714285714285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2744.1374999999998</v>
      </c>
      <c r="F26" s="167">
        <v>6466.6</v>
      </c>
      <c r="G26" s="48">
        <f t="shared" si="0"/>
        <v>1.3565145696963075</v>
      </c>
      <c r="H26" s="167">
        <v>6220</v>
      </c>
      <c r="I26" s="48">
        <f t="shared" si="1"/>
        <v>3.9646302250803914E-2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729.77777777777783</v>
      </c>
      <c r="F27" s="167">
        <v>2283.1999999999998</v>
      </c>
      <c r="G27" s="48">
        <f t="shared" si="0"/>
        <v>2.1286236297198533</v>
      </c>
      <c r="H27" s="167">
        <v>2550</v>
      </c>
      <c r="I27" s="48">
        <f t="shared" si="1"/>
        <v>-0.10462745098039222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1875.3249999999998</v>
      </c>
      <c r="F28" s="167">
        <v>4933.2</v>
      </c>
      <c r="G28" s="48">
        <f t="shared" si="0"/>
        <v>1.6305840321011027</v>
      </c>
      <c r="H28" s="167">
        <v>4510</v>
      </c>
      <c r="I28" s="48">
        <f t="shared" si="1"/>
        <v>9.3835920177383556E-2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3263.1156250000004</v>
      </c>
      <c r="F29" s="167">
        <v>8233.2000000000007</v>
      </c>
      <c r="G29" s="48">
        <f t="shared" si="0"/>
        <v>1.5231101027871177</v>
      </c>
      <c r="H29" s="167">
        <v>7460</v>
      </c>
      <c r="I29" s="48">
        <f t="shared" si="1"/>
        <v>0.10364611260053629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2389.4499999999998</v>
      </c>
      <c r="F30" s="170">
        <v>8900</v>
      </c>
      <c r="G30" s="51">
        <f t="shared" si="0"/>
        <v>2.7247065224214779</v>
      </c>
      <c r="H30" s="170">
        <v>8400</v>
      </c>
      <c r="I30" s="51">
        <f>(F30-H30)/H30</f>
        <v>5.9523809523809521E-2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166"/>
      <c r="G31" s="41"/>
      <c r="H31" s="166"/>
      <c r="I31" s="121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4248.78125</v>
      </c>
      <c r="F32" s="167">
        <v>10466.6</v>
      </c>
      <c r="G32" s="44">
        <f t="shared" si="0"/>
        <v>1.4634358382183126</v>
      </c>
      <c r="H32" s="167">
        <v>12260</v>
      </c>
      <c r="I32" s="45">
        <f>(F32-H32)/H32</f>
        <v>-0.14628058727569329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4065.3999999999996</v>
      </c>
      <c r="F33" s="167">
        <v>9800</v>
      </c>
      <c r="G33" s="48">
        <f t="shared" si="0"/>
        <v>1.4105869041176762</v>
      </c>
      <c r="H33" s="167">
        <v>11860</v>
      </c>
      <c r="I33" s="48">
        <f>(F33-H33)/H33</f>
        <v>-0.17369308600337269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3929.1972222222221</v>
      </c>
      <c r="F34" s="167">
        <v>11000</v>
      </c>
      <c r="G34" s="48">
        <f>(F34-E34)/E34</f>
        <v>1.7995540508345287</v>
      </c>
      <c r="H34" s="167">
        <v>10360</v>
      </c>
      <c r="I34" s="48">
        <f>(F34-H34)/H34</f>
        <v>6.1776061776061778E-2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4378.4303571428572</v>
      </c>
      <c r="F35" s="167">
        <v>9400</v>
      </c>
      <c r="G35" s="48">
        <f t="shared" si="0"/>
        <v>1.1468880930503063</v>
      </c>
      <c r="H35" s="167">
        <v>10200</v>
      </c>
      <c r="I35" s="48">
        <f>(F35-H35)/H35</f>
        <v>-7.8431372549019607E-2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6390.4812499999998</v>
      </c>
      <c r="F36" s="167">
        <v>8133.2</v>
      </c>
      <c r="G36" s="55">
        <f t="shared" si="0"/>
        <v>0.27270540070827998</v>
      </c>
      <c r="H36" s="167">
        <v>8260</v>
      </c>
      <c r="I36" s="48">
        <f>(F36-H36)/H36</f>
        <v>-1.5351089588377746E-2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165"/>
      <c r="G37" s="6"/>
      <c r="H37" s="165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93201.482142857145</v>
      </c>
      <c r="F38" s="168">
        <v>232666.6</v>
      </c>
      <c r="G38" s="45">
        <f t="shared" si="0"/>
        <v>1.4963830472499768</v>
      </c>
      <c r="H38" s="168">
        <v>272000</v>
      </c>
      <c r="I38" s="45">
        <f>(F38-H38)/H38</f>
        <v>-0.14460808823529409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3">
        <v>42616.329464285714</v>
      </c>
      <c r="F39" s="169">
        <v>137333.20000000001</v>
      </c>
      <c r="G39" s="51">
        <f t="shared" si="0"/>
        <v>2.2225487677227349</v>
      </c>
      <c r="H39" s="169">
        <v>133200</v>
      </c>
      <c r="I39" s="51">
        <f>(F39-H39)/H39</f>
        <v>3.1030030030030117E-2</v>
      </c>
    </row>
    <row r="40" spans="1:9" x14ac:dyDescent="0.25">
      <c r="F40" s="91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zoomScaleNormal="100" workbookViewId="0">
      <selection activeCell="A10" sqref="A10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56" t="s">
        <v>204</v>
      </c>
      <c r="B9" s="256"/>
      <c r="C9" s="256"/>
      <c r="D9" s="256"/>
      <c r="E9" s="256"/>
      <c r="F9" s="256"/>
      <c r="G9" s="256"/>
      <c r="H9" s="256"/>
      <c r="I9" s="256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57" t="s">
        <v>3</v>
      </c>
      <c r="B12" s="263"/>
      <c r="C12" s="265" t="s">
        <v>0</v>
      </c>
      <c r="D12" s="259" t="s">
        <v>221</v>
      </c>
      <c r="E12" s="267" t="s">
        <v>224</v>
      </c>
      <c r="F12" s="274" t="s">
        <v>186</v>
      </c>
      <c r="G12" s="259" t="s">
        <v>217</v>
      </c>
      <c r="H12" s="276" t="s">
        <v>225</v>
      </c>
      <c r="I12" s="272" t="s">
        <v>196</v>
      </c>
    </row>
    <row r="13" spans="1:9" ht="39.75" customHeight="1" thickBot="1" x14ac:dyDescent="0.25">
      <c r="A13" s="258"/>
      <c r="B13" s="264"/>
      <c r="C13" s="266"/>
      <c r="D13" s="260"/>
      <c r="E13" s="268"/>
      <c r="F13" s="275"/>
      <c r="G13" s="260"/>
      <c r="H13" s="277"/>
      <c r="I13" s="27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52">
        <v>12294</v>
      </c>
      <c r="E15" s="152">
        <v>10300</v>
      </c>
      <c r="F15" s="67">
        <f t="shared" ref="F15:F30" si="0">D15-E15</f>
        <v>1994</v>
      </c>
      <c r="G15" s="42">
        <v>2593.9749999999999</v>
      </c>
      <c r="H15" s="66">
        <f>AVERAGE(D15:E15)</f>
        <v>11297</v>
      </c>
      <c r="I15" s="69">
        <f>(H15-G15)/G15</f>
        <v>3.3550920883971509</v>
      </c>
    </row>
    <row r="16" spans="1:9" ht="16.5" customHeight="1" x14ac:dyDescent="0.3">
      <c r="A16" s="37"/>
      <c r="B16" s="34" t="s">
        <v>5</v>
      </c>
      <c r="C16" s="15" t="s">
        <v>164</v>
      </c>
      <c r="D16" s="152">
        <v>8672</v>
      </c>
      <c r="E16" s="152">
        <v>7466.6</v>
      </c>
      <c r="F16" s="71">
        <f t="shared" si="0"/>
        <v>1205.3999999999996</v>
      </c>
      <c r="G16" s="46">
        <v>3041.4805555555558</v>
      </c>
      <c r="H16" s="68">
        <f t="shared" ref="H16:H30" si="1">AVERAGE(D16:E16)</f>
        <v>8069.3</v>
      </c>
      <c r="I16" s="72">
        <f t="shared" ref="I16:I39" si="2">(H16-G16)/G16</f>
        <v>1.6530828826969319</v>
      </c>
    </row>
    <row r="17" spans="1:9" ht="16.5" x14ac:dyDescent="0.3">
      <c r="A17" s="37"/>
      <c r="B17" s="34" t="s">
        <v>6</v>
      </c>
      <c r="C17" s="15" t="s">
        <v>165</v>
      </c>
      <c r="D17" s="152">
        <v>5820.8888888888887</v>
      </c>
      <c r="E17" s="152">
        <v>7333.2</v>
      </c>
      <c r="F17" s="71">
        <f t="shared" si="0"/>
        <v>-1512.3111111111111</v>
      </c>
      <c r="G17" s="46">
        <v>2526.6527777777778</v>
      </c>
      <c r="H17" s="68">
        <f t="shared" si="1"/>
        <v>6577.0444444444438</v>
      </c>
      <c r="I17" s="72">
        <f t="shared" si="2"/>
        <v>1.6030661997922149</v>
      </c>
    </row>
    <row r="18" spans="1:9" ht="16.5" x14ac:dyDescent="0.3">
      <c r="A18" s="37"/>
      <c r="B18" s="34" t="s">
        <v>7</v>
      </c>
      <c r="C18" s="15" t="s">
        <v>166</v>
      </c>
      <c r="D18" s="152">
        <v>7178.8</v>
      </c>
      <c r="E18" s="152">
        <v>8300</v>
      </c>
      <c r="F18" s="71">
        <f t="shared" si="0"/>
        <v>-1121.1999999999998</v>
      </c>
      <c r="G18" s="46">
        <v>2863.9750000000004</v>
      </c>
      <c r="H18" s="68">
        <f t="shared" si="1"/>
        <v>7739.4</v>
      </c>
      <c r="I18" s="72">
        <f t="shared" si="2"/>
        <v>1.7023280580312323</v>
      </c>
    </row>
    <row r="19" spans="1:9" ht="16.5" x14ac:dyDescent="0.3">
      <c r="A19" s="37"/>
      <c r="B19" s="34" t="s">
        <v>8</v>
      </c>
      <c r="C19" s="15" t="s">
        <v>167</v>
      </c>
      <c r="D19" s="152">
        <v>15106.857142857143</v>
      </c>
      <c r="E19" s="152">
        <v>16733.2</v>
      </c>
      <c r="F19" s="71">
        <f t="shared" si="0"/>
        <v>-1626.3428571428576</v>
      </c>
      <c r="G19" s="46">
        <v>5319.1544642857143</v>
      </c>
      <c r="H19" s="68">
        <f t="shared" si="1"/>
        <v>15920.028571428571</v>
      </c>
      <c r="I19" s="72">
        <f t="shared" si="2"/>
        <v>1.9929622608856501</v>
      </c>
    </row>
    <row r="20" spans="1:9" ht="16.5" x14ac:dyDescent="0.3">
      <c r="A20" s="37"/>
      <c r="B20" s="34" t="s">
        <v>9</v>
      </c>
      <c r="C20" s="15" t="s">
        <v>168</v>
      </c>
      <c r="D20" s="152">
        <v>12928.8</v>
      </c>
      <c r="E20" s="152">
        <v>11300</v>
      </c>
      <c r="F20" s="71">
        <f t="shared" si="0"/>
        <v>1628.7999999999993</v>
      </c>
      <c r="G20" s="46">
        <v>4607.0249999999996</v>
      </c>
      <c r="H20" s="68">
        <f t="shared" si="1"/>
        <v>12114.4</v>
      </c>
      <c r="I20" s="72">
        <f t="shared" si="2"/>
        <v>1.6295494380864008</v>
      </c>
    </row>
    <row r="21" spans="1:9" ht="16.5" x14ac:dyDescent="0.3">
      <c r="A21" s="37"/>
      <c r="B21" s="34" t="s">
        <v>10</v>
      </c>
      <c r="C21" s="15" t="s">
        <v>169</v>
      </c>
      <c r="D21" s="152">
        <v>8804.2222222222226</v>
      </c>
      <c r="E21" s="152">
        <v>6400</v>
      </c>
      <c r="F21" s="71">
        <f t="shared" si="0"/>
        <v>2404.2222222222226</v>
      </c>
      <c r="G21" s="46">
        <v>3007.0249999999996</v>
      </c>
      <c r="H21" s="68">
        <f t="shared" si="1"/>
        <v>7602.1111111111113</v>
      </c>
      <c r="I21" s="72">
        <f t="shared" si="2"/>
        <v>1.5281170296592519</v>
      </c>
    </row>
    <row r="22" spans="1:9" ht="16.5" x14ac:dyDescent="0.3">
      <c r="A22" s="37"/>
      <c r="B22" s="34" t="s">
        <v>11</v>
      </c>
      <c r="C22" s="15" t="s">
        <v>170</v>
      </c>
      <c r="D22" s="152">
        <v>2620</v>
      </c>
      <c r="E22" s="152">
        <v>1750</v>
      </c>
      <c r="F22" s="71">
        <f t="shared" si="0"/>
        <v>870</v>
      </c>
      <c r="G22" s="46">
        <v>761.2</v>
      </c>
      <c r="H22" s="68">
        <f t="shared" si="1"/>
        <v>2185</v>
      </c>
      <c r="I22" s="72">
        <f t="shared" si="2"/>
        <v>1.8704676826064108</v>
      </c>
    </row>
    <row r="23" spans="1:9" ht="16.5" x14ac:dyDescent="0.3">
      <c r="A23" s="37"/>
      <c r="B23" s="34" t="s">
        <v>12</v>
      </c>
      <c r="C23" s="15" t="s">
        <v>171</v>
      </c>
      <c r="D23" s="152">
        <v>3844.8</v>
      </c>
      <c r="E23" s="152">
        <v>2216.6</v>
      </c>
      <c r="F23" s="71">
        <f t="shared" si="0"/>
        <v>1628.2000000000003</v>
      </c>
      <c r="G23" s="46">
        <v>690.97500000000002</v>
      </c>
      <c r="H23" s="68">
        <f t="shared" si="1"/>
        <v>3030.7</v>
      </c>
      <c r="I23" s="72">
        <f t="shared" si="2"/>
        <v>3.386121060819856</v>
      </c>
    </row>
    <row r="24" spans="1:9" ht="16.5" x14ac:dyDescent="0.3">
      <c r="A24" s="37"/>
      <c r="B24" s="34" t="s">
        <v>13</v>
      </c>
      <c r="C24" s="15" t="s">
        <v>172</v>
      </c>
      <c r="D24" s="152">
        <v>3488.1111111111113</v>
      </c>
      <c r="E24" s="152">
        <v>2400</v>
      </c>
      <c r="F24" s="71">
        <f t="shared" si="0"/>
        <v>1088.1111111111113</v>
      </c>
      <c r="G24" s="46">
        <v>696.34999999999991</v>
      </c>
      <c r="H24" s="68">
        <f t="shared" si="1"/>
        <v>2944.0555555555557</v>
      </c>
      <c r="I24" s="72">
        <f t="shared" si="2"/>
        <v>3.227838810304525</v>
      </c>
    </row>
    <row r="25" spans="1:9" ht="16.5" x14ac:dyDescent="0.3">
      <c r="A25" s="37"/>
      <c r="B25" s="34" t="s">
        <v>14</v>
      </c>
      <c r="C25" s="15" t="s">
        <v>173</v>
      </c>
      <c r="D25" s="152">
        <v>4424.8</v>
      </c>
      <c r="E25" s="152">
        <v>4000</v>
      </c>
      <c r="F25" s="71">
        <f t="shared" si="0"/>
        <v>424.80000000000018</v>
      </c>
      <c r="G25" s="46">
        <v>889.52499999999998</v>
      </c>
      <c r="H25" s="68">
        <f t="shared" si="1"/>
        <v>4212.3999999999996</v>
      </c>
      <c r="I25" s="72">
        <f t="shared" si="2"/>
        <v>3.7355611140777376</v>
      </c>
    </row>
    <row r="26" spans="1:9" ht="16.5" x14ac:dyDescent="0.3">
      <c r="A26" s="37"/>
      <c r="B26" s="34" t="s">
        <v>15</v>
      </c>
      <c r="C26" s="15" t="s">
        <v>174</v>
      </c>
      <c r="D26" s="152">
        <v>8748.7999999999993</v>
      </c>
      <c r="E26" s="152">
        <v>6466.6</v>
      </c>
      <c r="F26" s="71">
        <f t="shared" si="0"/>
        <v>2282.1999999999989</v>
      </c>
      <c r="G26" s="46">
        <v>2744.1374999999998</v>
      </c>
      <c r="H26" s="68">
        <f t="shared" si="1"/>
        <v>7607.7</v>
      </c>
      <c r="I26" s="72">
        <f t="shared" si="2"/>
        <v>1.7723465023163016</v>
      </c>
    </row>
    <row r="27" spans="1:9" ht="16.5" x14ac:dyDescent="0.3">
      <c r="A27" s="37"/>
      <c r="B27" s="34" t="s">
        <v>16</v>
      </c>
      <c r="C27" s="15" t="s">
        <v>175</v>
      </c>
      <c r="D27" s="152">
        <v>3654.75</v>
      </c>
      <c r="E27" s="152">
        <v>2283.1999999999998</v>
      </c>
      <c r="F27" s="71">
        <f t="shared" si="0"/>
        <v>1371.5500000000002</v>
      </c>
      <c r="G27" s="46">
        <v>729.77777777777783</v>
      </c>
      <c r="H27" s="68">
        <f t="shared" si="1"/>
        <v>2968.9749999999999</v>
      </c>
      <c r="I27" s="72">
        <f t="shared" si="2"/>
        <v>3.0683274969549328</v>
      </c>
    </row>
    <row r="28" spans="1:9" ht="16.5" x14ac:dyDescent="0.3">
      <c r="A28" s="37"/>
      <c r="B28" s="34" t="s">
        <v>17</v>
      </c>
      <c r="C28" s="15" t="s">
        <v>176</v>
      </c>
      <c r="D28" s="152">
        <v>4175.333333333333</v>
      </c>
      <c r="E28" s="152">
        <v>4933.2</v>
      </c>
      <c r="F28" s="71">
        <f t="shared" si="0"/>
        <v>-757.86666666666679</v>
      </c>
      <c r="G28" s="46">
        <v>1875.3249999999998</v>
      </c>
      <c r="H28" s="68">
        <f t="shared" si="1"/>
        <v>4554.2666666666664</v>
      </c>
      <c r="I28" s="72">
        <f t="shared" si="2"/>
        <v>1.4285212785339432</v>
      </c>
    </row>
    <row r="29" spans="1:9" ht="16.5" x14ac:dyDescent="0.3">
      <c r="A29" s="37"/>
      <c r="B29" s="34" t="s">
        <v>18</v>
      </c>
      <c r="C29" s="15" t="s">
        <v>177</v>
      </c>
      <c r="D29" s="152">
        <v>10385.888888888889</v>
      </c>
      <c r="E29" s="152">
        <v>8233.2000000000007</v>
      </c>
      <c r="F29" s="71">
        <f t="shared" si="0"/>
        <v>2152.688888888888</v>
      </c>
      <c r="G29" s="46">
        <v>3263.1156250000004</v>
      </c>
      <c r="H29" s="68">
        <f t="shared" si="1"/>
        <v>9309.5444444444438</v>
      </c>
      <c r="I29" s="72">
        <f t="shared" si="2"/>
        <v>1.8529618666039278</v>
      </c>
    </row>
    <row r="30" spans="1:9" ht="17.25" thickBot="1" x14ac:dyDescent="0.35">
      <c r="A30" s="38"/>
      <c r="B30" s="36" t="s">
        <v>19</v>
      </c>
      <c r="C30" s="16" t="s">
        <v>178</v>
      </c>
      <c r="D30" s="216">
        <v>8674.2999999999993</v>
      </c>
      <c r="E30" s="155">
        <v>8900</v>
      </c>
      <c r="F30" s="74">
        <f t="shared" si="0"/>
        <v>-225.70000000000073</v>
      </c>
      <c r="G30" s="49">
        <v>2389.4499999999998</v>
      </c>
      <c r="H30" s="101">
        <f t="shared" si="1"/>
        <v>8787.15</v>
      </c>
      <c r="I30" s="75">
        <f t="shared" si="2"/>
        <v>2.677478080729875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40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12769.8</v>
      </c>
      <c r="E32" s="152">
        <v>10466.6</v>
      </c>
      <c r="F32" s="67">
        <f>D32-E32</f>
        <v>2303.1999999999989</v>
      </c>
      <c r="G32" s="54">
        <v>4248.78125</v>
      </c>
      <c r="H32" s="68">
        <f>AVERAGE(D32:E32)</f>
        <v>11618.2</v>
      </c>
      <c r="I32" s="78">
        <f t="shared" si="2"/>
        <v>1.7344782695037548</v>
      </c>
    </row>
    <row r="33" spans="1:9" ht="16.5" x14ac:dyDescent="0.3">
      <c r="A33" s="37"/>
      <c r="B33" s="34" t="s">
        <v>27</v>
      </c>
      <c r="C33" s="15" t="s">
        <v>180</v>
      </c>
      <c r="D33" s="47">
        <v>11989.8</v>
      </c>
      <c r="E33" s="152">
        <v>9800</v>
      </c>
      <c r="F33" s="79">
        <f>D33-E33</f>
        <v>2189.7999999999993</v>
      </c>
      <c r="G33" s="46">
        <v>4065.3999999999996</v>
      </c>
      <c r="H33" s="68">
        <f>AVERAGE(D33:E33)</f>
        <v>10894.9</v>
      </c>
      <c r="I33" s="72">
        <f t="shared" si="2"/>
        <v>1.6799084960889459</v>
      </c>
    </row>
    <row r="34" spans="1:9" ht="16.5" x14ac:dyDescent="0.3">
      <c r="A34" s="37"/>
      <c r="B34" s="39" t="s">
        <v>28</v>
      </c>
      <c r="C34" s="15" t="s">
        <v>181</v>
      </c>
      <c r="D34" s="47">
        <v>12272</v>
      </c>
      <c r="E34" s="152">
        <v>11000</v>
      </c>
      <c r="F34" s="71">
        <f>D34-E34</f>
        <v>1272</v>
      </c>
      <c r="G34" s="46">
        <v>3929.1972222222221</v>
      </c>
      <c r="H34" s="68">
        <f>AVERAGE(D34:E34)</f>
        <v>11636</v>
      </c>
      <c r="I34" s="72">
        <f t="shared" si="2"/>
        <v>1.9614191759555071</v>
      </c>
    </row>
    <row r="35" spans="1:9" ht="16.5" x14ac:dyDescent="0.3">
      <c r="A35" s="37"/>
      <c r="B35" s="34" t="s">
        <v>29</v>
      </c>
      <c r="C35" s="15" t="s">
        <v>182</v>
      </c>
      <c r="D35" s="47">
        <v>7749.5</v>
      </c>
      <c r="E35" s="152">
        <v>9400</v>
      </c>
      <c r="F35" s="79">
        <f>D35-E35</f>
        <v>-1650.5</v>
      </c>
      <c r="G35" s="46">
        <v>4378.4303571428572</v>
      </c>
      <c r="H35" s="68">
        <f>AVERAGE(D35:E35)</f>
        <v>8574.75</v>
      </c>
      <c r="I35" s="72">
        <f t="shared" si="2"/>
        <v>0.958407305945012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9434.7999999999993</v>
      </c>
      <c r="E36" s="152">
        <v>8133.2</v>
      </c>
      <c r="F36" s="71">
        <f>D36-E36</f>
        <v>1301.5999999999995</v>
      </c>
      <c r="G36" s="49">
        <v>6390.4812499999998</v>
      </c>
      <c r="H36" s="68">
        <f>AVERAGE(D36:E36)</f>
        <v>8784</v>
      </c>
      <c r="I36" s="80">
        <f t="shared" si="2"/>
        <v>0.37454436627914373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35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297997</v>
      </c>
      <c r="E38" s="153">
        <v>232666.6</v>
      </c>
      <c r="F38" s="67">
        <f>D38-E38</f>
        <v>65330.399999999994</v>
      </c>
      <c r="G38" s="46">
        <v>93201.482142857145</v>
      </c>
      <c r="H38" s="67">
        <f>AVERAGE(D38:E38)</f>
        <v>265331.8</v>
      </c>
      <c r="I38" s="78">
        <f t="shared" si="2"/>
        <v>1.8468624521797339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124966.33333333333</v>
      </c>
      <c r="E39" s="154">
        <v>137333.20000000001</v>
      </c>
      <c r="F39" s="74">
        <f>D39-E39</f>
        <v>-12366.866666666683</v>
      </c>
      <c r="G39" s="46">
        <v>42616.329464285714</v>
      </c>
      <c r="H39" s="81">
        <f>AVERAGE(D39:E39)</f>
        <v>131149.76666666666</v>
      </c>
      <c r="I39" s="75">
        <f t="shared" si="2"/>
        <v>2.0774533685866987</v>
      </c>
    </row>
    <row r="40" spans="1:9" ht="15.75" customHeight="1" thickBot="1" x14ac:dyDescent="0.25">
      <c r="A40" s="269"/>
      <c r="B40" s="270"/>
      <c r="C40" s="271"/>
      <c r="D40" s="84">
        <f>SUM(D15:D39)</f>
        <v>598001.58492063498</v>
      </c>
      <c r="E40" s="84">
        <f>SUM(E15:E39)</f>
        <v>527815.40000000014</v>
      </c>
      <c r="F40" s="84">
        <f>SUM(F15:F39)</f>
        <v>70186.184920634885</v>
      </c>
      <c r="G40" s="84">
        <f>SUM(G15:G39)</f>
        <v>196829.24538690477</v>
      </c>
      <c r="H40" s="84">
        <f>AVERAGE(D40:E40)</f>
        <v>562908.49246031756</v>
      </c>
      <c r="I40" s="75">
        <f>(H40-G40)/G40</f>
        <v>1.8598823886857636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zoomScaleNormal="100" workbookViewId="0">
      <selection activeCell="D86" sqref="D86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56" t="s">
        <v>201</v>
      </c>
      <c r="B9" s="256"/>
      <c r="C9" s="256"/>
      <c r="D9" s="256"/>
      <c r="E9" s="256"/>
      <c r="F9" s="256"/>
      <c r="G9" s="256"/>
      <c r="H9" s="256"/>
      <c r="I9" s="256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57" t="s">
        <v>3</v>
      </c>
      <c r="B13" s="263"/>
      <c r="C13" s="265" t="s">
        <v>0</v>
      </c>
      <c r="D13" s="259" t="s">
        <v>23</v>
      </c>
      <c r="E13" s="259" t="s">
        <v>217</v>
      </c>
      <c r="F13" s="276" t="s">
        <v>225</v>
      </c>
      <c r="G13" s="259" t="s">
        <v>197</v>
      </c>
      <c r="H13" s="276" t="s">
        <v>220</v>
      </c>
      <c r="I13" s="259" t="s">
        <v>187</v>
      </c>
    </row>
    <row r="14" spans="1:9" ht="33.75" customHeight="1" thickBot="1" x14ac:dyDescent="0.25">
      <c r="A14" s="258"/>
      <c r="B14" s="264"/>
      <c r="C14" s="266"/>
      <c r="D14" s="279"/>
      <c r="E14" s="260"/>
      <c r="F14" s="277"/>
      <c r="G14" s="278"/>
      <c r="H14" s="277"/>
      <c r="I14" s="27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41">
        <v>2593.9749999999999</v>
      </c>
      <c r="F16" s="42">
        <v>11297</v>
      </c>
      <c r="G16" s="21">
        <f t="shared" ref="G16:G31" si="0">(F16-E16)/E16</f>
        <v>3.3550920883971509</v>
      </c>
      <c r="H16" s="193">
        <v>8789.4</v>
      </c>
      <c r="I16" s="21">
        <f t="shared" ref="I16:I31" si="1">(F16-H16)/H16</f>
        <v>0.28529820010467161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43">
        <v>3041.4805555555558</v>
      </c>
      <c r="F17" s="46">
        <v>8069.3</v>
      </c>
      <c r="G17" s="21">
        <f t="shared" si="0"/>
        <v>1.6530828826969319</v>
      </c>
      <c r="H17" s="196">
        <v>7204.3333333333339</v>
      </c>
      <c r="I17" s="21">
        <f t="shared" si="1"/>
        <v>0.12006199972238923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43">
        <v>2526.6527777777778</v>
      </c>
      <c r="F18" s="46">
        <v>6577.0444444444438</v>
      </c>
      <c r="G18" s="21">
        <f t="shared" si="0"/>
        <v>1.6030661997922149</v>
      </c>
      <c r="H18" s="196">
        <v>5904.4</v>
      </c>
      <c r="I18" s="21">
        <f t="shared" si="1"/>
        <v>0.11392257374914372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43">
        <v>2863.9750000000004</v>
      </c>
      <c r="F19" s="46">
        <v>7739.4</v>
      </c>
      <c r="G19" s="21">
        <f t="shared" si="0"/>
        <v>1.7023280580312323</v>
      </c>
      <c r="H19" s="196">
        <v>8216.9</v>
      </c>
      <c r="I19" s="21">
        <f t="shared" si="1"/>
        <v>-5.811194002604389E-2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43">
        <v>5319.1544642857143</v>
      </c>
      <c r="F20" s="46">
        <v>15920.028571428571</v>
      </c>
      <c r="G20" s="21">
        <f t="shared" si="0"/>
        <v>1.9929622608856501</v>
      </c>
      <c r="H20" s="196">
        <v>15418.625</v>
      </c>
      <c r="I20" s="21">
        <f t="shared" si="1"/>
        <v>3.2519344067877064E-2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43">
        <v>4607.0249999999996</v>
      </c>
      <c r="F21" s="46">
        <v>12114.4</v>
      </c>
      <c r="G21" s="21">
        <f t="shared" si="0"/>
        <v>1.6295494380864008</v>
      </c>
      <c r="H21" s="196">
        <v>11247.4</v>
      </c>
      <c r="I21" s="21">
        <f t="shared" si="1"/>
        <v>7.7084481746892614E-2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43">
        <v>3007.0249999999996</v>
      </c>
      <c r="F22" s="46">
        <v>7602.1111111111113</v>
      </c>
      <c r="G22" s="21">
        <f t="shared" si="0"/>
        <v>1.5281170296592519</v>
      </c>
      <c r="H22" s="196">
        <v>6509.4</v>
      </c>
      <c r="I22" s="21">
        <f t="shared" si="1"/>
        <v>0.1678666407212818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43">
        <v>761.2</v>
      </c>
      <c r="F23" s="46">
        <v>2185</v>
      </c>
      <c r="G23" s="21">
        <f t="shared" si="0"/>
        <v>1.8704676826064108</v>
      </c>
      <c r="H23" s="196">
        <v>2192.5</v>
      </c>
      <c r="I23" s="21">
        <f t="shared" si="1"/>
        <v>-3.4207525655644243E-3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43">
        <v>690.97500000000002</v>
      </c>
      <c r="F24" s="46">
        <v>3030.7</v>
      </c>
      <c r="G24" s="21">
        <f t="shared" si="0"/>
        <v>3.386121060819856</v>
      </c>
      <c r="H24" s="196">
        <v>3244.9</v>
      </c>
      <c r="I24" s="21">
        <f t="shared" si="1"/>
        <v>-6.6011279238189238E-2</v>
      </c>
    </row>
    <row r="25" spans="1:9" ht="16.5" x14ac:dyDescent="0.3">
      <c r="A25" s="37"/>
      <c r="B25" s="34" t="s">
        <v>13</v>
      </c>
      <c r="C25" s="136" t="s">
        <v>93</v>
      </c>
      <c r="D25" s="13" t="s">
        <v>81</v>
      </c>
      <c r="E25" s="143">
        <v>696.34999999999991</v>
      </c>
      <c r="F25" s="46">
        <v>2944.0555555555557</v>
      </c>
      <c r="G25" s="21">
        <f t="shared" si="0"/>
        <v>3.227838810304525</v>
      </c>
      <c r="H25" s="196">
        <v>2991.2777777777778</v>
      </c>
      <c r="I25" s="21">
        <f t="shared" si="1"/>
        <v>-1.5786638931708841E-2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43">
        <v>889.52499999999998</v>
      </c>
      <c r="F26" s="46">
        <v>4212.3999999999996</v>
      </c>
      <c r="G26" s="21">
        <f t="shared" si="0"/>
        <v>3.7355611140777376</v>
      </c>
      <c r="H26" s="196">
        <v>4156.1499999999996</v>
      </c>
      <c r="I26" s="21">
        <f t="shared" si="1"/>
        <v>1.3534160220396281E-2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43">
        <v>2744.1374999999998</v>
      </c>
      <c r="F27" s="46">
        <v>7607.7</v>
      </c>
      <c r="G27" s="21">
        <f t="shared" si="0"/>
        <v>1.7723465023163016</v>
      </c>
      <c r="H27" s="196">
        <v>7209.9</v>
      </c>
      <c r="I27" s="21">
        <f t="shared" si="1"/>
        <v>5.5174135563600075E-2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43">
        <v>729.77777777777783</v>
      </c>
      <c r="F28" s="46">
        <v>2968.9749999999999</v>
      </c>
      <c r="G28" s="21">
        <f t="shared" si="0"/>
        <v>3.0683274969549328</v>
      </c>
      <c r="H28" s="196">
        <v>3202.666666666667</v>
      </c>
      <c r="I28" s="21">
        <f t="shared" si="1"/>
        <v>-7.2967839300582968E-2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43">
        <v>1875.3249999999998</v>
      </c>
      <c r="F29" s="46">
        <v>4554.2666666666664</v>
      </c>
      <c r="G29" s="21">
        <f t="shared" si="0"/>
        <v>1.4285212785339432</v>
      </c>
      <c r="H29" s="196">
        <v>4281.3888888888887</v>
      </c>
      <c r="I29" s="21">
        <f t="shared" si="1"/>
        <v>6.3735807435281899E-2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43">
        <v>3263.1156250000004</v>
      </c>
      <c r="F30" s="46">
        <v>9309.5444444444438</v>
      </c>
      <c r="G30" s="21">
        <f t="shared" si="0"/>
        <v>1.8529618666039278</v>
      </c>
      <c r="H30" s="196">
        <v>8210.5555555555547</v>
      </c>
      <c r="I30" s="21">
        <f t="shared" si="1"/>
        <v>0.13385073414980719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45">
        <v>2389.4499999999998</v>
      </c>
      <c r="F31" s="49">
        <v>8787.15</v>
      </c>
      <c r="G31" s="23">
        <f t="shared" si="0"/>
        <v>2.677478080729875</v>
      </c>
      <c r="H31" s="199">
        <v>8524.9</v>
      </c>
      <c r="I31" s="23">
        <f t="shared" si="1"/>
        <v>3.0762824197351289E-2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62"/>
      <c r="F32" s="41"/>
      <c r="G32" s="41"/>
      <c r="H32" s="166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48">
        <v>4248.78125</v>
      </c>
      <c r="F33" s="54">
        <v>11618.2</v>
      </c>
      <c r="G33" s="21">
        <f>(F33-E33)/E33</f>
        <v>1.7344782695037548</v>
      </c>
      <c r="H33" s="202">
        <v>12324.333333333332</v>
      </c>
      <c r="I33" s="21">
        <f>(F33-H33)/H33</f>
        <v>-5.7295864549806466E-2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43">
        <v>4065.3999999999996</v>
      </c>
      <c r="F34" s="46">
        <v>10894.9</v>
      </c>
      <c r="G34" s="21">
        <f>(F34-E34)/E34</f>
        <v>1.6799084960889459</v>
      </c>
      <c r="H34" s="196">
        <v>11896.555555555555</v>
      </c>
      <c r="I34" s="21">
        <f>(F34-H34)/H34</f>
        <v>-8.4197106538774033E-2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43">
        <v>3929.1972222222221</v>
      </c>
      <c r="F35" s="46">
        <v>11636</v>
      </c>
      <c r="G35" s="21">
        <f>(F35-E35)/E35</f>
        <v>1.9614191759555071</v>
      </c>
      <c r="H35" s="196">
        <v>11479</v>
      </c>
      <c r="I35" s="21">
        <f>(F35-H35)/H35</f>
        <v>1.3677149577489328E-2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43">
        <v>4378.4303571428572</v>
      </c>
      <c r="F36" s="46">
        <v>8574.75</v>
      </c>
      <c r="G36" s="21">
        <f>(F36-E36)/E36</f>
        <v>0.958407305945012</v>
      </c>
      <c r="H36" s="196">
        <v>9600</v>
      </c>
      <c r="I36" s="21">
        <f>(F36-H36)/H36</f>
        <v>-0.106796875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45">
        <v>6390.4812499999998</v>
      </c>
      <c r="F37" s="49">
        <v>8784</v>
      </c>
      <c r="G37" s="23">
        <f>(F37-E37)/E37</f>
        <v>0.37454436627914373</v>
      </c>
      <c r="H37" s="199">
        <v>9074.9</v>
      </c>
      <c r="I37" s="23">
        <f>(F37-H37)/H37</f>
        <v>-3.2055449646828028E-2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62"/>
      <c r="F38" s="41"/>
      <c r="G38" s="41"/>
      <c r="H38" s="166"/>
      <c r="I38" s="124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42">
        <v>93201.482142857145</v>
      </c>
      <c r="F39" s="46">
        <v>265331.8</v>
      </c>
      <c r="G39" s="21">
        <f t="shared" ref="G39:G44" si="2">(F39-E39)/E39</f>
        <v>1.8468624521797339</v>
      </c>
      <c r="H39" s="196">
        <v>282498.5</v>
      </c>
      <c r="I39" s="21">
        <f t="shared" ref="I39:I44" si="3">(F39-H39)/H39</f>
        <v>-6.0767402304791038E-2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44">
        <v>42616.329464285714</v>
      </c>
      <c r="F40" s="46">
        <v>131149.76666666666</v>
      </c>
      <c r="G40" s="21">
        <f t="shared" si="2"/>
        <v>2.0774533685866987</v>
      </c>
      <c r="H40" s="196">
        <v>135749.83333333331</v>
      </c>
      <c r="I40" s="21">
        <f t="shared" si="3"/>
        <v>-3.3886352223882303E-2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44">
        <v>25368.678571428572</v>
      </c>
      <c r="F41" s="57">
        <v>93687</v>
      </c>
      <c r="G41" s="21">
        <f t="shared" si="2"/>
        <v>2.693018528190696</v>
      </c>
      <c r="H41" s="204">
        <v>92437</v>
      </c>
      <c r="I41" s="21">
        <f t="shared" si="3"/>
        <v>1.352272358471175E-2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44">
        <v>12000.408333333333</v>
      </c>
      <c r="F42" s="47">
        <v>31014</v>
      </c>
      <c r="G42" s="21">
        <f t="shared" si="2"/>
        <v>1.5844120582007974</v>
      </c>
      <c r="H42" s="197">
        <v>27476.5</v>
      </c>
      <c r="I42" s="21">
        <f t="shared" si="3"/>
        <v>0.12874638327297871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44">
        <v>12241.166666666668</v>
      </c>
      <c r="F43" s="47">
        <v>28500</v>
      </c>
      <c r="G43" s="21">
        <f t="shared" si="2"/>
        <v>1.3282094571595842</v>
      </c>
      <c r="H43" s="197">
        <v>21166.666666666668</v>
      </c>
      <c r="I43" s="21">
        <f t="shared" si="3"/>
        <v>0.34645669291338577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46">
        <v>22120.550000000003</v>
      </c>
      <c r="F44" s="50">
        <v>62885.428571428572</v>
      </c>
      <c r="G44" s="31">
        <f t="shared" si="2"/>
        <v>1.8428510399347469</v>
      </c>
      <c r="H44" s="200">
        <v>56330</v>
      </c>
      <c r="I44" s="31">
        <f t="shared" si="3"/>
        <v>0.11637544064314881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62"/>
      <c r="F45" s="122"/>
      <c r="G45" s="41"/>
      <c r="H45" s="157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42">
        <v>15610.799206349206</v>
      </c>
      <c r="F46" s="43">
        <v>62075.333333333336</v>
      </c>
      <c r="G46" s="21">
        <f t="shared" ref="G46:G51" si="4">(F46-E46)/E46</f>
        <v>2.9764353197295708</v>
      </c>
      <c r="H46" s="194">
        <v>55159.75</v>
      </c>
      <c r="I46" s="21">
        <f t="shared" ref="I46:I51" si="5">(F46-H46)/H46</f>
        <v>0.12537372510450712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44">
        <v>9947.8666666666668</v>
      </c>
      <c r="F47" s="47">
        <v>36683.666666666664</v>
      </c>
      <c r="G47" s="21">
        <f t="shared" si="4"/>
        <v>2.6875913093594601</v>
      </c>
      <c r="H47" s="197">
        <v>36899.222222222219</v>
      </c>
      <c r="I47" s="21">
        <f t="shared" si="5"/>
        <v>-5.8417371037630811E-3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44">
        <v>36285.08928571429</v>
      </c>
      <c r="F48" s="47">
        <v>110544.77777777778</v>
      </c>
      <c r="G48" s="21">
        <f t="shared" si="4"/>
        <v>2.0465620990300302</v>
      </c>
      <c r="H48" s="197">
        <v>119799.75</v>
      </c>
      <c r="I48" s="21">
        <f t="shared" si="5"/>
        <v>-7.7253685606374134E-2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44">
        <v>56660.833333333336</v>
      </c>
      <c r="F49" s="47">
        <v>174075</v>
      </c>
      <c r="G49" s="21">
        <f t="shared" si="4"/>
        <v>2.0722280234730044</v>
      </c>
      <c r="H49" s="197">
        <v>147618.75</v>
      </c>
      <c r="I49" s="21">
        <f t="shared" si="5"/>
        <v>0.179220119395402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44">
        <v>5346.6</v>
      </c>
      <c r="F50" s="47">
        <v>16750</v>
      </c>
      <c r="G50" s="21">
        <f t="shared" si="4"/>
        <v>2.132832080200501</v>
      </c>
      <c r="H50" s="197">
        <v>15166.666666666666</v>
      </c>
      <c r="I50" s="21">
        <f t="shared" si="5"/>
        <v>0.10439560439560444</v>
      </c>
    </row>
    <row r="51" spans="1:9" ht="16.5" customHeight="1" thickBot="1" x14ac:dyDescent="0.35">
      <c r="A51" s="38"/>
      <c r="B51" s="34" t="s">
        <v>50</v>
      </c>
      <c r="C51" s="136" t="s">
        <v>159</v>
      </c>
      <c r="D51" s="12" t="s">
        <v>112</v>
      </c>
      <c r="E51" s="146">
        <v>50835.375</v>
      </c>
      <c r="F51" s="50">
        <v>112249.33333333333</v>
      </c>
      <c r="G51" s="31">
        <f t="shared" si="4"/>
        <v>1.208094920777772</v>
      </c>
      <c r="H51" s="200">
        <v>112249.33333333333</v>
      </c>
      <c r="I51" s="31">
        <f t="shared" si="5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62"/>
      <c r="F52" s="41"/>
      <c r="G52" s="41"/>
      <c r="H52" s="166"/>
      <c r="I52" s="8"/>
    </row>
    <row r="53" spans="1:9" ht="16.5" x14ac:dyDescent="0.3">
      <c r="A53" s="33"/>
      <c r="B53" s="92" t="s">
        <v>38</v>
      </c>
      <c r="C53" s="19" t="s">
        <v>115</v>
      </c>
      <c r="D53" s="20" t="s">
        <v>114</v>
      </c>
      <c r="E53" s="142">
        <v>6728.333333333333</v>
      </c>
      <c r="F53" s="66">
        <v>20370.75</v>
      </c>
      <c r="G53" s="22">
        <f t="shared" ref="G53:G61" si="6">(F53-E53)/E53</f>
        <v>2.0276071340104038</v>
      </c>
      <c r="H53" s="151">
        <v>26290</v>
      </c>
      <c r="I53" s="22">
        <f t="shared" ref="I53:I61" si="7">(F53-H53)/H53</f>
        <v>-0.22515214910612399</v>
      </c>
    </row>
    <row r="54" spans="1:9" ht="16.5" x14ac:dyDescent="0.3">
      <c r="A54" s="37"/>
      <c r="B54" s="93" t="s">
        <v>39</v>
      </c>
      <c r="C54" s="15" t="s">
        <v>116</v>
      </c>
      <c r="D54" s="11" t="s">
        <v>114</v>
      </c>
      <c r="E54" s="144">
        <v>16581.892857142859</v>
      </c>
      <c r="F54" s="70">
        <v>31447.5</v>
      </c>
      <c r="G54" s="21">
        <f t="shared" si="6"/>
        <v>0.89649639344121046</v>
      </c>
      <c r="H54" s="208">
        <v>31833.75</v>
      </c>
      <c r="I54" s="21">
        <f t="shared" si="7"/>
        <v>-1.2133349039934032E-2</v>
      </c>
    </row>
    <row r="55" spans="1:9" ht="16.5" x14ac:dyDescent="0.3">
      <c r="A55" s="37"/>
      <c r="B55" s="93" t="s">
        <v>40</v>
      </c>
      <c r="C55" s="15" t="s">
        <v>117</v>
      </c>
      <c r="D55" s="11" t="s">
        <v>114</v>
      </c>
      <c r="E55" s="144">
        <v>10464.333333333334</v>
      </c>
      <c r="F55" s="70">
        <v>22723</v>
      </c>
      <c r="G55" s="21">
        <f t="shared" si="6"/>
        <v>1.1714713471155989</v>
      </c>
      <c r="H55" s="208">
        <v>23984</v>
      </c>
      <c r="I55" s="21">
        <f t="shared" si="7"/>
        <v>-5.2576717811874583E-2</v>
      </c>
    </row>
    <row r="56" spans="1:9" ht="16.5" x14ac:dyDescent="0.3">
      <c r="A56" s="37"/>
      <c r="B56" s="93" t="s">
        <v>41</v>
      </c>
      <c r="C56" s="15" t="s">
        <v>118</v>
      </c>
      <c r="D56" s="11" t="s">
        <v>114</v>
      </c>
      <c r="E56" s="144">
        <v>5017.1875</v>
      </c>
      <c r="F56" s="70">
        <v>26964.6</v>
      </c>
      <c r="G56" s="21">
        <f t="shared" si="6"/>
        <v>4.3744453441295548</v>
      </c>
      <c r="H56" s="208">
        <v>27034.6</v>
      </c>
      <c r="I56" s="21">
        <f t="shared" si="7"/>
        <v>-2.5892744852892219E-3</v>
      </c>
    </row>
    <row r="57" spans="1:9" ht="16.5" x14ac:dyDescent="0.3">
      <c r="A57" s="37"/>
      <c r="B57" s="93" t="s">
        <v>42</v>
      </c>
      <c r="C57" s="15" t="s">
        <v>198</v>
      </c>
      <c r="D57" s="11" t="s">
        <v>114</v>
      </c>
      <c r="E57" s="144">
        <v>3597.5</v>
      </c>
      <c r="F57" s="99">
        <v>15878.833333333334</v>
      </c>
      <c r="G57" s="21">
        <f t="shared" si="6"/>
        <v>3.4138522121843873</v>
      </c>
      <c r="H57" s="213">
        <v>16791.25</v>
      </c>
      <c r="I57" s="21">
        <f t="shared" si="7"/>
        <v>-5.4338817340380617E-2</v>
      </c>
    </row>
    <row r="58" spans="1:9" ht="16.5" customHeight="1" thickBot="1" x14ac:dyDescent="0.35">
      <c r="A58" s="38"/>
      <c r="B58" s="94" t="s">
        <v>43</v>
      </c>
      <c r="C58" s="16" t="s">
        <v>119</v>
      </c>
      <c r="D58" s="12" t="s">
        <v>114</v>
      </c>
      <c r="E58" s="146">
        <v>12342.583333333334</v>
      </c>
      <c r="F58" s="50">
        <v>4883.25</v>
      </c>
      <c r="G58" s="29">
        <f t="shared" si="6"/>
        <v>-0.60435754265382047</v>
      </c>
      <c r="H58" s="200">
        <v>4933.25</v>
      </c>
      <c r="I58" s="29">
        <f t="shared" si="7"/>
        <v>-1.0135306339634116E-2</v>
      </c>
    </row>
    <row r="59" spans="1:9" ht="16.5" x14ac:dyDescent="0.3">
      <c r="A59" s="37"/>
      <c r="B59" s="95" t="s">
        <v>54</v>
      </c>
      <c r="C59" s="14" t="s">
        <v>121</v>
      </c>
      <c r="D59" s="11" t="s">
        <v>120</v>
      </c>
      <c r="E59" s="144">
        <v>16443.125</v>
      </c>
      <c r="F59" s="68">
        <v>39091.428571428572</v>
      </c>
      <c r="G59" s="21">
        <f t="shared" si="6"/>
        <v>1.3773722191754045</v>
      </c>
      <c r="H59" s="207">
        <v>39396</v>
      </c>
      <c r="I59" s="21">
        <f t="shared" si="7"/>
        <v>-7.7310241793945456E-3</v>
      </c>
    </row>
    <row r="60" spans="1:9" ht="16.5" x14ac:dyDescent="0.3">
      <c r="A60" s="37"/>
      <c r="B60" s="93" t="s">
        <v>55</v>
      </c>
      <c r="C60" s="15" t="s">
        <v>122</v>
      </c>
      <c r="D60" s="13" t="s">
        <v>120</v>
      </c>
      <c r="E60" s="149">
        <v>16251.741071428572</v>
      </c>
      <c r="F60" s="70">
        <v>38966.857142857145</v>
      </c>
      <c r="G60" s="21">
        <f t="shared" si="6"/>
        <v>1.3977035427522875</v>
      </c>
      <c r="H60" s="208">
        <v>39536.857142857145</v>
      </c>
      <c r="I60" s="21">
        <f t="shared" si="7"/>
        <v>-1.4416927423958836E-2</v>
      </c>
    </row>
    <row r="61" spans="1:9" ht="16.5" customHeight="1" thickBot="1" x14ac:dyDescent="0.35">
      <c r="A61" s="38"/>
      <c r="B61" s="94" t="s">
        <v>56</v>
      </c>
      <c r="C61" s="16" t="s">
        <v>123</v>
      </c>
      <c r="D61" s="12" t="s">
        <v>120</v>
      </c>
      <c r="E61" s="146">
        <v>63757.5</v>
      </c>
      <c r="F61" s="73">
        <v>218000</v>
      </c>
      <c r="G61" s="29">
        <f t="shared" si="6"/>
        <v>2.4192055836568245</v>
      </c>
      <c r="H61" s="209">
        <v>218000</v>
      </c>
      <c r="I61" s="29">
        <f t="shared" si="7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62"/>
      <c r="F62" s="52"/>
      <c r="G62" s="41"/>
      <c r="H62" s="147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42">
        <v>20639.31111111111</v>
      </c>
      <c r="F63" s="54">
        <v>43692.800000000003</v>
      </c>
      <c r="G63" s="21">
        <f t="shared" ref="G63:G68" si="8">(F63-E63)/E63</f>
        <v>1.1169698816390299</v>
      </c>
      <c r="H63" s="202">
        <v>50347.8</v>
      </c>
      <c r="I63" s="21">
        <f t="shared" ref="I63:I74" si="9">(F63-H63)/H63</f>
        <v>-0.13218055207973337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44">
        <v>105386.5</v>
      </c>
      <c r="F64" s="46">
        <v>341794</v>
      </c>
      <c r="G64" s="21">
        <f t="shared" si="8"/>
        <v>2.243242730330735</v>
      </c>
      <c r="H64" s="196">
        <v>377486.85714285716</v>
      </c>
      <c r="I64" s="21">
        <f t="shared" si="9"/>
        <v>-9.4553906890987346E-2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44">
        <v>42508.75</v>
      </c>
      <c r="F65" s="46">
        <v>141910.5</v>
      </c>
      <c r="G65" s="21">
        <f t="shared" si="8"/>
        <v>2.3383832740318171</v>
      </c>
      <c r="H65" s="196">
        <v>149199.66666666666</v>
      </c>
      <c r="I65" s="21">
        <f t="shared" si="9"/>
        <v>-4.8855113617322588E-2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44">
        <v>18816.964285714283</v>
      </c>
      <c r="F66" s="46">
        <v>77999</v>
      </c>
      <c r="G66" s="21">
        <f t="shared" si="8"/>
        <v>3.1451425860023732</v>
      </c>
      <c r="H66" s="196">
        <v>77999</v>
      </c>
      <c r="I66" s="21">
        <f t="shared" si="9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44">
        <v>13204.25</v>
      </c>
      <c r="F67" s="46">
        <v>40061</v>
      </c>
      <c r="G67" s="21">
        <f t="shared" si="8"/>
        <v>2.0339474032981806</v>
      </c>
      <c r="H67" s="196">
        <v>42131</v>
      </c>
      <c r="I67" s="21">
        <f t="shared" si="9"/>
        <v>-4.9132467779070044E-2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46">
        <v>13058.6875</v>
      </c>
      <c r="F68" s="58">
        <v>30868.75</v>
      </c>
      <c r="G68" s="31">
        <f t="shared" si="8"/>
        <v>1.3638478216130068</v>
      </c>
      <c r="H68" s="205">
        <v>31622.5</v>
      </c>
      <c r="I68" s="31">
        <f t="shared" si="9"/>
        <v>-2.3835876353861966E-2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62"/>
      <c r="F69" s="52"/>
      <c r="G69" s="52"/>
      <c r="H69" s="147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42">
        <v>14633.705357142857</v>
      </c>
      <c r="F70" s="43">
        <v>41181</v>
      </c>
      <c r="G70" s="21">
        <f>(F70-E70)/E70</f>
        <v>1.8141198004850594</v>
      </c>
      <c r="H70" s="194">
        <v>42327.571428571428</v>
      </c>
      <c r="I70" s="21">
        <f t="shared" si="9"/>
        <v>-2.7088051354571294E-2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44">
        <v>7731.875</v>
      </c>
      <c r="F71" s="47">
        <v>26438.25</v>
      </c>
      <c r="G71" s="21">
        <f>(F71-E71)/E71</f>
        <v>2.4193840433271361</v>
      </c>
      <c r="H71" s="197">
        <v>22532.5</v>
      </c>
      <c r="I71" s="21">
        <f t="shared" si="9"/>
        <v>0.17333851103960946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44">
        <v>2076.083333333333</v>
      </c>
      <c r="F72" s="47">
        <v>13255</v>
      </c>
      <c r="G72" s="21">
        <f>(F72-E72)/E72</f>
        <v>5.384618472283548</v>
      </c>
      <c r="H72" s="197">
        <v>14994.666666666666</v>
      </c>
      <c r="I72" s="21">
        <f t="shared" si="9"/>
        <v>-0.11601902898808461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44">
        <v>9378.3333333333339</v>
      </c>
      <c r="F73" s="47">
        <v>24389.5</v>
      </c>
      <c r="G73" s="21">
        <f>(F73-E73)/E73</f>
        <v>1.6006220010662873</v>
      </c>
      <c r="H73" s="197">
        <v>25375.75</v>
      </c>
      <c r="I73" s="21">
        <f t="shared" si="9"/>
        <v>-3.8865846329665131E-2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46">
        <v>7674.6527777777783</v>
      </c>
      <c r="F74" s="50">
        <v>15899</v>
      </c>
      <c r="G74" s="21">
        <f>(F74-E74)/E74</f>
        <v>1.0716246663348867</v>
      </c>
      <c r="H74" s="200">
        <v>15907.5</v>
      </c>
      <c r="I74" s="21">
        <f t="shared" si="9"/>
        <v>-5.343391482005343E-4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62"/>
      <c r="F75" s="52"/>
      <c r="G75" s="52"/>
      <c r="H75" s="147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44">
        <v>4332.5</v>
      </c>
      <c r="F76" s="43">
        <v>15159.6</v>
      </c>
      <c r="G76" s="22">
        <f t="shared" ref="G76:G82" si="10">(F76-E76)/E76</f>
        <v>2.4990421234852858</v>
      </c>
      <c r="H76" s="194">
        <v>15422.6</v>
      </c>
      <c r="I76" s="22">
        <f t="shared" ref="I76:I82" si="11">(F76-H76)/H76</f>
        <v>-1.7052896398791383E-2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44">
        <v>3464.0624999999995</v>
      </c>
      <c r="F77" s="32">
        <v>13900.3125</v>
      </c>
      <c r="G77" s="21">
        <f t="shared" si="10"/>
        <v>3.0127198917456024</v>
      </c>
      <c r="H77" s="188">
        <v>14466.3125</v>
      </c>
      <c r="I77" s="21">
        <f t="shared" si="11"/>
        <v>-3.9125381813782882E-2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44">
        <v>1902.8750000000002</v>
      </c>
      <c r="F78" s="47">
        <v>6589</v>
      </c>
      <c r="G78" s="21">
        <f t="shared" si="10"/>
        <v>2.4626551928003675</v>
      </c>
      <c r="H78" s="197">
        <v>6713</v>
      </c>
      <c r="I78" s="21">
        <f t="shared" si="11"/>
        <v>-1.8471622225532548E-2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44">
        <v>5404.4444444444443</v>
      </c>
      <c r="F79" s="47">
        <v>11530.333333333334</v>
      </c>
      <c r="G79" s="21">
        <f t="shared" si="10"/>
        <v>1.1334909539473685</v>
      </c>
      <c r="H79" s="197">
        <v>11881</v>
      </c>
      <c r="I79" s="21">
        <f t="shared" si="11"/>
        <v>-2.9514911763880654E-2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50">
        <v>5590.1909722222226</v>
      </c>
      <c r="F80" s="61">
        <v>20011</v>
      </c>
      <c r="G80" s="21">
        <f t="shared" si="10"/>
        <v>2.5796630382459353</v>
      </c>
      <c r="H80" s="206">
        <v>22958</v>
      </c>
      <c r="I80" s="21">
        <f t="shared" si="11"/>
        <v>-0.12836484014286959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50">
        <v>21957.9375</v>
      </c>
      <c r="F81" s="61">
        <v>56000</v>
      </c>
      <c r="G81" s="21">
        <f t="shared" si="10"/>
        <v>1.550330603682609</v>
      </c>
      <c r="H81" s="206">
        <v>56000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46">
        <v>6619.2410714285716</v>
      </c>
      <c r="F82" s="50">
        <v>20831.666666666668</v>
      </c>
      <c r="G82" s="23">
        <f t="shared" si="10"/>
        <v>2.1471382356181135</v>
      </c>
      <c r="H82" s="200">
        <v>28348.571428571428</v>
      </c>
      <c r="I82" s="23">
        <f t="shared" si="11"/>
        <v>-0.26515991399583411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zoomScaleNormal="100" workbookViewId="0">
      <selection activeCell="J54" sqref="J54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56" t="s">
        <v>201</v>
      </c>
      <c r="B9" s="256"/>
      <c r="C9" s="256"/>
      <c r="D9" s="256"/>
      <c r="E9" s="256"/>
      <c r="F9" s="256"/>
      <c r="G9" s="256"/>
      <c r="H9" s="256"/>
      <c r="I9" s="256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s="134" customFormat="1" ht="24.75" customHeight="1" x14ac:dyDescent="0.2">
      <c r="A13" s="257" t="s">
        <v>3</v>
      </c>
      <c r="B13" s="263"/>
      <c r="C13" s="265" t="s">
        <v>0</v>
      </c>
      <c r="D13" s="259" t="s">
        <v>23</v>
      </c>
      <c r="E13" s="259" t="s">
        <v>217</v>
      </c>
      <c r="F13" s="276" t="s">
        <v>225</v>
      </c>
      <c r="G13" s="259" t="s">
        <v>197</v>
      </c>
      <c r="H13" s="276" t="s">
        <v>220</v>
      </c>
      <c r="I13" s="259" t="s">
        <v>187</v>
      </c>
    </row>
    <row r="14" spans="1:9" s="134" customFormat="1" ht="33.75" customHeight="1" thickBot="1" x14ac:dyDescent="0.25">
      <c r="A14" s="258"/>
      <c r="B14" s="264"/>
      <c r="C14" s="266"/>
      <c r="D14" s="279"/>
      <c r="E14" s="260"/>
      <c r="F14" s="277"/>
      <c r="G14" s="278"/>
      <c r="H14" s="277"/>
      <c r="I14" s="278"/>
    </row>
    <row r="15" spans="1:9" ht="17.25" customHeight="1" thickBot="1" x14ac:dyDescent="0.3">
      <c r="A15" s="33" t="s">
        <v>24</v>
      </c>
      <c r="B15" s="27" t="s">
        <v>22</v>
      </c>
      <c r="C15" s="125"/>
      <c r="D15" s="6"/>
      <c r="E15" s="30"/>
      <c r="F15" s="7"/>
      <c r="G15" s="7"/>
      <c r="H15" s="7"/>
      <c r="I15" s="8"/>
    </row>
    <row r="16" spans="1:9" ht="15.75" customHeight="1" x14ac:dyDescent="0.3">
      <c r="A16" s="137"/>
      <c r="B16" s="192" t="s">
        <v>16</v>
      </c>
      <c r="C16" s="175" t="s">
        <v>96</v>
      </c>
      <c r="D16" s="172" t="s">
        <v>81</v>
      </c>
      <c r="E16" s="193">
        <v>729.77777777777783</v>
      </c>
      <c r="F16" s="193">
        <v>2968.9749999999999</v>
      </c>
      <c r="G16" s="181">
        <f t="shared" ref="G16:G31" si="0">(F16-E16)/E16</f>
        <v>3.0683274969549328</v>
      </c>
      <c r="H16" s="193">
        <v>3202.666666666667</v>
      </c>
      <c r="I16" s="181">
        <f t="shared" ref="I16:I31" si="1">(F16-H16)/H16</f>
        <v>-7.2967839300582968E-2</v>
      </c>
    </row>
    <row r="17" spans="1:9" ht="16.5" x14ac:dyDescent="0.3">
      <c r="A17" s="138"/>
      <c r="B17" s="189" t="s">
        <v>12</v>
      </c>
      <c r="C17" s="176" t="s">
        <v>92</v>
      </c>
      <c r="D17" s="172" t="s">
        <v>81</v>
      </c>
      <c r="E17" s="196">
        <v>690.97500000000002</v>
      </c>
      <c r="F17" s="196">
        <v>3030.7</v>
      </c>
      <c r="G17" s="181">
        <f t="shared" si="0"/>
        <v>3.386121060819856</v>
      </c>
      <c r="H17" s="196">
        <v>3244.9</v>
      </c>
      <c r="I17" s="181">
        <f t="shared" si="1"/>
        <v>-6.6011279238189238E-2</v>
      </c>
    </row>
    <row r="18" spans="1:9" ht="16.5" x14ac:dyDescent="0.3">
      <c r="A18" s="138"/>
      <c r="B18" s="189" t="s">
        <v>7</v>
      </c>
      <c r="C18" s="176" t="s">
        <v>87</v>
      </c>
      <c r="D18" s="172" t="s">
        <v>161</v>
      </c>
      <c r="E18" s="196">
        <v>2863.9750000000004</v>
      </c>
      <c r="F18" s="196">
        <v>7739.4</v>
      </c>
      <c r="G18" s="181">
        <f t="shared" si="0"/>
        <v>1.7023280580312323</v>
      </c>
      <c r="H18" s="196">
        <v>8216.9</v>
      </c>
      <c r="I18" s="181">
        <f t="shared" si="1"/>
        <v>-5.811194002604389E-2</v>
      </c>
    </row>
    <row r="19" spans="1:9" ht="16.5" x14ac:dyDescent="0.3">
      <c r="A19" s="138"/>
      <c r="B19" s="189" t="s">
        <v>13</v>
      </c>
      <c r="C19" s="176" t="s">
        <v>93</v>
      </c>
      <c r="D19" s="172" t="s">
        <v>81</v>
      </c>
      <c r="E19" s="196">
        <v>696.34999999999991</v>
      </c>
      <c r="F19" s="196">
        <v>2944.0555555555557</v>
      </c>
      <c r="G19" s="181">
        <f t="shared" si="0"/>
        <v>3.227838810304525</v>
      </c>
      <c r="H19" s="196">
        <v>2991.2777777777778</v>
      </c>
      <c r="I19" s="181">
        <f t="shared" si="1"/>
        <v>-1.5786638931708841E-2</v>
      </c>
    </row>
    <row r="20" spans="1:9" ht="16.5" x14ac:dyDescent="0.3">
      <c r="A20" s="138"/>
      <c r="B20" s="189" t="s">
        <v>11</v>
      </c>
      <c r="C20" s="176" t="s">
        <v>91</v>
      </c>
      <c r="D20" s="172" t="s">
        <v>81</v>
      </c>
      <c r="E20" s="196">
        <v>761.2</v>
      </c>
      <c r="F20" s="196">
        <v>2185</v>
      </c>
      <c r="G20" s="181">
        <f t="shared" si="0"/>
        <v>1.8704676826064108</v>
      </c>
      <c r="H20" s="196">
        <v>2192.5</v>
      </c>
      <c r="I20" s="181">
        <f t="shared" si="1"/>
        <v>-3.4207525655644243E-3</v>
      </c>
    </row>
    <row r="21" spans="1:9" ht="16.5" x14ac:dyDescent="0.3">
      <c r="A21" s="138"/>
      <c r="B21" s="189" t="s">
        <v>14</v>
      </c>
      <c r="C21" s="176" t="s">
        <v>94</v>
      </c>
      <c r="D21" s="172" t="s">
        <v>81</v>
      </c>
      <c r="E21" s="196">
        <v>889.52499999999998</v>
      </c>
      <c r="F21" s="196">
        <v>4212.3999999999996</v>
      </c>
      <c r="G21" s="181">
        <f t="shared" si="0"/>
        <v>3.7355611140777376</v>
      </c>
      <c r="H21" s="196">
        <v>4156.1499999999996</v>
      </c>
      <c r="I21" s="181">
        <f t="shared" si="1"/>
        <v>1.3534160220396281E-2</v>
      </c>
    </row>
    <row r="22" spans="1:9" ht="16.5" x14ac:dyDescent="0.3">
      <c r="A22" s="138"/>
      <c r="B22" s="189" t="s">
        <v>19</v>
      </c>
      <c r="C22" s="176" t="s">
        <v>99</v>
      </c>
      <c r="D22" s="172" t="s">
        <v>161</v>
      </c>
      <c r="E22" s="196">
        <v>2389.4499999999998</v>
      </c>
      <c r="F22" s="196">
        <v>8787.15</v>
      </c>
      <c r="G22" s="181">
        <f t="shared" si="0"/>
        <v>2.677478080729875</v>
      </c>
      <c r="H22" s="196">
        <v>8524.9</v>
      </c>
      <c r="I22" s="181">
        <f t="shared" si="1"/>
        <v>3.0762824197351289E-2</v>
      </c>
    </row>
    <row r="23" spans="1:9" ht="16.5" x14ac:dyDescent="0.3">
      <c r="A23" s="138"/>
      <c r="B23" s="189" t="s">
        <v>8</v>
      </c>
      <c r="C23" s="176" t="s">
        <v>89</v>
      </c>
      <c r="D23" s="174" t="s">
        <v>161</v>
      </c>
      <c r="E23" s="196">
        <v>5319.1544642857143</v>
      </c>
      <c r="F23" s="196">
        <v>15920.028571428571</v>
      </c>
      <c r="G23" s="181">
        <f t="shared" si="0"/>
        <v>1.9929622608856501</v>
      </c>
      <c r="H23" s="196">
        <v>15418.625</v>
      </c>
      <c r="I23" s="181">
        <f t="shared" si="1"/>
        <v>3.2519344067877064E-2</v>
      </c>
    </row>
    <row r="24" spans="1:9" ht="16.5" x14ac:dyDescent="0.3">
      <c r="A24" s="138"/>
      <c r="B24" s="189" t="s">
        <v>15</v>
      </c>
      <c r="C24" s="176" t="s">
        <v>95</v>
      </c>
      <c r="D24" s="174" t="s">
        <v>82</v>
      </c>
      <c r="E24" s="196">
        <v>2744.1374999999998</v>
      </c>
      <c r="F24" s="196">
        <v>7607.7</v>
      </c>
      <c r="G24" s="181">
        <f t="shared" si="0"/>
        <v>1.7723465023163016</v>
      </c>
      <c r="H24" s="196">
        <v>7209.9</v>
      </c>
      <c r="I24" s="181">
        <f t="shared" si="1"/>
        <v>5.5174135563600075E-2</v>
      </c>
    </row>
    <row r="25" spans="1:9" ht="16.5" x14ac:dyDescent="0.3">
      <c r="A25" s="138"/>
      <c r="B25" s="189" t="s">
        <v>17</v>
      </c>
      <c r="C25" s="176" t="s">
        <v>97</v>
      </c>
      <c r="D25" s="174" t="s">
        <v>161</v>
      </c>
      <c r="E25" s="196">
        <v>1875.3249999999998</v>
      </c>
      <c r="F25" s="196">
        <v>4554.2666666666664</v>
      </c>
      <c r="G25" s="181">
        <f t="shared" si="0"/>
        <v>1.4285212785339432</v>
      </c>
      <c r="H25" s="196">
        <v>4281.3888888888887</v>
      </c>
      <c r="I25" s="181">
        <f t="shared" si="1"/>
        <v>6.3735807435281899E-2</v>
      </c>
    </row>
    <row r="26" spans="1:9" ht="16.5" x14ac:dyDescent="0.3">
      <c r="A26" s="138"/>
      <c r="B26" s="189" t="s">
        <v>9</v>
      </c>
      <c r="C26" s="176" t="s">
        <v>88</v>
      </c>
      <c r="D26" s="174" t="s">
        <v>161</v>
      </c>
      <c r="E26" s="196">
        <v>4607.0249999999996</v>
      </c>
      <c r="F26" s="196">
        <v>12114.4</v>
      </c>
      <c r="G26" s="181">
        <f t="shared" si="0"/>
        <v>1.6295494380864008</v>
      </c>
      <c r="H26" s="196">
        <v>11247.4</v>
      </c>
      <c r="I26" s="181">
        <f t="shared" si="1"/>
        <v>7.7084481746892614E-2</v>
      </c>
    </row>
    <row r="27" spans="1:9" ht="16.5" x14ac:dyDescent="0.3">
      <c r="A27" s="138"/>
      <c r="B27" s="189" t="s">
        <v>6</v>
      </c>
      <c r="C27" s="176" t="s">
        <v>86</v>
      </c>
      <c r="D27" s="174" t="s">
        <v>161</v>
      </c>
      <c r="E27" s="196">
        <v>2526.6527777777778</v>
      </c>
      <c r="F27" s="196">
        <v>6577.0444444444438</v>
      </c>
      <c r="G27" s="181">
        <f t="shared" si="0"/>
        <v>1.6030661997922149</v>
      </c>
      <c r="H27" s="196">
        <v>5904.4</v>
      </c>
      <c r="I27" s="181">
        <f t="shared" si="1"/>
        <v>0.11392257374914372</v>
      </c>
    </row>
    <row r="28" spans="1:9" ht="16.5" x14ac:dyDescent="0.3">
      <c r="A28" s="138"/>
      <c r="B28" s="189" t="s">
        <v>5</v>
      </c>
      <c r="C28" s="176" t="s">
        <v>85</v>
      </c>
      <c r="D28" s="174" t="s">
        <v>161</v>
      </c>
      <c r="E28" s="196">
        <v>3041.4805555555558</v>
      </c>
      <c r="F28" s="196">
        <v>8069.3</v>
      </c>
      <c r="G28" s="181">
        <f t="shared" si="0"/>
        <v>1.6530828826969319</v>
      </c>
      <c r="H28" s="196">
        <v>7204.3333333333339</v>
      </c>
      <c r="I28" s="181">
        <f t="shared" si="1"/>
        <v>0.12006199972238923</v>
      </c>
    </row>
    <row r="29" spans="1:9" ht="17.25" thickBot="1" x14ac:dyDescent="0.35">
      <c r="A29" s="139"/>
      <c r="B29" s="189" t="s">
        <v>18</v>
      </c>
      <c r="C29" s="176" t="s">
        <v>98</v>
      </c>
      <c r="D29" s="174" t="s">
        <v>83</v>
      </c>
      <c r="E29" s="196">
        <v>3263.1156250000004</v>
      </c>
      <c r="F29" s="196">
        <v>9309.5444444444438</v>
      </c>
      <c r="G29" s="181">
        <f t="shared" si="0"/>
        <v>1.8529618666039278</v>
      </c>
      <c r="H29" s="196">
        <v>8210.5555555555547</v>
      </c>
      <c r="I29" s="181">
        <f t="shared" si="1"/>
        <v>0.13385073414980719</v>
      </c>
    </row>
    <row r="30" spans="1:9" ht="16.5" x14ac:dyDescent="0.3">
      <c r="A30" s="37"/>
      <c r="B30" s="189" t="s">
        <v>10</v>
      </c>
      <c r="C30" s="176" t="s">
        <v>90</v>
      </c>
      <c r="D30" s="174" t="s">
        <v>161</v>
      </c>
      <c r="E30" s="196">
        <v>3007.0249999999996</v>
      </c>
      <c r="F30" s="196">
        <v>7602.1111111111113</v>
      </c>
      <c r="G30" s="181">
        <f t="shared" si="0"/>
        <v>1.5281170296592519</v>
      </c>
      <c r="H30" s="196">
        <v>6509.4</v>
      </c>
      <c r="I30" s="181">
        <f t="shared" si="1"/>
        <v>0.1678666407212818</v>
      </c>
    </row>
    <row r="31" spans="1:9" ht="17.25" thickBot="1" x14ac:dyDescent="0.35">
      <c r="A31" s="38"/>
      <c r="B31" s="190" t="s">
        <v>4</v>
      </c>
      <c r="C31" s="177" t="s">
        <v>84</v>
      </c>
      <c r="D31" s="173" t="s">
        <v>161</v>
      </c>
      <c r="E31" s="199">
        <v>2593.9749999999999</v>
      </c>
      <c r="F31" s="199">
        <v>11297</v>
      </c>
      <c r="G31" s="183">
        <f t="shared" si="0"/>
        <v>3.3550920883971509</v>
      </c>
      <c r="H31" s="199">
        <v>8789.4</v>
      </c>
      <c r="I31" s="183">
        <f t="shared" si="1"/>
        <v>0.28529820010467161</v>
      </c>
    </row>
    <row r="32" spans="1:9" ht="15.75" customHeight="1" thickBot="1" x14ac:dyDescent="0.25">
      <c r="A32" s="269" t="s">
        <v>188</v>
      </c>
      <c r="B32" s="270"/>
      <c r="C32" s="270"/>
      <c r="D32" s="271"/>
      <c r="E32" s="100">
        <f>SUM(E16:E31)</f>
        <v>37999.143700396824</v>
      </c>
      <c r="F32" s="101">
        <f>SUM(F16:F31)</f>
        <v>114919.07579365079</v>
      </c>
      <c r="G32" s="102">
        <f t="shared" ref="G32" si="2">(F32-E32)/E32</f>
        <v>2.0242543542487956</v>
      </c>
      <c r="H32" s="101">
        <f>SUM(H16:H31)</f>
        <v>107304.6972222222</v>
      </c>
      <c r="I32" s="105">
        <f t="shared" ref="I32" si="3">(F32-H32)/H32</f>
        <v>7.0960347203250826E-2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191" t="s">
        <v>29</v>
      </c>
      <c r="C34" s="178" t="s">
        <v>103</v>
      </c>
      <c r="D34" s="180" t="s">
        <v>161</v>
      </c>
      <c r="E34" s="202">
        <v>4378.4303571428572</v>
      </c>
      <c r="F34" s="202">
        <v>8574.75</v>
      </c>
      <c r="G34" s="181">
        <f>(F34-E34)/E34</f>
        <v>0.958407305945012</v>
      </c>
      <c r="H34" s="202">
        <v>9600</v>
      </c>
      <c r="I34" s="181">
        <f>(F34-H34)/H34</f>
        <v>-0.106796875</v>
      </c>
    </row>
    <row r="35" spans="1:9" ht="16.5" x14ac:dyDescent="0.3">
      <c r="A35" s="37"/>
      <c r="B35" s="189" t="s">
        <v>27</v>
      </c>
      <c r="C35" s="176" t="s">
        <v>101</v>
      </c>
      <c r="D35" s="172" t="s">
        <v>161</v>
      </c>
      <c r="E35" s="196">
        <v>4065.3999999999996</v>
      </c>
      <c r="F35" s="196">
        <v>10894.9</v>
      </c>
      <c r="G35" s="181">
        <f>(F35-E35)/E35</f>
        <v>1.6799084960889459</v>
      </c>
      <c r="H35" s="196">
        <v>11896.555555555555</v>
      </c>
      <c r="I35" s="181">
        <f>(F35-H35)/H35</f>
        <v>-8.4197106538774033E-2</v>
      </c>
    </row>
    <row r="36" spans="1:9" ht="16.5" x14ac:dyDescent="0.3">
      <c r="A36" s="37"/>
      <c r="B36" s="191" t="s">
        <v>26</v>
      </c>
      <c r="C36" s="176" t="s">
        <v>100</v>
      </c>
      <c r="D36" s="172" t="s">
        <v>161</v>
      </c>
      <c r="E36" s="196">
        <v>4248.78125</v>
      </c>
      <c r="F36" s="196">
        <v>11618.2</v>
      </c>
      <c r="G36" s="181">
        <f>(F36-E36)/E36</f>
        <v>1.7344782695037548</v>
      </c>
      <c r="H36" s="196">
        <v>12324.333333333332</v>
      </c>
      <c r="I36" s="181">
        <f>(F36-H36)/H36</f>
        <v>-5.7295864549806466E-2</v>
      </c>
    </row>
    <row r="37" spans="1:9" ht="16.5" x14ac:dyDescent="0.3">
      <c r="A37" s="37"/>
      <c r="B37" s="189" t="s">
        <v>30</v>
      </c>
      <c r="C37" s="176" t="s">
        <v>104</v>
      </c>
      <c r="D37" s="172" t="s">
        <v>161</v>
      </c>
      <c r="E37" s="196">
        <v>6390.4812499999998</v>
      </c>
      <c r="F37" s="196">
        <v>8784</v>
      </c>
      <c r="G37" s="181">
        <f>(F37-E37)/E37</f>
        <v>0.37454436627914373</v>
      </c>
      <c r="H37" s="196">
        <v>9074.9</v>
      </c>
      <c r="I37" s="181">
        <f>(F37-H37)/H37</f>
        <v>-3.2055449646828028E-2</v>
      </c>
    </row>
    <row r="38" spans="1:9" ht="17.25" thickBot="1" x14ac:dyDescent="0.35">
      <c r="A38" s="38"/>
      <c r="B38" s="191" t="s">
        <v>28</v>
      </c>
      <c r="C38" s="176" t="s">
        <v>102</v>
      </c>
      <c r="D38" s="184" t="s">
        <v>161</v>
      </c>
      <c r="E38" s="199">
        <v>3929.1972222222221</v>
      </c>
      <c r="F38" s="199">
        <v>11636</v>
      </c>
      <c r="G38" s="183">
        <f>(F38-E38)/E38</f>
        <v>1.9614191759555071</v>
      </c>
      <c r="H38" s="199">
        <v>11479</v>
      </c>
      <c r="I38" s="183">
        <f>(F38-H38)/H38</f>
        <v>1.3677149577489328E-2</v>
      </c>
    </row>
    <row r="39" spans="1:9" ht="15.75" customHeight="1" thickBot="1" x14ac:dyDescent="0.25">
      <c r="A39" s="269" t="s">
        <v>189</v>
      </c>
      <c r="B39" s="270"/>
      <c r="C39" s="270"/>
      <c r="D39" s="271"/>
      <c r="E39" s="84">
        <f>SUM(E34:E38)</f>
        <v>23012.290079365077</v>
      </c>
      <c r="F39" s="103">
        <f>SUM(F34:F38)</f>
        <v>51507.850000000006</v>
      </c>
      <c r="G39" s="104">
        <f t="shared" ref="G39" si="4">(F39-E39)/E39</f>
        <v>1.238275713645147</v>
      </c>
      <c r="H39" s="103">
        <f>SUM(H34:H38)</f>
        <v>54374.788888888892</v>
      </c>
      <c r="I39" s="105">
        <f t="shared" ref="I39" si="5">(F39-H39)/H39</f>
        <v>-5.2725517606096402E-2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192" t="s">
        <v>31</v>
      </c>
      <c r="C41" s="176" t="s">
        <v>105</v>
      </c>
      <c r="D41" s="180" t="s">
        <v>161</v>
      </c>
      <c r="E41" s="194">
        <v>93201.482142857145</v>
      </c>
      <c r="F41" s="196">
        <v>265331.8</v>
      </c>
      <c r="G41" s="181">
        <f t="shared" ref="G41:G46" si="6">(F41-E41)/E41</f>
        <v>1.8468624521797339</v>
      </c>
      <c r="H41" s="196">
        <v>282498.5</v>
      </c>
      <c r="I41" s="181">
        <f t="shared" ref="I41:I46" si="7">(F41-H41)/H41</f>
        <v>-6.0767402304791038E-2</v>
      </c>
    </row>
    <row r="42" spans="1:9" ht="16.5" x14ac:dyDescent="0.3">
      <c r="A42" s="37"/>
      <c r="B42" s="189" t="s">
        <v>32</v>
      </c>
      <c r="C42" s="176" t="s">
        <v>106</v>
      </c>
      <c r="D42" s="172" t="s">
        <v>161</v>
      </c>
      <c r="E42" s="197">
        <v>42616.329464285714</v>
      </c>
      <c r="F42" s="196">
        <v>131149.76666666666</v>
      </c>
      <c r="G42" s="181">
        <f t="shared" si="6"/>
        <v>2.0774533685866987</v>
      </c>
      <c r="H42" s="196">
        <v>135749.83333333331</v>
      </c>
      <c r="I42" s="181">
        <f t="shared" si="7"/>
        <v>-3.3886352223882303E-2</v>
      </c>
    </row>
    <row r="43" spans="1:9" ht="16.5" x14ac:dyDescent="0.3">
      <c r="A43" s="37"/>
      <c r="B43" s="191" t="s">
        <v>33</v>
      </c>
      <c r="C43" s="176" t="s">
        <v>107</v>
      </c>
      <c r="D43" s="172" t="s">
        <v>161</v>
      </c>
      <c r="E43" s="197">
        <v>25368.678571428572</v>
      </c>
      <c r="F43" s="204">
        <v>93687</v>
      </c>
      <c r="G43" s="181">
        <f t="shared" si="6"/>
        <v>2.693018528190696</v>
      </c>
      <c r="H43" s="204">
        <v>92437</v>
      </c>
      <c r="I43" s="181">
        <f t="shared" si="7"/>
        <v>1.352272358471175E-2</v>
      </c>
    </row>
    <row r="44" spans="1:9" ht="16.5" x14ac:dyDescent="0.3">
      <c r="A44" s="37"/>
      <c r="B44" s="189" t="s">
        <v>36</v>
      </c>
      <c r="C44" s="176" t="s">
        <v>153</v>
      </c>
      <c r="D44" s="172" t="s">
        <v>161</v>
      </c>
      <c r="E44" s="197">
        <v>22120.550000000003</v>
      </c>
      <c r="F44" s="197">
        <v>62885.428571428572</v>
      </c>
      <c r="G44" s="181">
        <f t="shared" si="6"/>
        <v>1.8428510399347469</v>
      </c>
      <c r="H44" s="197">
        <v>56330</v>
      </c>
      <c r="I44" s="181">
        <f t="shared" si="7"/>
        <v>0.11637544064314881</v>
      </c>
    </row>
    <row r="45" spans="1:9" ht="16.5" x14ac:dyDescent="0.3">
      <c r="A45" s="37"/>
      <c r="B45" s="189" t="s">
        <v>34</v>
      </c>
      <c r="C45" s="176" t="s">
        <v>154</v>
      </c>
      <c r="D45" s="172" t="s">
        <v>161</v>
      </c>
      <c r="E45" s="197">
        <v>12000.408333333333</v>
      </c>
      <c r="F45" s="197">
        <v>31014</v>
      </c>
      <c r="G45" s="181">
        <f t="shared" si="6"/>
        <v>1.5844120582007974</v>
      </c>
      <c r="H45" s="197">
        <v>27476.5</v>
      </c>
      <c r="I45" s="181">
        <f t="shared" si="7"/>
        <v>0.12874638327297871</v>
      </c>
    </row>
    <row r="46" spans="1:9" ht="16.5" customHeight="1" thickBot="1" x14ac:dyDescent="0.35">
      <c r="A46" s="38"/>
      <c r="B46" s="189" t="s">
        <v>35</v>
      </c>
      <c r="C46" s="176" t="s">
        <v>152</v>
      </c>
      <c r="D46" s="172" t="s">
        <v>161</v>
      </c>
      <c r="E46" s="200">
        <v>12241.166666666668</v>
      </c>
      <c r="F46" s="200">
        <v>28500</v>
      </c>
      <c r="G46" s="187">
        <f t="shared" si="6"/>
        <v>1.3282094571595842</v>
      </c>
      <c r="H46" s="200">
        <v>21166.666666666668</v>
      </c>
      <c r="I46" s="187">
        <f t="shared" si="7"/>
        <v>0.34645669291338577</v>
      </c>
    </row>
    <row r="47" spans="1:9" ht="15.75" customHeight="1" thickBot="1" x14ac:dyDescent="0.25">
      <c r="A47" s="269" t="s">
        <v>190</v>
      </c>
      <c r="B47" s="270"/>
      <c r="C47" s="270"/>
      <c r="D47" s="271"/>
      <c r="E47" s="84">
        <f>SUM(E41:E46)</f>
        <v>207548.6151785714</v>
      </c>
      <c r="F47" s="84">
        <f>SUM(F41:F46)</f>
        <v>612567.99523809517</v>
      </c>
      <c r="G47" s="104">
        <f t="shared" ref="G47" si="8">(F47-E47)/E47</f>
        <v>1.9514434230797046</v>
      </c>
      <c r="H47" s="103">
        <f>SUM(H41:H46)</f>
        <v>615658.49999999988</v>
      </c>
      <c r="I47" s="105">
        <f t="shared" ref="I47" si="9">(F47-H47)/H47</f>
        <v>-5.0198360972921047E-3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189" t="s">
        <v>47</v>
      </c>
      <c r="C49" s="176" t="s">
        <v>113</v>
      </c>
      <c r="D49" s="180" t="s">
        <v>114</v>
      </c>
      <c r="E49" s="194">
        <v>36285.08928571429</v>
      </c>
      <c r="F49" s="194">
        <v>110544.77777777778</v>
      </c>
      <c r="G49" s="181">
        <f t="shared" ref="G49:G55" si="10">(F49-E49)/E49</f>
        <v>2.0465620990300302</v>
      </c>
      <c r="H49" s="194">
        <v>119799.75</v>
      </c>
      <c r="I49" s="181">
        <f t="shared" ref="I49:I54" si="11">(F49-H49)/H49</f>
        <v>-7.7253685606374134E-2</v>
      </c>
    </row>
    <row r="50" spans="1:9" ht="16.5" x14ac:dyDescent="0.3">
      <c r="A50" s="37"/>
      <c r="B50" s="189" t="s">
        <v>46</v>
      </c>
      <c r="C50" s="176" t="s">
        <v>111</v>
      </c>
      <c r="D50" s="174" t="s">
        <v>110</v>
      </c>
      <c r="E50" s="197">
        <v>9947.8666666666668</v>
      </c>
      <c r="F50" s="197">
        <v>36683.666666666664</v>
      </c>
      <c r="G50" s="181">
        <f t="shared" si="10"/>
        <v>2.6875913093594601</v>
      </c>
      <c r="H50" s="197">
        <v>36899.222222222219</v>
      </c>
      <c r="I50" s="181">
        <f t="shared" si="11"/>
        <v>-5.8417371037630811E-3</v>
      </c>
    </row>
    <row r="51" spans="1:9" ht="16.5" x14ac:dyDescent="0.3">
      <c r="A51" s="37"/>
      <c r="B51" s="189" t="s">
        <v>50</v>
      </c>
      <c r="C51" s="176" t="s">
        <v>159</v>
      </c>
      <c r="D51" s="172" t="s">
        <v>112</v>
      </c>
      <c r="E51" s="197">
        <v>50835.375</v>
      </c>
      <c r="F51" s="197">
        <v>112249.33333333333</v>
      </c>
      <c r="G51" s="181">
        <f t="shared" si="10"/>
        <v>1.208094920777772</v>
      </c>
      <c r="H51" s="197">
        <v>112249.33333333333</v>
      </c>
      <c r="I51" s="181">
        <f t="shared" si="11"/>
        <v>0</v>
      </c>
    </row>
    <row r="52" spans="1:9" ht="16.5" x14ac:dyDescent="0.3">
      <c r="A52" s="37"/>
      <c r="B52" s="189" t="s">
        <v>49</v>
      </c>
      <c r="C52" s="176" t="s">
        <v>158</v>
      </c>
      <c r="D52" s="172" t="s">
        <v>199</v>
      </c>
      <c r="E52" s="197">
        <v>5346.6</v>
      </c>
      <c r="F52" s="197">
        <v>16750</v>
      </c>
      <c r="G52" s="181">
        <f t="shared" si="10"/>
        <v>2.132832080200501</v>
      </c>
      <c r="H52" s="197">
        <v>15166.666666666666</v>
      </c>
      <c r="I52" s="181">
        <f t="shared" si="11"/>
        <v>0.10439560439560444</v>
      </c>
    </row>
    <row r="53" spans="1:9" ht="16.5" x14ac:dyDescent="0.3">
      <c r="A53" s="37"/>
      <c r="B53" s="189" t="s">
        <v>45</v>
      </c>
      <c r="C53" s="176" t="s">
        <v>109</v>
      </c>
      <c r="D53" s="174" t="s">
        <v>108</v>
      </c>
      <c r="E53" s="197">
        <v>15610.799206349206</v>
      </c>
      <c r="F53" s="197">
        <v>62075.333333333336</v>
      </c>
      <c r="G53" s="181">
        <f t="shared" si="10"/>
        <v>2.9764353197295708</v>
      </c>
      <c r="H53" s="197">
        <v>55159.75</v>
      </c>
      <c r="I53" s="181">
        <f t="shared" si="11"/>
        <v>0.12537372510450712</v>
      </c>
    </row>
    <row r="54" spans="1:9" ht="16.5" customHeight="1" thickBot="1" x14ac:dyDescent="0.35">
      <c r="A54" s="38"/>
      <c r="B54" s="189" t="s">
        <v>48</v>
      </c>
      <c r="C54" s="176" t="s">
        <v>157</v>
      </c>
      <c r="D54" s="173" t="s">
        <v>114</v>
      </c>
      <c r="E54" s="200">
        <v>56660.833333333336</v>
      </c>
      <c r="F54" s="200">
        <v>174075</v>
      </c>
      <c r="G54" s="187">
        <f t="shared" si="10"/>
        <v>2.0722280234730044</v>
      </c>
      <c r="H54" s="200">
        <v>147618.75</v>
      </c>
      <c r="I54" s="187">
        <f t="shared" si="11"/>
        <v>0.179220119395402</v>
      </c>
    </row>
    <row r="55" spans="1:9" ht="15.75" customHeight="1" thickBot="1" x14ac:dyDescent="0.25">
      <c r="A55" s="269" t="s">
        <v>191</v>
      </c>
      <c r="B55" s="270"/>
      <c r="C55" s="270"/>
      <c r="D55" s="271"/>
      <c r="E55" s="84">
        <f>SUM(E49:E54)</f>
        <v>174686.56349206352</v>
      </c>
      <c r="F55" s="84">
        <f>SUM(F49:F54)</f>
        <v>512378.11111111107</v>
      </c>
      <c r="G55" s="104">
        <f t="shared" si="10"/>
        <v>1.9331283463847511</v>
      </c>
      <c r="H55" s="84">
        <f>SUM(H49:H54)</f>
        <v>486893.47222222225</v>
      </c>
      <c r="I55" s="105">
        <f t="shared" ref="I55" si="12">(F55-H55)/H55</f>
        <v>5.2341303268197061E-2</v>
      </c>
    </row>
    <row r="56" spans="1:9" ht="17.25" customHeight="1" thickBot="1" x14ac:dyDescent="0.3">
      <c r="A56" s="110" t="s">
        <v>44</v>
      </c>
      <c r="B56" s="10" t="s">
        <v>57</v>
      </c>
      <c r="C56" s="163"/>
      <c r="D56" s="123"/>
      <c r="E56" s="107"/>
      <c r="F56" s="107"/>
      <c r="G56" s="108"/>
      <c r="H56" s="107"/>
      <c r="I56" s="109"/>
    </row>
    <row r="57" spans="1:9" ht="16.5" x14ac:dyDescent="0.3">
      <c r="A57" s="110"/>
      <c r="B57" s="210" t="s">
        <v>38</v>
      </c>
      <c r="C57" s="179" t="s">
        <v>115</v>
      </c>
      <c r="D57" s="180" t="s">
        <v>114</v>
      </c>
      <c r="E57" s="194">
        <v>6728.333333333333</v>
      </c>
      <c r="F57" s="151">
        <v>20370.75</v>
      </c>
      <c r="G57" s="182">
        <f t="shared" ref="G57:G65" si="13">(F57-E57)/E57</f>
        <v>2.0276071340104038</v>
      </c>
      <c r="H57" s="151">
        <v>26290</v>
      </c>
      <c r="I57" s="182">
        <f t="shared" ref="I57:I65" si="14">(F57-H57)/H57</f>
        <v>-0.22515214910612399</v>
      </c>
    </row>
    <row r="58" spans="1:9" ht="16.5" x14ac:dyDescent="0.3">
      <c r="A58" s="111"/>
      <c r="B58" s="211" t="s">
        <v>42</v>
      </c>
      <c r="C58" s="176" t="s">
        <v>198</v>
      </c>
      <c r="D58" s="172" t="s">
        <v>114</v>
      </c>
      <c r="E58" s="197">
        <v>3597.5</v>
      </c>
      <c r="F58" s="208">
        <v>15878.833333333334</v>
      </c>
      <c r="G58" s="181">
        <f t="shared" si="13"/>
        <v>3.4138522121843873</v>
      </c>
      <c r="H58" s="208">
        <v>16791.25</v>
      </c>
      <c r="I58" s="181">
        <f t="shared" si="14"/>
        <v>-5.4338817340380617E-2</v>
      </c>
    </row>
    <row r="59" spans="1:9" ht="16.5" x14ac:dyDescent="0.3">
      <c r="A59" s="111"/>
      <c r="B59" s="211" t="s">
        <v>40</v>
      </c>
      <c r="C59" s="176" t="s">
        <v>117</v>
      </c>
      <c r="D59" s="172" t="s">
        <v>114</v>
      </c>
      <c r="E59" s="197">
        <v>10464.333333333334</v>
      </c>
      <c r="F59" s="208">
        <v>22723</v>
      </c>
      <c r="G59" s="181">
        <f t="shared" si="13"/>
        <v>1.1714713471155989</v>
      </c>
      <c r="H59" s="208">
        <v>23984</v>
      </c>
      <c r="I59" s="181">
        <f t="shared" si="14"/>
        <v>-5.2576717811874583E-2</v>
      </c>
    </row>
    <row r="60" spans="1:9" ht="16.5" x14ac:dyDescent="0.3">
      <c r="A60" s="111"/>
      <c r="B60" s="211" t="s">
        <v>55</v>
      </c>
      <c r="C60" s="176" t="s">
        <v>122</v>
      </c>
      <c r="D60" s="172" t="s">
        <v>120</v>
      </c>
      <c r="E60" s="197">
        <v>16251.741071428572</v>
      </c>
      <c r="F60" s="208">
        <v>38966.857142857145</v>
      </c>
      <c r="G60" s="181">
        <f t="shared" si="13"/>
        <v>1.3977035427522875</v>
      </c>
      <c r="H60" s="208">
        <v>39536.857142857145</v>
      </c>
      <c r="I60" s="181">
        <f t="shared" si="14"/>
        <v>-1.4416927423958836E-2</v>
      </c>
    </row>
    <row r="61" spans="1:9" ht="16.5" x14ac:dyDescent="0.3">
      <c r="A61" s="111"/>
      <c r="B61" s="211" t="s">
        <v>39</v>
      </c>
      <c r="C61" s="176" t="s">
        <v>116</v>
      </c>
      <c r="D61" s="172" t="s">
        <v>114</v>
      </c>
      <c r="E61" s="197">
        <v>16581.892857142859</v>
      </c>
      <c r="F61" s="213">
        <v>31447.5</v>
      </c>
      <c r="G61" s="181">
        <f t="shared" si="13"/>
        <v>0.89649639344121046</v>
      </c>
      <c r="H61" s="213">
        <v>31833.75</v>
      </c>
      <c r="I61" s="181">
        <f t="shared" si="14"/>
        <v>-1.2133349039934032E-2</v>
      </c>
    </row>
    <row r="62" spans="1:9" s="134" customFormat="1" ht="17.25" thickBot="1" x14ac:dyDescent="0.35">
      <c r="A62" s="156"/>
      <c r="B62" s="212" t="s">
        <v>43</v>
      </c>
      <c r="C62" s="177" t="s">
        <v>119</v>
      </c>
      <c r="D62" s="173" t="s">
        <v>114</v>
      </c>
      <c r="E62" s="200">
        <v>12342.583333333334</v>
      </c>
      <c r="F62" s="200">
        <v>4883.25</v>
      </c>
      <c r="G62" s="186">
        <f t="shared" si="13"/>
        <v>-0.60435754265382047</v>
      </c>
      <c r="H62" s="200">
        <v>4933.25</v>
      </c>
      <c r="I62" s="186">
        <f t="shared" si="14"/>
        <v>-1.0135306339634116E-2</v>
      </c>
    </row>
    <row r="63" spans="1:9" s="134" customFormat="1" ht="16.5" x14ac:dyDescent="0.3">
      <c r="A63" s="156"/>
      <c r="B63" s="95" t="s">
        <v>54</v>
      </c>
      <c r="C63" s="175" t="s">
        <v>121</v>
      </c>
      <c r="D63" s="172" t="s">
        <v>120</v>
      </c>
      <c r="E63" s="197">
        <v>16443.125</v>
      </c>
      <c r="F63" s="207">
        <v>39091.428571428572</v>
      </c>
      <c r="G63" s="181">
        <f t="shared" si="13"/>
        <v>1.3773722191754045</v>
      </c>
      <c r="H63" s="207">
        <v>39396</v>
      </c>
      <c r="I63" s="181">
        <f t="shared" si="14"/>
        <v>-7.7310241793945456E-3</v>
      </c>
    </row>
    <row r="64" spans="1:9" s="134" customFormat="1" ht="16.5" x14ac:dyDescent="0.3">
      <c r="A64" s="156"/>
      <c r="B64" s="211" t="s">
        <v>41</v>
      </c>
      <c r="C64" s="176" t="s">
        <v>118</v>
      </c>
      <c r="D64" s="174" t="s">
        <v>114</v>
      </c>
      <c r="E64" s="204">
        <v>5017.1875</v>
      </c>
      <c r="F64" s="208">
        <v>26964.6</v>
      </c>
      <c r="G64" s="181">
        <f t="shared" si="13"/>
        <v>4.3744453441295548</v>
      </c>
      <c r="H64" s="208">
        <v>27034.6</v>
      </c>
      <c r="I64" s="181">
        <f t="shared" si="14"/>
        <v>-2.5892744852892219E-3</v>
      </c>
    </row>
    <row r="65" spans="1:9" ht="16.5" customHeight="1" thickBot="1" x14ac:dyDescent="0.35">
      <c r="A65" s="112"/>
      <c r="B65" s="212" t="s">
        <v>56</v>
      </c>
      <c r="C65" s="177" t="s">
        <v>123</v>
      </c>
      <c r="D65" s="173" t="s">
        <v>120</v>
      </c>
      <c r="E65" s="200">
        <v>63757.5</v>
      </c>
      <c r="F65" s="209">
        <v>218000</v>
      </c>
      <c r="G65" s="186">
        <f t="shared" si="13"/>
        <v>2.4192055836568245</v>
      </c>
      <c r="H65" s="209">
        <v>218000</v>
      </c>
      <c r="I65" s="186">
        <f t="shared" si="14"/>
        <v>0</v>
      </c>
    </row>
    <row r="66" spans="1:9" ht="15.75" customHeight="1" thickBot="1" x14ac:dyDescent="0.25">
      <c r="A66" s="269" t="s">
        <v>192</v>
      </c>
      <c r="B66" s="280"/>
      <c r="C66" s="280"/>
      <c r="D66" s="281"/>
      <c r="E66" s="100">
        <f>SUM(E57:E65)</f>
        <v>151184.19642857142</v>
      </c>
      <c r="F66" s="100">
        <f>SUM(F57:F65)</f>
        <v>418326.21904761903</v>
      </c>
      <c r="G66" s="102">
        <f t="shared" ref="G66" si="15">(F66-E66)/E66</f>
        <v>1.7669970071591556</v>
      </c>
      <c r="H66" s="100">
        <f>SUM(H57:H65)</f>
        <v>427799.70714285714</v>
      </c>
      <c r="I66" s="164">
        <f t="shared" ref="I66" si="16">(F66-H66)/H66</f>
        <v>-2.2144681113759109E-2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189" t="s">
        <v>59</v>
      </c>
      <c r="C68" s="176" t="s">
        <v>128</v>
      </c>
      <c r="D68" s="180" t="s">
        <v>124</v>
      </c>
      <c r="E68" s="194">
        <v>20639.31111111111</v>
      </c>
      <c r="F68" s="202">
        <v>43692.800000000003</v>
      </c>
      <c r="G68" s="181">
        <f t="shared" ref="G68:G73" si="17">(F68-E68)/E68</f>
        <v>1.1169698816390299</v>
      </c>
      <c r="H68" s="202">
        <v>50347.8</v>
      </c>
      <c r="I68" s="181">
        <f t="shared" ref="I68:I73" si="18">(F68-H68)/H68</f>
        <v>-0.13218055207973337</v>
      </c>
    </row>
    <row r="69" spans="1:9" ht="16.5" x14ac:dyDescent="0.3">
      <c r="A69" s="37"/>
      <c r="B69" s="189" t="s">
        <v>60</v>
      </c>
      <c r="C69" s="176" t="s">
        <v>129</v>
      </c>
      <c r="D69" s="174" t="s">
        <v>215</v>
      </c>
      <c r="E69" s="197">
        <v>105386.5</v>
      </c>
      <c r="F69" s="196">
        <v>341794</v>
      </c>
      <c r="G69" s="181">
        <f t="shared" si="17"/>
        <v>2.243242730330735</v>
      </c>
      <c r="H69" s="196">
        <v>377486.85714285716</v>
      </c>
      <c r="I69" s="181">
        <f t="shared" si="18"/>
        <v>-9.4553906890987346E-2</v>
      </c>
    </row>
    <row r="70" spans="1:9" ht="16.5" x14ac:dyDescent="0.3">
      <c r="A70" s="37"/>
      <c r="B70" s="189" t="s">
        <v>63</v>
      </c>
      <c r="C70" s="176" t="s">
        <v>132</v>
      </c>
      <c r="D70" s="174" t="s">
        <v>126</v>
      </c>
      <c r="E70" s="197">
        <v>13204.25</v>
      </c>
      <c r="F70" s="196">
        <v>40061</v>
      </c>
      <c r="G70" s="181">
        <f t="shared" si="17"/>
        <v>2.0339474032981806</v>
      </c>
      <c r="H70" s="196">
        <v>42131</v>
      </c>
      <c r="I70" s="181">
        <f t="shared" si="18"/>
        <v>-4.9132467779070044E-2</v>
      </c>
    </row>
    <row r="71" spans="1:9" ht="16.5" x14ac:dyDescent="0.3">
      <c r="A71" s="37"/>
      <c r="B71" s="189" t="s">
        <v>61</v>
      </c>
      <c r="C71" s="176" t="s">
        <v>130</v>
      </c>
      <c r="D71" s="174" t="s">
        <v>216</v>
      </c>
      <c r="E71" s="197">
        <v>42508.75</v>
      </c>
      <c r="F71" s="196">
        <v>141910.5</v>
      </c>
      <c r="G71" s="181">
        <f t="shared" si="17"/>
        <v>2.3383832740318171</v>
      </c>
      <c r="H71" s="196">
        <v>149199.66666666666</v>
      </c>
      <c r="I71" s="181">
        <f t="shared" si="18"/>
        <v>-4.8855113617322588E-2</v>
      </c>
    </row>
    <row r="72" spans="1:9" ht="16.5" x14ac:dyDescent="0.3">
      <c r="A72" s="37"/>
      <c r="B72" s="189" t="s">
        <v>64</v>
      </c>
      <c r="C72" s="176" t="s">
        <v>133</v>
      </c>
      <c r="D72" s="174" t="s">
        <v>127</v>
      </c>
      <c r="E72" s="197">
        <v>13058.6875</v>
      </c>
      <c r="F72" s="196">
        <v>30868.75</v>
      </c>
      <c r="G72" s="181">
        <f t="shared" si="17"/>
        <v>1.3638478216130068</v>
      </c>
      <c r="H72" s="196">
        <v>31622.5</v>
      </c>
      <c r="I72" s="181">
        <f t="shared" si="18"/>
        <v>-2.3835876353861966E-2</v>
      </c>
    </row>
    <row r="73" spans="1:9" ht="16.5" customHeight="1" thickBot="1" x14ac:dyDescent="0.35">
      <c r="A73" s="37"/>
      <c r="B73" s="189" t="s">
        <v>62</v>
      </c>
      <c r="C73" s="176" t="s">
        <v>131</v>
      </c>
      <c r="D73" s="173" t="s">
        <v>125</v>
      </c>
      <c r="E73" s="200">
        <v>18816.964285714283</v>
      </c>
      <c r="F73" s="205">
        <v>77999</v>
      </c>
      <c r="G73" s="187">
        <f t="shared" si="17"/>
        <v>3.1451425860023732</v>
      </c>
      <c r="H73" s="205">
        <v>77999</v>
      </c>
      <c r="I73" s="187">
        <f t="shared" si="18"/>
        <v>0</v>
      </c>
    </row>
    <row r="74" spans="1:9" ht="15.75" customHeight="1" thickBot="1" x14ac:dyDescent="0.25">
      <c r="A74" s="269" t="s">
        <v>214</v>
      </c>
      <c r="B74" s="270"/>
      <c r="C74" s="270"/>
      <c r="D74" s="271"/>
      <c r="E74" s="84">
        <f>SUM(E68:E73)</f>
        <v>213614.4628968254</v>
      </c>
      <c r="F74" s="84">
        <f>SUM(F68:F73)</f>
        <v>676326.05</v>
      </c>
      <c r="G74" s="104">
        <f t="shared" ref="G74" si="19">(F74-E74)/E74</f>
        <v>2.1661060811536053</v>
      </c>
      <c r="H74" s="84">
        <f>SUM(H68:H73)</f>
        <v>728786.82380952383</v>
      </c>
      <c r="I74" s="105">
        <f t="shared" ref="I74" si="20">(F74-H74)/H74</f>
        <v>-7.1983702360726223E-2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189" t="s">
        <v>69</v>
      </c>
      <c r="C76" s="178" t="s">
        <v>140</v>
      </c>
      <c r="D76" s="180" t="s">
        <v>136</v>
      </c>
      <c r="E76" s="194">
        <v>2076.083333333333</v>
      </c>
      <c r="F76" s="194">
        <v>13255</v>
      </c>
      <c r="G76" s="181">
        <f>(F76-E76)/E76</f>
        <v>5.384618472283548</v>
      </c>
      <c r="H76" s="194">
        <v>14994.666666666666</v>
      </c>
      <c r="I76" s="181">
        <f>(F76-H76)/H76</f>
        <v>-0.11601902898808461</v>
      </c>
    </row>
    <row r="77" spans="1:9" ht="16.5" x14ac:dyDescent="0.3">
      <c r="A77" s="37"/>
      <c r="B77" s="189" t="s">
        <v>70</v>
      </c>
      <c r="C77" s="176" t="s">
        <v>141</v>
      </c>
      <c r="D77" s="174" t="s">
        <v>137</v>
      </c>
      <c r="E77" s="197">
        <v>9378.3333333333339</v>
      </c>
      <c r="F77" s="197">
        <v>24389.5</v>
      </c>
      <c r="G77" s="181">
        <f>(F77-E77)/E77</f>
        <v>1.6006220010662873</v>
      </c>
      <c r="H77" s="197">
        <v>25375.75</v>
      </c>
      <c r="I77" s="181">
        <f>(F77-H77)/H77</f>
        <v>-3.8865846329665131E-2</v>
      </c>
    </row>
    <row r="78" spans="1:9" ht="16.5" x14ac:dyDescent="0.3">
      <c r="A78" s="37"/>
      <c r="B78" s="189" t="s">
        <v>68</v>
      </c>
      <c r="C78" s="176" t="s">
        <v>138</v>
      </c>
      <c r="D78" s="174" t="s">
        <v>134</v>
      </c>
      <c r="E78" s="197">
        <v>14633.705357142857</v>
      </c>
      <c r="F78" s="197">
        <v>41181</v>
      </c>
      <c r="G78" s="181">
        <f>(F78-E78)/E78</f>
        <v>1.8141198004850594</v>
      </c>
      <c r="H78" s="197">
        <v>42327.571428571428</v>
      </c>
      <c r="I78" s="181">
        <f>(F78-H78)/H78</f>
        <v>-2.7088051354571294E-2</v>
      </c>
    </row>
    <row r="79" spans="1:9" ht="16.5" x14ac:dyDescent="0.3">
      <c r="A79" s="37"/>
      <c r="B79" s="189" t="s">
        <v>71</v>
      </c>
      <c r="C79" s="176" t="s">
        <v>200</v>
      </c>
      <c r="D79" s="174" t="s">
        <v>134</v>
      </c>
      <c r="E79" s="197">
        <v>7674.6527777777783</v>
      </c>
      <c r="F79" s="197">
        <v>15899</v>
      </c>
      <c r="G79" s="181">
        <f>(F79-E79)/E79</f>
        <v>1.0716246663348867</v>
      </c>
      <c r="H79" s="197">
        <v>15907.5</v>
      </c>
      <c r="I79" s="181">
        <f>(F79-H79)/H79</f>
        <v>-5.343391482005343E-4</v>
      </c>
    </row>
    <row r="80" spans="1:9" ht="16.5" customHeight="1" thickBot="1" x14ac:dyDescent="0.35">
      <c r="A80" s="38"/>
      <c r="B80" s="189" t="s">
        <v>67</v>
      </c>
      <c r="C80" s="176" t="s">
        <v>139</v>
      </c>
      <c r="D80" s="173" t="s">
        <v>135</v>
      </c>
      <c r="E80" s="200">
        <v>7731.875</v>
      </c>
      <c r="F80" s="200">
        <v>26438.25</v>
      </c>
      <c r="G80" s="181">
        <f>(F80-E80)/E80</f>
        <v>2.4193840433271361</v>
      </c>
      <c r="H80" s="200">
        <v>22532.5</v>
      </c>
      <c r="I80" s="181">
        <f>(F80-H80)/H80</f>
        <v>0.17333851103960946</v>
      </c>
    </row>
    <row r="81" spans="1:11" ht="15.75" customHeight="1" thickBot="1" x14ac:dyDescent="0.25">
      <c r="A81" s="269" t="s">
        <v>193</v>
      </c>
      <c r="B81" s="270"/>
      <c r="C81" s="270"/>
      <c r="D81" s="271"/>
      <c r="E81" s="84">
        <f>SUM(E76:E80)</f>
        <v>41494.649801587308</v>
      </c>
      <c r="F81" s="84">
        <f>SUM(F76:F80)</f>
        <v>121162.75</v>
      </c>
      <c r="G81" s="104">
        <f t="shared" ref="G81" si="21">(F81-E81)/E81</f>
        <v>1.91996077998868</v>
      </c>
      <c r="H81" s="84">
        <f>SUM(H76:H80)</f>
        <v>121137.98809523809</v>
      </c>
      <c r="I81" s="105">
        <f t="shared" ref="I81" si="22">(F81-H81)/H81</f>
        <v>2.0441073152412386E-4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189" t="s">
        <v>80</v>
      </c>
      <c r="C83" s="176" t="s">
        <v>151</v>
      </c>
      <c r="D83" s="180" t="s">
        <v>150</v>
      </c>
      <c r="E83" s="197">
        <v>6619.2410714285716</v>
      </c>
      <c r="F83" s="194">
        <v>20831.666666666668</v>
      </c>
      <c r="G83" s="182">
        <f t="shared" ref="G83:G89" si="23">(F83-E83)/E83</f>
        <v>2.1471382356181135</v>
      </c>
      <c r="H83" s="194">
        <v>28348.571428571428</v>
      </c>
      <c r="I83" s="182">
        <f t="shared" ref="I83:I89" si="24">(F83-H83)/H83</f>
        <v>-0.26515991399583411</v>
      </c>
    </row>
    <row r="84" spans="1:11" ht="16.5" x14ac:dyDescent="0.3">
      <c r="A84" s="37"/>
      <c r="B84" s="189" t="s">
        <v>78</v>
      </c>
      <c r="C84" s="176" t="s">
        <v>149</v>
      </c>
      <c r="D84" s="172" t="s">
        <v>147</v>
      </c>
      <c r="E84" s="197">
        <v>5590.1909722222226</v>
      </c>
      <c r="F84" s="197">
        <v>20011</v>
      </c>
      <c r="G84" s="181">
        <f t="shared" si="23"/>
        <v>2.5796630382459353</v>
      </c>
      <c r="H84" s="197">
        <v>22958</v>
      </c>
      <c r="I84" s="181">
        <f t="shared" si="24"/>
        <v>-0.12836484014286959</v>
      </c>
    </row>
    <row r="85" spans="1:11" ht="16.5" x14ac:dyDescent="0.3">
      <c r="A85" s="37"/>
      <c r="B85" s="189" t="s">
        <v>76</v>
      </c>
      <c r="C85" s="176" t="s">
        <v>143</v>
      </c>
      <c r="D85" s="174" t="s">
        <v>161</v>
      </c>
      <c r="E85" s="197">
        <v>3464.0624999999995</v>
      </c>
      <c r="F85" s="188">
        <v>13900.3125</v>
      </c>
      <c r="G85" s="181">
        <f t="shared" si="23"/>
        <v>3.0127198917456024</v>
      </c>
      <c r="H85" s="188">
        <v>14466.3125</v>
      </c>
      <c r="I85" s="181">
        <f t="shared" si="24"/>
        <v>-3.9125381813782882E-2</v>
      </c>
    </row>
    <row r="86" spans="1:11" ht="16.5" x14ac:dyDescent="0.3">
      <c r="A86" s="37"/>
      <c r="B86" s="189" t="s">
        <v>77</v>
      </c>
      <c r="C86" s="176" t="s">
        <v>146</v>
      </c>
      <c r="D86" s="174" t="s">
        <v>162</v>
      </c>
      <c r="E86" s="197">
        <v>5404.4444444444443</v>
      </c>
      <c r="F86" s="197">
        <v>11530.333333333334</v>
      </c>
      <c r="G86" s="181">
        <f t="shared" si="23"/>
        <v>1.1334909539473685</v>
      </c>
      <c r="H86" s="197">
        <v>11881</v>
      </c>
      <c r="I86" s="181">
        <f t="shared" si="24"/>
        <v>-2.9514911763880654E-2</v>
      </c>
    </row>
    <row r="87" spans="1:11" ht="16.5" x14ac:dyDescent="0.3">
      <c r="A87" s="37"/>
      <c r="B87" s="189" t="s">
        <v>75</v>
      </c>
      <c r="C87" s="176" t="s">
        <v>148</v>
      </c>
      <c r="D87" s="185" t="s">
        <v>145</v>
      </c>
      <c r="E87" s="206">
        <v>1902.8750000000002</v>
      </c>
      <c r="F87" s="206">
        <v>6589</v>
      </c>
      <c r="G87" s="181">
        <f t="shared" si="23"/>
        <v>2.4626551928003675</v>
      </c>
      <c r="H87" s="206">
        <v>6713</v>
      </c>
      <c r="I87" s="181">
        <f t="shared" si="24"/>
        <v>-1.8471622225532548E-2</v>
      </c>
    </row>
    <row r="88" spans="1:11" ht="16.5" x14ac:dyDescent="0.3">
      <c r="A88" s="37"/>
      <c r="B88" s="189" t="s">
        <v>74</v>
      </c>
      <c r="C88" s="176" t="s">
        <v>144</v>
      </c>
      <c r="D88" s="185" t="s">
        <v>142</v>
      </c>
      <c r="E88" s="206">
        <v>4332.5</v>
      </c>
      <c r="F88" s="206">
        <v>15159.6</v>
      </c>
      <c r="G88" s="181">
        <f t="shared" si="23"/>
        <v>2.4990421234852858</v>
      </c>
      <c r="H88" s="206">
        <v>15422.6</v>
      </c>
      <c r="I88" s="181">
        <f t="shared" si="24"/>
        <v>-1.7052896398791383E-2</v>
      </c>
    </row>
    <row r="89" spans="1:11" ht="16.5" customHeight="1" thickBot="1" x14ac:dyDescent="0.35">
      <c r="A89" s="35"/>
      <c r="B89" s="190" t="s">
        <v>79</v>
      </c>
      <c r="C89" s="177" t="s">
        <v>155</v>
      </c>
      <c r="D89" s="173" t="s">
        <v>156</v>
      </c>
      <c r="E89" s="200">
        <v>21957.9375</v>
      </c>
      <c r="F89" s="200">
        <v>56000</v>
      </c>
      <c r="G89" s="183">
        <f t="shared" si="23"/>
        <v>1.550330603682609</v>
      </c>
      <c r="H89" s="200">
        <v>56000</v>
      </c>
      <c r="I89" s="183">
        <f t="shared" si="24"/>
        <v>0</v>
      </c>
    </row>
    <row r="90" spans="1:11" ht="15.75" customHeight="1" thickBot="1" x14ac:dyDescent="0.25">
      <c r="A90" s="269" t="s">
        <v>194</v>
      </c>
      <c r="B90" s="270"/>
      <c r="C90" s="270"/>
      <c r="D90" s="271"/>
      <c r="E90" s="84">
        <f>SUM(E83:E89)</f>
        <v>49271.251488095237</v>
      </c>
      <c r="F90" s="84">
        <f>SUM(F83:F89)</f>
        <v>144021.91250000001</v>
      </c>
      <c r="G90" s="113">
        <f t="shared" ref="G90:G91" si="25">(F90-E90)/E90</f>
        <v>1.9230414927617197</v>
      </c>
      <c r="H90" s="84">
        <f>SUM(H83:H89)</f>
        <v>155789.48392857143</v>
      </c>
      <c r="I90" s="105">
        <f t="shared" ref="I90:I91" si="26">(F90-H90)/H90</f>
        <v>-7.5535081905571899E-2</v>
      </c>
    </row>
    <row r="91" spans="1:11" ht="15.75" customHeight="1" thickBot="1" x14ac:dyDescent="0.25">
      <c r="A91" s="269" t="s">
        <v>195</v>
      </c>
      <c r="B91" s="270"/>
      <c r="C91" s="270"/>
      <c r="D91" s="271"/>
      <c r="E91" s="100">
        <f>SUM(E90+E81+E74+E66+E55+E47+E39+E32)</f>
        <v>898811.17306547635</v>
      </c>
      <c r="F91" s="100">
        <f>SUM(F32,F39,F47,F55,F66,F74,F81,F90)</f>
        <v>2651209.963690476</v>
      </c>
      <c r="G91" s="102">
        <f t="shared" si="25"/>
        <v>1.9496851431522442</v>
      </c>
      <c r="H91" s="100">
        <f>SUM(H32,H39,H47,H55,H66,H74,H81,H90)</f>
        <v>2697745.4613095233</v>
      </c>
      <c r="I91" s="114">
        <f t="shared" si="26"/>
        <v>-1.7249773296424457E-2</v>
      </c>
      <c r="J91" s="115"/>
    </row>
    <row r="92" spans="1:11" x14ac:dyDescent="0.25">
      <c r="E92" s="116"/>
      <c r="F92" s="116"/>
      <c r="K92" s="117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abSelected="1" zoomScaleNormal="100" workbookViewId="0">
      <selection activeCell="D23" sqref="D23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7" t="s">
        <v>205</v>
      </c>
      <c r="B9" s="26"/>
      <c r="C9" s="26"/>
      <c r="D9" s="26"/>
      <c r="E9" s="126"/>
      <c r="F9" s="126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263" t="s">
        <v>3</v>
      </c>
      <c r="B13" s="263"/>
      <c r="C13" s="265" t="s">
        <v>0</v>
      </c>
      <c r="D13" s="259" t="s">
        <v>207</v>
      </c>
      <c r="E13" s="259" t="s">
        <v>208</v>
      </c>
      <c r="F13" s="259" t="s">
        <v>209</v>
      </c>
      <c r="G13" s="259" t="s">
        <v>210</v>
      </c>
      <c r="H13" s="259" t="s">
        <v>211</v>
      </c>
      <c r="I13" s="259" t="s">
        <v>212</v>
      </c>
    </row>
    <row r="14" spans="1:9" ht="24.75" customHeight="1" thickBot="1" x14ac:dyDescent="0.25">
      <c r="A14" s="264"/>
      <c r="B14" s="264"/>
      <c r="C14" s="266"/>
      <c r="D14" s="279"/>
      <c r="E14" s="279"/>
      <c r="F14" s="279"/>
      <c r="G14" s="260"/>
      <c r="H14" s="279"/>
      <c r="I14" s="279"/>
    </row>
    <row r="15" spans="1:9" ht="17.25" customHeight="1" thickBot="1" x14ac:dyDescent="0.3">
      <c r="A15" s="87" t="s">
        <v>24</v>
      </c>
      <c r="B15" s="249"/>
      <c r="C15" s="106"/>
      <c r="D15" s="108"/>
      <c r="E15" s="108"/>
      <c r="F15" s="108"/>
      <c r="G15" s="108"/>
      <c r="H15" s="108"/>
      <c r="I15" s="133"/>
    </row>
    <row r="16" spans="1:9" ht="16.5" x14ac:dyDescent="0.3">
      <c r="A16" s="246"/>
      <c r="B16" s="158" t="s">
        <v>4</v>
      </c>
      <c r="C16" s="252" t="s">
        <v>163</v>
      </c>
      <c r="D16" s="251">
        <v>7500</v>
      </c>
      <c r="E16" s="193">
        <v>13000</v>
      </c>
      <c r="F16" s="217">
        <v>7000</v>
      </c>
      <c r="G16" s="218">
        <v>14000</v>
      </c>
      <c r="H16" s="218">
        <v>10000</v>
      </c>
      <c r="I16" s="159">
        <v>10300</v>
      </c>
    </row>
    <row r="17" spans="1:9" ht="16.5" x14ac:dyDescent="0.3">
      <c r="A17" s="247"/>
      <c r="B17" s="128" t="s">
        <v>5</v>
      </c>
      <c r="C17" s="253" t="s">
        <v>164</v>
      </c>
      <c r="D17" s="243">
        <v>7000</v>
      </c>
      <c r="E17" s="196">
        <v>6000</v>
      </c>
      <c r="F17" s="220">
        <v>9000</v>
      </c>
      <c r="G17" s="221">
        <v>9000</v>
      </c>
      <c r="H17" s="221">
        <v>6333</v>
      </c>
      <c r="I17" s="129">
        <v>7466.6</v>
      </c>
    </row>
    <row r="18" spans="1:9" ht="16.5" x14ac:dyDescent="0.3">
      <c r="A18" s="247"/>
      <c r="B18" s="128" t="s">
        <v>6</v>
      </c>
      <c r="C18" s="254" t="s">
        <v>165</v>
      </c>
      <c r="D18" s="243">
        <v>5000</v>
      </c>
      <c r="E18" s="196">
        <v>8000</v>
      </c>
      <c r="F18" s="220">
        <v>10000</v>
      </c>
      <c r="G18" s="221">
        <v>7000</v>
      </c>
      <c r="H18" s="221">
        <v>6666</v>
      </c>
      <c r="I18" s="129">
        <v>7333.2</v>
      </c>
    </row>
    <row r="19" spans="1:9" ht="16.5" x14ac:dyDescent="0.3">
      <c r="A19" s="247"/>
      <c r="B19" s="128" t="s">
        <v>7</v>
      </c>
      <c r="C19" s="253" t="s">
        <v>166</v>
      </c>
      <c r="D19" s="243">
        <v>7000</v>
      </c>
      <c r="E19" s="196">
        <v>9000</v>
      </c>
      <c r="F19" s="220">
        <v>10000</v>
      </c>
      <c r="G19" s="221">
        <v>7500</v>
      </c>
      <c r="H19" s="221">
        <v>8000</v>
      </c>
      <c r="I19" s="129">
        <v>8300</v>
      </c>
    </row>
    <row r="20" spans="1:9" ht="16.5" x14ac:dyDescent="0.3">
      <c r="A20" s="247"/>
      <c r="B20" s="128" t="s">
        <v>8</v>
      </c>
      <c r="C20" s="253" t="s">
        <v>167</v>
      </c>
      <c r="D20" s="243">
        <v>13000</v>
      </c>
      <c r="E20" s="196">
        <v>20000</v>
      </c>
      <c r="F20" s="220">
        <v>16000</v>
      </c>
      <c r="G20" s="221">
        <v>19000</v>
      </c>
      <c r="H20" s="221">
        <v>15666</v>
      </c>
      <c r="I20" s="129">
        <v>16733.2</v>
      </c>
    </row>
    <row r="21" spans="1:9" ht="16.5" x14ac:dyDescent="0.3">
      <c r="A21" s="247"/>
      <c r="B21" s="128" t="s">
        <v>9</v>
      </c>
      <c r="C21" s="253" t="s">
        <v>168</v>
      </c>
      <c r="D21" s="243">
        <v>11000</v>
      </c>
      <c r="E21" s="196">
        <v>12000</v>
      </c>
      <c r="F21" s="220">
        <v>10000</v>
      </c>
      <c r="G21" s="221">
        <v>11500</v>
      </c>
      <c r="H21" s="221">
        <v>12000</v>
      </c>
      <c r="I21" s="129">
        <v>11300</v>
      </c>
    </row>
    <row r="22" spans="1:9" ht="16.5" x14ac:dyDescent="0.3">
      <c r="A22" s="247"/>
      <c r="B22" s="128" t="s">
        <v>10</v>
      </c>
      <c r="C22" s="253" t="s">
        <v>169</v>
      </c>
      <c r="D22" s="243">
        <v>8000</v>
      </c>
      <c r="E22" s="196">
        <v>5000</v>
      </c>
      <c r="F22" s="220">
        <v>5000</v>
      </c>
      <c r="G22" s="221">
        <v>8000</v>
      </c>
      <c r="H22" s="221">
        <v>6000</v>
      </c>
      <c r="I22" s="129">
        <v>6400</v>
      </c>
    </row>
    <row r="23" spans="1:9" ht="16.5" x14ac:dyDescent="0.3">
      <c r="A23" s="247"/>
      <c r="B23" s="128" t="s">
        <v>11</v>
      </c>
      <c r="C23" s="253" t="s">
        <v>170</v>
      </c>
      <c r="D23" s="243">
        <v>1500</v>
      </c>
      <c r="E23" s="196">
        <v>2000</v>
      </c>
      <c r="F23" s="220">
        <v>2000</v>
      </c>
      <c r="G23" s="221">
        <v>2250</v>
      </c>
      <c r="H23" s="221">
        <v>1000</v>
      </c>
      <c r="I23" s="129">
        <v>1750</v>
      </c>
    </row>
    <row r="24" spans="1:9" ht="16.5" x14ac:dyDescent="0.3">
      <c r="A24" s="247"/>
      <c r="B24" s="128" t="s">
        <v>12</v>
      </c>
      <c r="C24" s="253" t="s">
        <v>171</v>
      </c>
      <c r="D24" s="243">
        <v>1500</v>
      </c>
      <c r="E24" s="196">
        <v>2500</v>
      </c>
      <c r="F24" s="220">
        <v>2500</v>
      </c>
      <c r="G24" s="221">
        <v>1750</v>
      </c>
      <c r="H24" s="221">
        <v>2833</v>
      </c>
      <c r="I24" s="129">
        <v>2216.6</v>
      </c>
    </row>
    <row r="25" spans="1:9" ht="16.5" x14ac:dyDescent="0.3">
      <c r="A25" s="247"/>
      <c r="B25" s="128" t="s">
        <v>13</v>
      </c>
      <c r="C25" s="253" t="s">
        <v>172</v>
      </c>
      <c r="D25" s="243">
        <v>2500</v>
      </c>
      <c r="E25" s="196">
        <v>2500</v>
      </c>
      <c r="F25" s="220">
        <v>2500</v>
      </c>
      <c r="G25" s="221">
        <v>2500</v>
      </c>
      <c r="H25" s="221">
        <v>2000</v>
      </c>
      <c r="I25" s="129">
        <v>2400</v>
      </c>
    </row>
    <row r="26" spans="1:9" ht="16.5" x14ac:dyDescent="0.3">
      <c r="A26" s="247"/>
      <c r="B26" s="128" t="s">
        <v>14</v>
      </c>
      <c r="C26" s="253" t="s">
        <v>173</v>
      </c>
      <c r="D26" s="243">
        <v>4000</v>
      </c>
      <c r="E26" s="196">
        <v>4000</v>
      </c>
      <c r="F26" s="220">
        <v>5000</v>
      </c>
      <c r="G26" s="221">
        <v>3000</v>
      </c>
      <c r="H26" s="221">
        <v>4000</v>
      </c>
      <c r="I26" s="129">
        <v>4000</v>
      </c>
    </row>
    <row r="27" spans="1:9" ht="16.5" x14ac:dyDescent="0.3">
      <c r="A27" s="247"/>
      <c r="B27" s="128" t="s">
        <v>15</v>
      </c>
      <c r="C27" s="253" t="s">
        <v>174</v>
      </c>
      <c r="D27" s="243">
        <v>8000</v>
      </c>
      <c r="E27" s="196">
        <v>3500</v>
      </c>
      <c r="F27" s="220">
        <v>7000</v>
      </c>
      <c r="G27" s="221">
        <v>7500</v>
      </c>
      <c r="H27" s="221">
        <v>6333</v>
      </c>
      <c r="I27" s="129">
        <v>6466.6</v>
      </c>
    </row>
    <row r="28" spans="1:9" ht="16.5" x14ac:dyDescent="0.3">
      <c r="A28" s="247"/>
      <c r="B28" s="128" t="s">
        <v>16</v>
      </c>
      <c r="C28" s="253" t="s">
        <v>175</v>
      </c>
      <c r="D28" s="243">
        <v>2500</v>
      </c>
      <c r="E28" s="196">
        <v>2000</v>
      </c>
      <c r="F28" s="220">
        <v>2500</v>
      </c>
      <c r="G28" s="221">
        <v>1750</v>
      </c>
      <c r="H28" s="221">
        <v>2666</v>
      </c>
      <c r="I28" s="129">
        <v>2283.1999999999998</v>
      </c>
    </row>
    <row r="29" spans="1:9" ht="16.5" x14ac:dyDescent="0.3">
      <c r="A29" s="247"/>
      <c r="B29" s="128" t="s">
        <v>17</v>
      </c>
      <c r="C29" s="253" t="s">
        <v>176</v>
      </c>
      <c r="D29" s="243">
        <v>4000</v>
      </c>
      <c r="E29" s="196">
        <v>6000</v>
      </c>
      <c r="F29" s="220">
        <v>5000</v>
      </c>
      <c r="G29" s="221">
        <v>5000</v>
      </c>
      <c r="H29" s="221">
        <v>4666</v>
      </c>
      <c r="I29" s="129">
        <v>4933.2</v>
      </c>
    </row>
    <row r="30" spans="1:9" ht="16.5" x14ac:dyDescent="0.3">
      <c r="A30" s="247"/>
      <c r="B30" s="128" t="s">
        <v>18</v>
      </c>
      <c r="C30" s="253" t="s">
        <v>177</v>
      </c>
      <c r="D30" s="243">
        <v>9000</v>
      </c>
      <c r="E30" s="196">
        <v>7000</v>
      </c>
      <c r="F30" s="220">
        <v>10000</v>
      </c>
      <c r="G30" s="221">
        <v>8000</v>
      </c>
      <c r="H30" s="221">
        <v>7166</v>
      </c>
      <c r="I30" s="129">
        <v>8233.2000000000007</v>
      </c>
    </row>
    <row r="31" spans="1:9" ht="17.25" thickBot="1" x14ac:dyDescent="0.35">
      <c r="A31" s="248"/>
      <c r="B31" s="160" t="s">
        <v>19</v>
      </c>
      <c r="C31" s="255" t="s">
        <v>178</v>
      </c>
      <c r="D31" s="244">
        <v>7500</v>
      </c>
      <c r="E31" s="199">
        <v>10000</v>
      </c>
      <c r="F31" s="224">
        <v>8500</v>
      </c>
      <c r="G31" s="225">
        <v>9500</v>
      </c>
      <c r="H31" s="225">
        <v>9000</v>
      </c>
      <c r="I31" s="129">
        <v>8900</v>
      </c>
    </row>
    <row r="32" spans="1:9" ht="17.25" customHeight="1" thickBot="1" x14ac:dyDescent="0.3">
      <c r="A32" s="87" t="s">
        <v>20</v>
      </c>
      <c r="B32" s="250" t="s">
        <v>21</v>
      </c>
      <c r="C32" s="245"/>
      <c r="D32" s="226"/>
      <c r="E32" s="214"/>
      <c r="F32" s="227"/>
      <c r="G32" s="228"/>
      <c r="H32" s="228"/>
      <c r="I32" s="229"/>
    </row>
    <row r="33" spans="1:9" ht="16.5" x14ac:dyDescent="0.3">
      <c r="A33" s="88"/>
      <c r="B33" s="158" t="s">
        <v>26</v>
      </c>
      <c r="C33" s="161" t="s">
        <v>179</v>
      </c>
      <c r="D33" s="230">
        <v>10000</v>
      </c>
      <c r="E33" s="193">
        <v>15000</v>
      </c>
      <c r="F33" s="231">
        <v>8000</v>
      </c>
      <c r="G33" s="232">
        <v>10000</v>
      </c>
      <c r="H33" s="232">
        <v>9333</v>
      </c>
      <c r="I33" s="167">
        <v>10466.6</v>
      </c>
    </row>
    <row r="34" spans="1:9" ht="16.5" x14ac:dyDescent="0.3">
      <c r="A34" s="89"/>
      <c r="B34" s="128" t="s">
        <v>27</v>
      </c>
      <c r="C34" s="176" t="s">
        <v>180</v>
      </c>
      <c r="D34" s="219">
        <v>8000</v>
      </c>
      <c r="E34" s="196">
        <v>15000</v>
      </c>
      <c r="F34" s="220">
        <v>7000</v>
      </c>
      <c r="G34" s="221">
        <v>10000</v>
      </c>
      <c r="H34" s="221">
        <v>9000</v>
      </c>
      <c r="I34" s="129">
        <v>9800</v>
      </c>
    </row>
    <row r="35" spans="1:9" ht="16.5" x14ac:dyDescent="0.3">
      <c r="A35" s="89"/>
      <c r="B35" s="130" t="s">
        <v>28</v>
      </c>
      <c r="C35" s="176" t="s">
        <v>181</v>
      </c>
      <c r="D35" s="219">
        <v>8000</v>
      </c>
      <c r="E35" s="196">
        <v>15000</v>
      </c>
      <c r="F35" s="220">
        <v>10000</v>
      </c>
      <c r="G35" s="221">
        <v>11000</v>
      </c>
      <c r="H35" s="221">
        <v>11000</v>
      </c>
      <c r="I35" s="129">
        <v>11000</v>
      </c>
    </row>
    <row r="36" spans="1:9" ht="16.5" x14ac:dyDescent="0.3">
      <c r="A36" s="89"/>
      <c r="B36" s="128" t="s">
        <v>29</v>
      </c>
      <c r="C36" s="176" t="s">
        <v>182</v>
      </c>
      <c r="D36" s="219">
        <v>7000</v>
      </c>
      <c r="E36" s="196">
        <v>8000</v>
      </c>
      <c r="F36" s="220">
        <v>17000</v>
      </c>
      <c r="G36" s="221">
        <v>7000</v>
      </c>
      <c r="H36" s="221">
        <v>8000</v>
      </c>
      <c r="I36" s="129">
        <v>9400</v>
      </c>
    </row>
    <row r="37" spans="1:9" ht="16.5" customHeight="1" thickBot="1" x14ac:dyDescent="0.35">
      <c r="A37" s="90"/>
      <c r="B37" s="130" t="s">
        <v>30</v>
      </c>
      <c r="C37" s="176" t="s">
        <v>183</v>
      </c>
      <c r="D37" s="223">
        <v>7000</v>
      </c>
      <c r="E37" s="199">
        <v>6000</v>
      </c>
      <c r="F37" s="224">
        <v>9000</v>
      </c>
      <c r="G37" s="225">
        <v>10000</v>
      </c>
      <c r="H37" s="225">
        <v>8666</v>
      </c>
      <c r="I37" s="233">
        <v>8133.2</v>
      </c>
    </row>
    <row r="38" spans="1:9" ht="17.25" customHeight="1" thickBot="1" x14ac:dyDescent="0.3">
      <c r="A38" s="87" t="s">
        <v>25</v>
      </c>
      <c r="B38" s="131" t="s">
        <v>51</v>
      </c>
      <c r="C38" s="132"/>
      <c r="D38" s="226"/>
      <c r="E38" s="215"/>
      <c r="F38" s="227"/>
      <c r="G38" s="234"/>
      <c r="H38" s="234"/>
      <c r="I38" s="229"/>
    </row>
    <row r="39" spans="1:9" ht="17.25" thickBot="1" x14ac:dyDescent="0.35">
      <c r="A39" s="88"/>
      <c r="B39" s="158" t="s">
        <v>31</v>
      </c>
      <c r="C39" s="17" t="s">
        <v>213</v>
      </c>
      <c r="D39" s="235">
        <v>200000</v>
      </c>
      <c r="E39" s="193">
        <v>300000</v>
      </c>
      <c r="F39" s="231">
        <v>200000</v>
      </c>
      <c r="G39" s="236">
        <v>280000</v>
      </c>
      <c r="H39" s="236">
        <v>183333</v>
      </c>
      <c r="I39" s="167">
        <v>232666.6</v>
      </c>
    </row>
    <row r="40" spans="1:9" ht="17.25" thickBot="1" x14ac:dyDescent="0.35">
      <c r="A40" s="90"/>
      <c r="B40" s="160" t="s">
        <v>32</v>
      </c>
      <c r="C40" s="222" t="s">
        <v>185</v>
      </c>
      <c r="D40" s="237">
        <v>140000</v>
      </c>
      <c r="E40" s="199">
        <v>150000</v>
      </c>
      <c r="F40" s="238">
        <v>120000</v>
      </c>
      <c r="G40" s="239">
        <v>130000</v>
      </c>
      <c r="H40" s="239">
        <v>146666</v>
      </c>
      <c r="I40" s="241">
        <v>137333.20000000001</v>
      </c>
    </row>
    <row r="41" spans="1:9" ht="15.75" thickBot="1" x14ac:dyDescent="0.3">
      <c r="C41" s="134"/>
      <c r="D41" s="240">
        <v>479000</v>
      </c>
      <c r="E41" s="240">
        <v>621500</v>
      </c>
      <c r="F41" s="240">
        <v>483000</v>
      </c>
      <c r="G41" s="240">
        <v>575250</v>
      </c>
      <c r="H41" s="240">
        <v>480327</v>
      </c>
      <c r="I41" s="242">
        <v>527815.40000000014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27-09-2021</vt:lpstr>
      <vt:lpstr>By Order</vt:lpstr>
      <vt:lpstr>All Stores</vt:lpstr>
      <vt:lpstr>'27-09-2021'!Print_Titles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2021-09-29T11:09:36Z</cp:lastPrinted>
  <dcterms:created xsi:type="dcterms:W3CDTF">2010-10-20T06:23:14Z</dcterms:created>
  <dcterms:modified xsi:type="dcterms:W3CDTF">2021-09-29T12:38:59Z</dcterms:modified>
</cp:coreProperties>
</file>