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1-10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'11-10-2021'!$12:$14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8" i="11"/>
  <c r="G88" i="11"/>
  <c r="I84" i="11"/>
  <c r="G84" i="11"/>
  <c r="I89" i="11"/>
  <c r="G89" i="11"/>
  <c r="I86" i="11"/>
  <c r="G86" i="11"/>
  <c r="I83" i="11"/>
  <c r="G83" i="11"/>
  <c r="I78" i="11"/>
  <c r="G78" i="11"/>
  <c r="I79" i="11"/>
  <c r="G79" i="11"/>
  <c r="I80" i="11"/>
  <c r="G80" i="11"/>
  <c r="I77" i="11"/>
  <c r="G77" i="11"/>
  <c r="I76" i="11"/>
  <c r="G76" i="11"/>
  <c r="I68" i="11"/>
  <c r="G68" i="11"/>
  <c r="I69" i="11"/>
  <c r="G69" i="11"/>
  <c r="I72" i="11"/>
  <c r="G72" i="11"/>
  <c r="I71" i="11"/>
  <c r="G71" i="11"/>
  <c r="I70" i="11"/>
  <c r="G70" i="11"/>
  <c r="I73" i="11"/>
  <c r="G73" i="11"/>
  <c r="I65" i="11"/>
  <c r="G65" i="11"/>
  <c r="I64" i="11"/>
  <c r="G64" i="11"/>
  <c r="I61" i="11"/>
  <c r="G61" i="11"/>
  <c r="I58" i="11"/>
  <c r="G58" i="11"/>
  <c r="I63" i="11"/>
  <c r="G63" i="11"/>
  <c r="I60" i="11"/>
  <c r="G60" i="11"/>
  <c r="I59" i="11"/>
  <c r="G59" i="11"/>
  <c r="I62" i="11"/>
  <c r="G62" i="11"/>
  <c r="I57" i="11"/>
  <c r="G57" i="11"/>
  <c r="I54" i="11"/>
  <c r="G54" i="11"/>
  <c r="I50" i="11"/>
  <c r="G50" i="11"/>
  <c r="I52" i="11"/>
  <c r="G52" i="11"/>
  <c r="I49" i="11"/>
  <c r="G49" i="11"/>
  <c r="I51" i="11"/>
  <c r="G51" i="11"/>
  <c r="I53" i="11"/>
  <c r="G53" i="11"/>
  <c r="I42" i="11"/>
  <c r="G42" i="11"/>
  <c r="I41" i="11"/>
  <c r="G41" i="11"/>
  <c r="I45" i="11"/>
  <c r="G45" i="11"/>
  <c r="I46" i="11"/>
  <c r="G46" i="11"/>
  <c r="I44" i="11"/>
  <c r="G44" i="11"/>
  <c r="I43" i="11"/>
  <c r="G43" i="11"/>
  <c r="I37" i="11"/>
  <c r="G37" i="11"/>
  <c r="I34" i="11"/>
  <c r="G34" i="11"/>
  <c r="I36" i="11"/>
  <c r="G36" i="11"/>
  <c r="I38" i="11"/>
  <c r="G38" i="11"/>
  <c r="I35" i="11"/>
  <c r="G35" i="11"/>
  <c r="I29" i="11"/>
  <c r="G29" i="11"/>
  <c r="I30" i="11"/>
  <c r="G30" i="11"/>
  <c r="I20" i="11"/>
  <c r="G20" i="11"/>
  <c r="I21" i="11"/>
  <c r="G21" i="11"/>
  <c r="I24" i="11"/>
  <c r="G24" i="11"/>
  <c r="I22" i="11"/>
  <c r="G22" i="11"/>
  <c r="I23" i="11"/>
  <c r="G23" i="11"/>
  <c r="I17" i="11"/>
  <c r="G17" i="11"/>
  <c r="I25" i="11"/>
  <c r="G25" i="11"/>
  <c r="I31" i="11"/>
  <c r="G31" i="11"/>
  <c r="I18" i="11"/>
  <c r="G18" i="11"/>
  <c r="I27" i="11"/>
  <c r="G27" i="11"/>
  <c r="I16" i="11"/>
  <c r="G16" i="11"/>
  <c r="I19" i="11"/>
  <c r="G19" i="11"/>
  <c r="I28" i="11"/>
  <c r="G28" i="11"/>
  <c r="I26" i="11"/>
  <c r="G2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<sst xmlns="http://schemas.openxmlformats.org/spreadsheetml/2006/main" count="848" uniqueCount="224">
  <si>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</si>
  <si>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</si>
  <si>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</si>
  <si>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</si>
  <si>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</si>
  <si>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</si>
  <si>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</si>
  <si>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</si>
  <si>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</si>
  <si>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</si>
  <si>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</si>
  <si>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</si>
  <si>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</si>
  <si>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</si>
  <si>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</si>
  <si>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</si>
  <si>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</si>
  <si>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</si>
  <si>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</si>
  <si>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</si>
  <si>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</si>
  <si>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</si>
  <si>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</si>
  <si>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</si>
  <si>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</si>
  <si>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</si>
  <si>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</si>
  <si>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</si>
  <si>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</si>
  <si>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</si>
  <si>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</si>
  <si>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</si>
  <si>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</si>
  <si>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</si>
  <si>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</si>
  <si>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</si>
  <si>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</si>
  <si>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</si>
  <si>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</si>
  <si>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</si>
  <si>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</si>
  <si>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</si>
  <si>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</si>
  <si>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</si>
  <si>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</si>
  <si>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</si>
  <si>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</si>
  <si>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</si>
  <si>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</si>
  <si>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</si>
  <si>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</si>
  <si>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</si>
  <si>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</si>
  <si>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</si>
  <si>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</si>
  <si>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</si>
  <si>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</si>
  <si>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</si>
  <si>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</si>
  <si>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</si>
  <si>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</si>
  <si>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</si>
  <si>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</si>
  <si>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</si>
  <si>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</si>
  <si>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</si>
  <si>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</si>
  <si>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</si>
  <si>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</si>
  <si>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</si>
  <si>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</si>
  <si>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</si>
  <si>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</si>
  <si>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</si>
  <si>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</si>
  <si>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</si>
  <si>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</si>
  <si>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</si>
  <si>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</si>
  <si>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</si>
  <si>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</si>
  <si>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</si>
  <si>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</si>
  <si>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</si>
  <si>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</si>
  <si>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</si>
  <si>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</si>
  <si>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</si>
  <si>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</si>
  <si>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</si>
  <si>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</si>
  <si>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</si>
  <si>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</si>
  <si>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</si>
  <si>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</si>
  <si>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</si>
  <si>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</si>
  <si>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</si>
  <si>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</si>
  <si>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</si>
  <si>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</si>
  <si>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</si>
  <si>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</si>
  <si>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</si>
  <si>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</si>
  <si>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</si>
  <si>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</si>
  <si>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</si>
  <si>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</si>
  <si>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</si>
  <si>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</si>
  <si>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</si>
  <si>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</si>
  <si>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</si>
  <si>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</si>
  <si>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</si>
  <si>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</si>
  <si>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</si>
  <si>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</si>
  <si>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</si>
  <si>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</si>
  <si>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</si>
  <si>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</si>
  <si>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</si>
  <si>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</si>
  <si>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</si>
  <si>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</si>
  <si>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</si>
  <si>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</si>
  <si>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</si>
  <si>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</si>
  <si>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</si>
  <si>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</si>
  <si>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</si>
  <si>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</si>
  <si>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</si>
  <si>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</si>
  <si>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</si>
  <si>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</si>
  <si>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</si>
  <si>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</si>
  <si>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</si>
  <si>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</si>
  <si>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</si>
  <si>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</si>
  <si>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</si>
  <si>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</si>
  <si>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</si>
  <si>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</si>
  <si>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</si>
  <si>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</si>
  <si>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</si>
  <si>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</si>
  <si>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</si>
  <si>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</si>
  <si>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</si>
  <si>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</si>
  <si>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</si>
  <si>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</si>
  <si>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</si>
  <si>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</si>
  <si>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</si>
  <si>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</si>
  <si>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</si>
  <si>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</si>
  <si>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</si>
  <si>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</si>
  <si>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</si>
  <si>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</si>
  <si>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</si>
  <si>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</si>
  <si>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</si>
  <si>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</si>
  <si>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</si>
  <si>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</si>
  <si>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</si>
  <si>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</si>
  <si>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</si>
  <si>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</si>
  <si>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</si>
  <si>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</si>
  <si>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</si>
  <si>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</si>
  <si>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</si>
  <si>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</si>
  <si>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</si>
  <si>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</si>
  <si>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</si>
  <si>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</si>
  <si>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</si>
  <si>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</si>
  <si>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</si>
  <si>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</si>
  <si>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</si>
  <si>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</si>
  <si>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</si>
  <si>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</si>
  <si>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</si>
  <si>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</si>
  <si>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</si>
  <si>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</si>
  <si>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</si>
  <si>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</si>
  <si>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</si>
  <si>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</si>
  <si>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</si>
  <si>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</si>
  <si>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</si>
  <si>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</si>
  <si>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</si>
  <si>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</si>
  <si>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</si>
  <si>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</si>
  <si>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</si>
  <si>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</si>
  <si>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2020 (ل.ل.)</t>
  </si>
  <si>
    <t>معدل أسعار  السوبرماركات في 04-10-2021 (ل.ل.)</t>
  </si>
  <si>
    <t>المعدل العام للأسعار في 04-10-2021  (ل.ل.)</t>
  </si>
  <si>
    <t>معدل أسعار المحلات والملاحم في 04-10-2021 (ل.ل.)</t>
  </si>
  <si>
    <t>معدل أسعار  السوبرماركات في 11-10-2021 (ل.ل.)</t>
  </si>
  <si>
    <t xml:space="preserve"> التاريخ 11 تشرين الأول 2021</t>
  </si>
  <si>
    <t>معدل أسعار المحلات والملاحم في 11-10-2021 (ل.ل.)</t>
  </si>
  <si>
    <t>المعدل العام للأسعار في 11-10-2021  (ل.ل.)</t>
  </si>
  <si>
    <t xml:space="preserve"> 2,225 كيلوغرام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</si>
</sst>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8" t="s">
        <v>200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9" t="s">
        <v>3</v>
      </c>
      <c r="B12" s="245"/>
      <c r="C12" s="243" t="s">
        <v>0</v>
      </c>
      <c r="D12" s="241" t="s">
        <v>23</v>
      </c>
      <c r="E12" s="241" t="s">
        <v>215</v>
      </c>
      <c r="F12" s="241" t="s">
        <v>219</v>
      </c>
      <c r="G12" s="241" t="s">
        <v>195</v>
      </c>
      <c r="H12" s="241" t="s">
        <v>216</v>
      </c>
      <c r="I12" s="241" t="s">
        <v>185</v>
      </c>
    </row>
    <row r="13" spans="1:9" ht="38.25" customHeight="1" thickBot="1" x14ac:dyDescent="0.25">
      <c r="A13" s="240"/>
      <c r="B13" s="246"/>
      <c r="C13" s="244"/>
      <c r="D13" s="242"/>
      <c r="E13" s="242"/>
      <c r="F13" s="242"/>
      <c r="G13" s="242"/>
      <c r="H13" s="242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159</v>
      </c>
      <c r="E15" s="207">
        <v>4225.8500000000004</v>
      </c>
      <c r="F15" s="216">
        <v>13553.8</v>
      </c>
      <c r="G15" s="45">
        <f>(F15-E15)/E15</f>
        <v>2.207354733367251</v>
      </c>
      <c r="H15" s="216">
        <v>12503.8</v>
      </c>
      <c r="I15" s="45">
        <f>(F15-H15)/H15</f>
        <v>8.3974471760584785E-2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159</v>
      </c>
      <c r="E16" s="210">
        <v>3762.5736111111109</v>
      </c>
      <c r="F16" s="210">
        <v>9999.7777777777774</v>
      </c>
      <c r="G16" s="48">
        <f>(F16-E16)/E16</f>
        <v>1.6576962503133015</v>
      </c>
      <c r="H16" s="210">
        <v>9712.25</v>
      </c>
      <c r="I16" s="44">
        <f>(F16-H16)/H16</f>
        <v>2.96046516283845E-2</v>
      </c>
    </row>
    <row r="17" spans="1:9" ht="16.5" x14ac:dyDescent="0.3">
      <c r="A17" s="37"/>
      <c r="B17" s="93" t="s">
        <v>6</v>
      </c>
      <c r="C17" s="15" t="s">
        <v>86</v>
      </c>
      <c r="D17" s="11" t="s">
        <v>159</v>
      </c>
      <c r="E17" s="210">
        <v>3141.8777777777777</v>
      </c>
      <c r="F17" s="210">
        <v>5983.8</v>
      </c>
      <c r="G17" s="48">
        <f>(F17-E17)/E17</f>
        <v>0.90452984591663166</v>
      </c>
      <c r="H17" s="210">
        <v>5965.333333333333</v>
      </c>
      <c r="I17" s="44">
        <f>(F17-H17)/H17</f>
        <v>3.0956638354940466E-3</v>
      </c>
    </row>
    <row r="18" spans="1:9" ht="16.5" x14ac:dyDescent="0.3">
      <c r="A18" s="37"/>
      <c r="B18" s="93" t="s">
        <v>7</v>
      </c>
      <c r="C18" s="15" t="s">
        <v>87</v>
      </c>
      <c r="D18" s="11" t="s">
        <v>159</v>
      </c>
      <c r="E18" s="210">
        <v>3422.3</v>
      </c>
      <c r="F18" s="210">
        <v>5799.8</v>
      </c>
      <c r="G18" s="48">
        <f>(F18-E18)/E18</f>
        <v>0.69470823715045438</v>
      </c>
      <c r="H18" s="210">
        <v>6584.8</v>
      </c>
      <c r="I18" s="44">
        <f>(F18-H18)/H18</f>
        <v>-0.11921394727250638</v>
      </c>
    </row>
    <row r="19" spans="1:9" ht="16.5" x14ac:dyDescent="0.3">
      <c r="A19" s="37"/>
      <c r="B19" s="93" t="s">
        <v>8</v>
      </c>
      <c r="C19" s="15" t="s">
        <v>89</v>
      </c>
      <c r="D19" s="11" t="s">
        <v>159</v>
      </c>
      <c r="E19" s="210">
        <v>6777.0124999999998</v>
      </c>
      <c r="F19" s="210">
        <v>18666.444444444445</v>
      </c>
      <c r="G19" s="48">
        <f>(F19-E19)/E19</f>
        <v>1.7543765699774709</v>
      </c>
      <c r="H19" s="210">
        <v>17906</v>
      </c>
      <c r="I19" s="44">
        <f>(F19-H19)/H19</f>
        <v>4.2468694540625782E-2</v>
      </c>
    </row>
    <row r="20" spans="1:9" ht="16.5" x14ac:dyDescent="0.3">
      <c r="A20" s="37"/>
      <c r="B20" s="93" t="s">
        <v>9</v>
      </c>
      <c r="C20" s="15" t="s">
        <v>88</v>
      </c>
      <c r="D20" s="11" t="s">
        <v>159</v>
      </c>
      <c r="E20" s="210">
        <v>3974.3500000000004</v>
      </c>
      <c r="F20" s="210">
        <v>12332</v>
      </c>
      <c r="G20" s="48">
        <f>(F20-E20)/E20</f>
        <v>2.1028973291230009</v>
      </c>
      <c r="H20" s="210">
        <v>12688.8</v>
      </c>
      <c r="I20" s="44">
        <f>(F20-H20)/H20</f>
        <v>-2.8119286299728839E-2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159</v>
      </c>
      <c r="E21" s="210">
        <v>3157.9666666666662</v>
      </c>
      <c r="F21" s="210">
        <v>12322</v>
      </c>
      <c r="G21" s="48">
        <f>(F21-E21)/E21</f>
        <v>2.9018777905614375</v>
      </c>
      <c r="H21" s="210">
        <v>9755.3333333333339</v>
      </c>
      <c r="I21" s="44">
        <f>(F21-H21)/H21</f>
        <v>0.26310394314221275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933.15</v>
      </c>
      <c r="F22" s="210">
        <v>2625</v>
      </c>
      <c r="G22" s="48">
        <f>(F22-E22)/E22</f>
        <v>1.8130525638964796</v>
      </c>
      <c r="H22" s="210">
        <v>2674.8</v>
      </c>
      <c r="I22" s="44">
        <f>(F22-H22)/H22</f>
        <v>-1.8618214445939949E-2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770.75</v>
      </c>
      <c r="F23" s="210">
        <v>3723.8</v>
      </c>
      <c r="G23" s="48">
        <f>(F23-E23)/E23</f>
        <v>3.8313979889717809</v>
      </c>
      <c r="H23" s="210">
        <v>4049.7777777777778</v>
      </c>
      <c r="I23" s="44">
        <f>(F23-H23)/H23</f>
        <v>-8.0492756804214194E-2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776.5</v>
      </c>
      <c r="F24" s="210">
        <v>3305.3333333333335</v>
      </c>
      <c r="G24" s="48">
        <f>(F24-E24)/E24</f>
        <v>3.2567074479502041</v>
      </c>
      <c r="H24" s="210">
        <v>3472</v>
      </c>
      <c r="I24" s="44">
        <f>(F24-H24)/H24</f>
        <v>-4.800307219662054E-2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922.35</v>
      </c>
      <c r="F25" s="210">
        <v>4073.8</v>
      </c>
      <c r="G25" s="48">
        <f>(F25-E25)/E25</f>
        <v>3.4167615330406029</v>
      </c>
      <c r="H25" s="210">
        <v>4299.8</v>
      </c>
      <c r="I25" s="44">
        <f>(F25-H25)/H25</f>
        <v>-5.2560584213219221E-2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3504.6374999999998</v>
      </c>
      <c r="F26" s="210">
        <v>8998.7999999999993</v>
      </c>
      <c r="G26" s="48">
        <f>(F26-E26)/E26</f>
        <v>1.5676835336036894</v>
      </c>
      <c r="H26" s="210">
        <v>8998.7999999999993</v>
      </c>
      <c r="I26" s="44">
        <f>(F26-H26)/H26</f>
        <v>0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769.32222222222231</v>
      </c>
      <c r="F27" s="210">
        <v>3093.5</v>
      </c>
      <c r="G27" s="48">
        <f>(F27-E27)/E27</f>
        <v>3.0210719392250032</v>
      </c>
      <c r="H27" s="210">
        <v>3181</v>
      </c>
      <c r="I27" s="44">
        <f>(F27-H27)/H27</f>
        <v>-2.7507073247406477E-2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159</v>
      </c>
      <c r="E28" s="210">
        <v>2326.8555555555554</v>
      </c>
      <c r="F28" s="210">
        <v>4204.2222222222226</v>
      </c>
      <c r="G28" s="48">
        <f>(F28-E28)/E28</f>
        <v>0.80682561587645729</v>
      </c>
      <c r="H28" s="210">
        <v>4018.5</v>
      </c>
      <c r="I28" s="44">
        <f>(F28-H28)/H28</f>
        <v>4.6216802842409511E-2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3324.6875</v>
      </c>
      <c r="F29" s="210">
        <v>10719.222222222223</v>
      </c>
      <c r="G29" s="48">
        <f>(F29-E29)/E29</f>
        <v>2.2241292519138183</v>
      </c>
      <c r="H29" s="210">
        <v>10319.222222222223</v>
      </c>
      <c r="I29" s="44">
        <f>(F29-H29)/H29</f>
        <v>3.8762611307915106E-2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159</v>
      </c>
      <c r="E30" s="213">
        <v>2736.5</v>
      </c>
      <c r="F30" s="213">
        <v>9512.7999999999993</v>
      </c>
      <c r="G30" s="51">
        <f>(F30-E30)/E30</f>
        <v>2.4762653023935681</v>
      </c>
      <c r="H30" s="213">
        <v>9124</v>
      </c>
      <c r="I30" s="56">
        <f>(F30-H30)/H30</f>
        <v>4.2612889083735124E-2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216">
        <v>4424.25</v>
      </c>
      <c r="F32" s="216">
        <v>11919.8</v>
      </c>
      <c r="G32" s="45">
        <f>(F32-E32)/E32</f>
        <v>1.694196756512403</v>
      </c>
      <c r="H32" s="216">
        <v>12343.8</v>
      </c>
      <c r="I32" s="44">
        <f>(F32-H32)/H32</f>
        <v>-3.4349227952494371E-2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210">
        <v>4217.8999999999996</v>
      </c>
      <c r="F33" s="210">
        <v>11364.8</v>
      </c>
      <c r="G33" s="48">
        <f>(F33-E33)/E33</f>
        <v>1.6944213945328244</v>
      </c>
      <c r="H33" s="210">
        <v>10515.333333333334</v>
      </c>
      <c r="I33" s="44">
        <f>(F33-H33)/H33</f>
        <v>8.0783617574335762E-2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210">
        <v>4055.8500000000004</v>
      </c>
      <c r="F34" s="210">
        <v>13449.777777777777</v>
      </c>
      <c r="G34" s="48">
        <f>(F34-E34)/E34</f>
        <v>2.3161428005911895</v>
      </c>
      <c r="H34" s="210">
        <v>12478.8</v>
      </c>
      <c r="I34" s="44">
        <f>(F34-H34)/H34</f>
        <v>7.7810188301581734E-2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210">
        <v>3461.6650793650792</v>
      </c>
      <c r="F35" s="210">
        <v>7606.8571428571431</v>
      </c>
      <c r="G35" s="48">
        <f>(F35-E35)/E35</f>
        <v>1.1974561283243363</v>
      </c>
      <c r="H35" s="210">
        <v>7699.6</v>
      </c>
      <c r="I35" s="44">
        <f>(F35-H35)/H35</f>
        <v>-1.2045152623884E-2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213">
        <v>5270.55</v>
      </c>
      <c r="F36" s="210">
        <v>10313.799999999999</v>
      </c>
      <c r="G36" s="51">
        <f>(F36-E36)/E36</f>
        <v>0.95687357106943283</v>
      </c>
      <c r="H36" s="210">
        <v>9959.7999999999993</v>
      </c>
      <c r="I36" s="56">
        <f>(F36-H36)/H36</f>
        <v>3.554288238719653E-2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159</v>
      </c>
      <c r="E38" s="210">
        <v>80911.737500000003</v>
      </c>
      <c r="F38" s="210">
        <v>276332.66666666669</v>
      </c>
      <c r="G38" s="45">
        <f t="shared" ref="G38:G43" si="0">(F38-E38)/E38</f>
        <v>2.415235850875983</v>
      </c>
      <c r="H38" s="210">
        <v>264666</v>
      </c>
      <c r="I38" s="44">
        <f t="shared" ref="I38:I43" si="1">(F38-H38)/H38</f>
        <v>4.4080715568553142E-2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159</v>
      </c>
      <c r="E39" s="210">
        <v>38822.005357142858</v>
      </c>
      <c r="F39" s="210">
        <v>153316.33333333334</v>
      </c>
      <c r="G39" s="48">
        <f t="shared" si="0"/>
        <v>2.9492121007892416</v>
      </c>
      <c r="H39" s="210">
        <v>141999.66666666666</v>
      </c>
      <c r="I39" s="44">
        <f t="shared" si="1"/>
        <v>7.9695022758269521E-2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159</v>
      </c>
      <c r="E40" s="218">
        <v>26980.5</v>
      </c>
      <c r="F40" s="210">
        <v>115212</v>
      </c>
      <c r="G40" s="48">
        <f t="shared" si="0"/>
        <v>3.2701951409351198</v>
      </c>
      <c r="H40" s="210">
        <v>99484.5</v>
      </c>
      <c r="I40" s="44">
        <f t="shared" si="1"/>
        <v>0.15808995371138218</v>
      </c>
    </row>
    <row r="41" spans="1:9" ht="16.5" x14ac:dyDescent="0.3">
      <c r="A41" s="37"/>
      <c r="B41" s="34" t="s">
        <v>34</v>
      </c>
      <c r="C41" s="15" t="s">
        <v>153</v>
      </c>
      <c r="D41" s="11" t="s">
        <v>159</v>
      </c>
      <c r="E41" s="211">
        <v>13581.333333333332</v>
      </c>
      <c r="F41" s="210">
        <v>42995</v>
      </c>
      <c r="G41" s="48">
        <f t="shared" si="0"/>
        <v>2.1657421951698415</v>
      </c>
      <c r="H41" s="210">
        <v>39646.666666666664</v>
      </c>
      <c r="I41" s="44">
        <f t="shared" si="1"/>
        <v>8.4454346729443477E-2</v>
      </c>
    </row>
    <row r="42" spans="1:9" ht="16.5" x14ac:dyDescent="0.3">
      <c r="A42" s="37"/>
      <c r="B42" s="34" t="s">
        <v>35</v>
      </c>
      <c r="C42" s="15" t="s">
        <v>151</v>
      </c>
      <c r="D42" s="11" t="s">
        <v>159</v>
      </c>
      <c r="E42" s="211">
        <v>11916.333333333332</v>
      </c>
      <c r="F42" s="210">
        <v>32266.666666666668</v>
      </c>
      <c r="G42" s="48">
        <f t="shared" si="0"/>
        <v>1.7077680494559293</v>
      </c>
      <c r="H42" s="210">
        <v>32266.666666666668</v>
      </c>
      <c r="I42" s="44">
        <f t="shared" si="1"/>
        <v>0</v>
      </c>
    </row>
    <row r="43" spans="1:9" ht="16.5" customHeight="1" thickBot="1" x14ac:dyDescent="0.35">
      <c r="A43" s="38"/>
      <c r="B43" s="34" t="s">
        <v>36</v>
      </c>
      <c r="C43" s="15" t="s">
        <v>152</v>
      </c>
      <c r="D43" s="11" t="s">
        <v>159</v>
      </c>
      <c r="E43" s="214">
        <v>21885.25</v>
      </c>
      <c r="F43" s="210">
        <v>66885.428571428565</v>
      </c>
      <c r="G43" s="51">
        <f t="shared" si="0"/>
        <v>2.0561875496706032</v>
      </c>
      <c r="H43" s="210">
        <v>65278.285714285717</v>
      </c>
      <c r="I43" s="59">
        <f t="shared" si="1"/>
        <v>2.4619869219254562E-2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15453.080357142857</v>
      </c>
      <c r="F45" s="210">
        <v>69992.555555555562</v>
      </c>
      <c r="G45" s="45">
        <f t="shared" ref="G45:G50" si="2">(F45-E45)/E45</f>
        <v>3.5293594505384811</v>
      </c>
      <c r="H45" s="210">
        <v>64173.5</v>
      </c>
      <c r="I45" s="44">
        <f t="shared" ref="I45:I50" si="3">(F45-H45)/H45</f>
        <v>9.0676923583029784E-2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10142.666666666668</v>
      </c>
      <c r="F46" s="210">
        <v>36935.300000000003</v>
      </c>
      <c r="G46" s="48">
        <f t="shared" si="2"/>
        <v>2.6415768371237016</v>
      </c>
      <c r="H46" s="210">
        <v>36928.111111111109</v>
      </c>
      <c r="I46" s="85">
        <f t="shared" si="3"/>
        <v>1.9467253191648865E-4</v>
      </c>
    </row>
    <row r="47" spans="1:9" ht="16.5" x14ac:dyDescent="0.3">
      <c r="A47" s="37"/>
      <c r="B47" s="34" t="s">
        <v>47</v>
      </c>
      <c r="C47" s="15" t="s">
        <v>112</v>
      </c>
      <c r="D47" s="11" t="s">
        <v>113</v>
      </c>
      <c r="E47" s="211">
        <v>38917.72321428571</v>
      </c>
      <c r="F47" s="210">
        <v>106989</v>
      </c>
      <c r="G47" s="48">
        <f t="shared" si="2"/>
        <v>1.7491073773998951</v>
      </c>
      <c r="H47" s="210">
        <v>108100.33333333333</v>
      </c>
      <c r="I47" s="85">
        <f t="shared" si="3"/>
        <v>-1.0280572677851704E-2</v>
      </c>
    </row>
    <row r="48" spans="1:9" ht="16.5" x14ac:dyDescent="0.3">
      <c r="A48" s="37"/>
      <c r="B48" s="34" t="s">
        <v>48</v>
      </c>
      <c r="C48" s="148" t="s">
        <v>155</v>
      </c>
      <c r="D48" s="11" t="s">
        <v>113</v>
      </c>
      <c r="E48" s="211">
        <v>59127.916666666672</v>
      </c>
      <c r="F48" s="210">
        <v>172243.75</v>
      </c>
      <c r="G48" s="48">
        <f t="shared" si="2"/>
        <v>1.9130698274221847</v>
      </c>
      <c r="H48" s="210">
        <v>159743.75</v>
      </c>
      <c r="I48" s="85">
        <f t="shared" si="3"/>
        <v>7.8250322782581483E-2</v>
      </c>
    </row>
    <row r="49" spans="1:9" ht="16.5" x14ac:dyDescent="0.3">
      <c r="A49" s="37"/>
      <c r="B49" s="34" t="s">
        <v>49</v>
      </c>
      <c r="C49" s="15" t="s">
        <v>156</v>
      </c>
      <c r="D49" s="13" t="s">
        <v>197</v>
      </c>
      <c r="E49" s="211">
        <v>5961.2166666666672</v>
      </c>
      <c r="F49" s="210">
        <v>16750</v>
      </c>
      <c r="G49" s="48">
        <f t="shared" si="2"/>
        <v>1.8098290896992502</v>
      </c>
      <c r="H49" s="210">
        <v>16750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157</v>
      </c>
      <c r="D50" s="12" t="s">
        <v>223</v>
      </c>
      <c r="E50" s="214">
        <v>50037.916666666672</v>
      </c>
      <c r="F50" s="210">
        <v>178916</v>
      </c>
      <c r="G50" s="56">
        <f t="shared" si="2"/>
        <v>2.575608496889858</v>
      </c>
      <c r="H50" s="210">
        <v>149937</v>
      </c>
      <c r="I50" s="59">
        <f t="shared" si="3"/>
        <v>0.19327450862695666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114</v>
      </c>
      <c r="D52" s="20" t="s">
        <v>113</v>
      </c>
      <c r="E52" s="208">
        <v>8533.3333333333339</v>
      </c>
      <c r="F52" s="207">
        <v>21960.75</v>
      </c>
      <c r="G52" s="209">
        <f t="shared" ref="G52:G60" si="4">(F52-E52)/E52</f>
        <v>1.5735253906249997</v>
      </c>
      <c r="H52" s="207">
        <v>23185.75</v>
      </c>
      <c r="I52" s="118">
        <f t="shared" ref="I52:I60" si="5">(F52-H52)/H52</f>
        <v>-5.2834176164238814E-2</v>
      </c>
    </row>
    <row r="53" spans="1:9" ht="16.5" x14ac:dyDescent="0.3">
      <c r="A53" s="37"/>
      <c r="B53" s="34" t="s">
        <v>39</v>
      </c>
      <c r="C53" s="15" t="s">
        <v>115</v>
      </c>
      <c r="D53" s="11" t="s">
        <v>113</v>
      </c>
      <c r="E53" s="211">
        <v>16440</v>
      </c>
      <c r="F53" s="210">
        <v>34548.75</v>
      </c>
      <c r="G53" s="212">
        <f t="shared" si="4"/>
        <v>1.1015054744525548</v>
      </c>
      <c r="H53" s="210">
        <v>32812.5</v>
      </c>
      <c r="I53" s="85">
        <f t="shared" si="5"/>
        <v>5.2914285714285712E-2</v>
      </c>
    </row>
    <row r="54" spans="1:9" ht="16.5" x14ac:dyDescent="0.3">
      <c r="A54" s="37"/>
      <c r="B54" s="34" t="s">
        <v>40</v>
      </c>
      <c r="C54" s="15" t="s">
        <v>116</v>
      </c>
      <c r="D54" s="11" t="s">
        <v>113</v>
      </c>
      <c r="E54" s="211">
        <v>11916.8</v>
      </c>
      <c r="F54" s="210">
        <v>24616</v>
      </c>
      <c r="G54" s="212">
        <f t="shared" si="4"/>
        <v>1.065655209452202</v>
      </c>
      <c r="H54" s="210">
        <v>24623</v>
      </c>
      <c r="I54" s="85">
        <f t="shared" si="5"/>
        <v>-2.8428704869431018E-4</v>
      </c>
    </row>
    <row r="55" spans="1:9" ht="16.5" x14ac:dyDescent="0.3">
      <c r="A55" s="37"/>
      <c r="B55" s="34" t="s">
        <v>41</v>
      </c>
      <c r="C55" s="15" t="s">
        <v>117</v>
      </c>
      <c r="D55" s="11" t="s">
        <v>113</v>
      </c>
      <c r="E55" s="211">
        <v>7550</v>
      </c>
      <c r="F55" s="210">
        <v>30379.599999999999</v>
      </c>
      <c r="G55" s="212">
        <f t="shared" si="4"/>
        <v>3.0237880794701986</v>
      </c>
      <c r="H55" s="210">
        <v>30143.25</v>
      </c>
      <c r="I55" s="85">
        <f t="shared" si="5"/>
        <v>7.8408930689291487E-3</v>
      </c>
    </row>
    <row r="56" spans="1:9" ht="16.5" x14ac:dyDescent="0.3">
      <c r="A56" s="37"/>
      <c r="B56" s="96" t="s">
        <v>42</v>
      </c>
      <c r="C56" s="97" t="s">
        <v>196</v>
      </c>
      <c r="D56" s="98" t="s">
        <v>113</v>
      </c>
      <c r="E56" s="211">
        <v>3758.3333333333335</v>
      </c>
      <c r="F56" s="210">
        <v>17154.666666666668</v>
      </c>
      <c r="G56" s="217">
        <f t="shared" si="4"/>
        <v>3.5644345898004435</v>
      </c>
      <c r="H56" s="210">
        <v>16141.333333333334</v>
      </c>
      <c r="I56" s="86">
        <f t="shared" si="5"/>
        <v>6.2778787378159631E-2</v>
      </c>
    </row>
    <row r="57" spans="1:9" ht="17.25" thickBot="1" x14ac:dyDescent="0.35">
      <c r="A57" s="38"/>
      <c r="B57" s="36" t="s">
        <v>43</v>
      </c>
      <c r="C57" s="16" t="s">
        <v>118</v>
      </c>
      <c r="D57" s="12" t="s">
        <v>113</v>
      </c>
      <c r="E57" s="214">
        <v>12727.714285714286</v>
      </c>
      <c r="F57" s="213">
        <v>4883.25</v>
      </c>
      <c r="G57" s="215">
        <f t="shared" si="4"/>
        <v>-0.61632938244999669</v>
      </c>
      <c r="H57" s="213">
        <v>5056.6000000000004</v>
      </c>
      <c r="I57" s="119">
        <f t="shared" si="5"/>
        <v>-3.428192856860348E-2</v>
      </c>
    </row>
    <row r="58" spans="1:9" ht="16.5" x14ac:dyDescent="0.3">
      <c r="A58" s="37"/>
      <c r="B58" s="39" t="s">
        <v>54</v>
      </c>
      <c r="C58" s="14" t="s">
        <v>120</v>
      </c>
      <c r="D58" s="11" t="s">
        <v>119</v>
      </c>
      <c r="E58" s="208">
        <v>16507.8125</v>
      </c>
      <c r="F58" s="216">
        <v>40328.571428571428</v>
      </c>
      <c r="G58" s="44">
        <f t="shared" si="4"/>
        <v>1.4429991210871476</v>
      </c>
      <c r="H58" s="216">
        <v>39231.428571428572</v>
      </c>
      <c r="I58" s="44">
        <f t="shared" si="5"/>
        <v>2.7965916539217775E-2</v>
      </c>
    </row>
    <row r="59" spans="1:9" ht="16.5" x14ac:dyDescent="0.3">
      <c r="A59" s="37"/>
      <c r="B59" s="34" t="s">
        <v>55</v>
      </c>
      <c r="C59" s="15" t="s">
        <v>121</v>
      </c>
      <c r="D59" s="13" t="s">
        <v>119</v>
      </c>
      <c r="E59" s="211">
        <v>17267.5</v>
      </c>
      <c r="F59" s="210">
        <v>41606.857142857145</v>
      </c>
      <c r="G59" s="48">
        <f t="shared" si="4"/>
        <v>1.4095472502016588</v>
      </c>
      <c r="H59" s="210">
        <v>38966.857142857145</v>
      </c>
      <c r="I59" s="44">
        <f t="shared" si="5"/>
        <v>6.774988268418583E-2</v>
      </c>
    </row>
    <row r="60" spans="1:9" ht="16.5" customHeight="1" thickBot="1" x14ac:dyDescent="0.35">
      <c r="A60" s="38"/>
      <c r="B60" s="34" t="s">
        <v>56</v>
      </c>
      <c r="C60" s="15" t="s">
        <v>122</v>
      </c>
      <c r="D60" s="12" t="s">
        <v>119</v>
      </c>
      <c r="E60" s="214">
        <v>91610</v>
      </c>
      <c r="F60" s="210">
        <v>271980</v>
      </c>
      <c r="G60" s="51">
        <f t="shared" si="4"/>
        <v>1.9688898591856785</v>
      </c>
      <c r="H60" s="210">
        <v>245900</v>
      </c>
      <c r="I60" s="51">
        <f t="shared" si="5"/>
        <v>0.10605937372915819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127</v>
      </c>
      <c r="D62" s="20" t="s">
        <v>123</v>
      </c>
      <c r="E62" s="208">
        <v>26592.138888888891</v>
      </c>
      <c r="F62" s="210">
        <v>46305.3</v>
      </c>
      <c r="G62" s="45">
        <f t="shared" ref="G62:G67" si="6">(F62-E62)/E62</f>
        <v>0.74131536366741635</v>
      </c>
      <c r="H62" s="210">
        <v>42792.800000000003</v>
      </c>
      <c r="I62" s="44">
        <f t="shared" ref="I62:I67" si="7">(F62-H62)/H62</f>
        <v>8.2081565123104813E-2</v>
      </c>
    </row>
    <row r="63" spans="1:9" ht="16.5" x14ac:dyDescent="0.3">
      <c r="A63" s="37"/>
      <c r="B63" s="34" t="s">
        <v>60</v>
      </c>
      <c r="C63" s="15" t="s">
        <v>128</v>
      </c>
      <c r="D63" s="13" t="s">
        <v>213</v>
      </c>
      <c r="E63" s="211">
        <v>115735.5</v>
      </c>
      <c r="F63" s="210">
        <v>335329.71428571426</v>
      </c>
      <c r="G63" s="48">
        <f t="shared" si="6"/>
        <v>1.8973799247915657</v>
      </c>
      <c r="H63" s="210">
        <v>335329.71428571426</v>
      </c>
      <c r="I63" s="44">
        <f t="shared" si="7"/>
        <v>0</v>
      </c>
    </row>
    <row r="64" spans="1:9" ht="16.5" x14ac:dyDescent="0.3">
      <c r="A64" s="37"/>
      <c r="B64" s="34" t="s">
        <v>61</v>
      </c>
      <c r="C64" s="15" t="s">
        <v>129</v>
      </c>
      <c r="D64" s="13" t="s">
        <v>214</v>
      </c>
      <c r="E64" s="211">
        <v>45549.833333333328</v>
      </c>
      <c r="F64" s="210">
        <v>152633.28571428571</v>
      </c>
      <c r="G64" s="48">
        <f t="shared" si="6"/>
        <v>2.3509076662765485</v>
      </c>
      <c r="H64" s="210">
        <v>146066.625</v>
      </c>
      <c r="I64" s="85">
        <f t="shared" si="7"/>
        <v>4.4956612876389183E-2</v>
      </c>
    </row>
    <row r="65" spans="1:9" ht="16.5" x14ac:dyDescent="0.3">
      <c r="A65" s="37"/>
      <c r="B65" s="34" t="s">
        <v>62</v>
      </c>
      <c r="C65" s="15" t="s">
        <v>130</v>
      </c>
      <c r="D65" s="13" t="s">
        <v>124</v>
      </c>
      <c r="E65" s="211">
        <v>19977</v>
      </c>
      <c r="F65" s="210">
        <v>78332.666666666672</v>
      </c>
      <c r="G65" s="48">
        <f t="shared" si="6"/>
        <v>2.9211426473778181</v>
      </c>
      <c r="H65" s="210">
        <v>72666</v>
      </c>
      <c r="I65" s="85">
        <f t="shared" si="7"/>
        <v>7.7982366810704751E-2</v>
      </c>
    </row>
    <row r="66" spans="1:9" ht="16.5" x14ac:dyDescent="0.3">
      <c r="A66" s="37"/>
      <c r="B66" s="34" t="s">
        <v>63</v>
      </c>
      <c r="C66" s="15" t="s">
        <v>131</v>
      </c>
      <c r="D66" s="13" t="s">
        <v>125</v>
      </c>
      <c r="E66" s="211">
        <v>14448</v>
      </c>
      <c r="F66" s="210">
        <v>37190</v>
      </c>
      <c r="G66" s="48">
        <f t="shared" si="6"/>
        <v>1.5740586932447398</v>
      </c>
      <c r="H66" s="210">
        <v>37790</v>
      </c>
      <c r="I66" s="85">
        <f t="shared" si="7"/>
        <v>-1.587721619476052E-2</v>
      </c>
    </row>
    <row r="67" spans="1:9" ht="16.5" customHeight="1" thickBot="1" x14ac:dyDescent="0.35">
      <c r="A67" s="38"/>
      <c r="B67" s="34" t="s">
        <v>64</v>
      </c>
      <c r="C67" s="15" t="s">
        <v>132</v>
      </c>
      <c r="D67" s="12" t="s">
        <v>126</v>
      </c>
      <c r="E67" s="214">
        <v>12887.875</v>
      </c>
      <c r="F67" s="210">
        <v>31143.333333333332</v>
      </c>
      <c r="G67" s="51">
        <f t="shared" si="6"/>
        <v>1.4164831931822222</v>
      </c>
      <c r="H67" s="210">
        <v>32341.666666666668</v>
      </c>
      <c r="I67" s="86">
        <f t="shared" si="7"/>
        <v>-3.7052306106673615E-2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137</v>
      </c>
      <c r="D69" s="20" t="s">
        <v>133</v>
      </c>
      <c r="E69" s="208">
        <v>14635</v>
      </c>
      <c r="F69" s="216">
        <v>39314.75</v>
      </c>
      <c r="G69" s="45">
        <f>(F69-E69)/E69</f>
        <v>1.6863512128459173</v>
      </c>
      <c r="H69" s="216">
        <v>39314.75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138</v>
      </c>
      <c r="D70" s="13" t="s">
        <v>134</v>
      </c>
      <c r="E70" s="211">
        <v>7452.2767857142862</v>
      </c>
      <c r="F70" s="210">
        <v>26429.5</v>
      </c>
      <c r="G70" s="48">
        <f>(F70-E70)/E70</f>
        <v>2.5465000509192417</v>
      </c>
      <c r="H70" s="210">
        <v>26429.5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139</v>
      </c>
      <c r="D71" s="13" t="s">
        <v>135</v>
      </c>
      <c r="E71" s="211">
        <v>2067.6666666666665</v>
      </c>
      <c r="F71" s="210">
        <v>14882.5</v>
      </c>
      <c r="G71" s="48">
        <f>(F71-E71)/E71</f>
        <v>6.197726906335645</v>
      </c>
      <c r="H71" s="210">
        <v>13255</v>
      </c>
      <c r="I71" s="44">
        <f>(F71-H71)/H71</f>
        <v>0.12278385514900038</v>
      </c>
    </row>
    <row r="72" spans="1:9" ht="16.5" x14ac:dyDescent="0.3">
      <c r="A72" s="37"/>
      <c r="B72" s="34" t="s">
        <v>70</v>
      </c>
      <c r="C72" s="15" t="s">
        <v>140</v>
      </c>
      <c r="D72" s="13" t="s">
        <v>136</v>
      </c>
      <c r="E72" s="211">
        <v>9329.375</v>
      </c>
      <c r="F72" s="210">
        <v>24883.25</v>
      </c>
      <c r="G72" s="48">
        <f>(F72-E72)/E72</f>
        <v>1.667193675889328</v>
      </c>
      <c r="H72" s="210">
        <v>24389.5</v>
      </c>
      <c r="I72" s="44">
        <f>(F72-H72)/H72</f>
        <v>2.0244367453207322E-2</v>
      </c>
    </row>
    <row r="73" spans="1:9" ht="16.5" customHeight="1" thickBot="1" x14ac:dyDescent="0.35">
      <c r="A73" s="38"/>
      <c r="B73" s="34" t="s">
        <v>71</v>
      </c>
      <c r="C73" s="15" t="s">
        <v>158</v>
      </c>
      <c r="D73" s="12" t="s">
        <v>133</v>
      </c>
      <c r="E73" s="214">
        <v>7792.3263888888887</v>
      </c>
      <c r="F73" s="219">
        <v>16018</v>
      </c>
      <c r="G73" s="48">
        <f>(F73-E73)/E73</f>
        <v>1.0556120471083108</v>
      </c>
      <c r="H73" s="219">
        <v>16018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143</v>
      </c>
      <c r="D75" s="20" t="s">
        <v>141</v>
      </c>
      <c r="E75" s="208">
        <v>4526.666666666667</v>
      </c>
      <c r="F75" s="207">
        <v>15159.6</v>
      </c>
      <c r="G75" s="44">
        <f t="shared" ref="G75:G81" si="8">(F75-E75)/E75</f>
        <v>2.3489543446244476</v>
      </c>
      <c r="H75" s="207">
        <v>15159.6</v>
      </c>
      <c r="I75" s="45">
        <f t="shared" ref="I75:I81" si="9">(F75-H75)/H75</f>
        <v>0</v>
      </c>
    </row>
    <row r="76" spans="1:9" ht="16.5" x14ac:dyDescent="0.3">
      <c r="A76" s="37"/>
      <c r="B76" s="34" t="s">
        <v>76</v>
      </c>
      <c r="C76" s="15" t="s">
        <v>142</v>
      </c>
      <c r="D76" s="11" t="s">
        <v>159</v>
      </c>
      <c r="E76" s="211">
        <v>3375.625</v>
      </c>
      <c r="F76" s="210">
        <v>13275.625</v>
      </c>
      <c r="G76" s="48">
        <f t="shared" si="8"/>
        <v>2.9327902240325865</v>
      </c>
      <c r="H76" s="210">
        <v>12963.125</v>
      </c>
      <c r="I76" s="44">
        <f t="shared" si="9"/>
        <v>2.4106841521623838E-2</v>
      </c>
    </row>
    <row r="77" spans="1:9" ht="16.5" x14ac:dyDescent="0.3">
      <c r="A77" s="37"/>
      <c r="B77" s="34" t="s">
        <v>75</v>
      </c>
      <c r="C77" s="15" t="s">
        <v>147</v>
      </c>
      <c r="D77" s="13" t="s">
        <v>144</v>
      </c>
      <c r="E77" s="211">
        <v>2113.8333333333335</v>
      </c>
      <c r="F77" s="210">
        <v>6589</v>
      </c>
      <c r="G77" s="48">
        <f t="shared" si="8"/>
        <v>2.1170858629661748</v>
      </c>
      <c r="H77" s="210">
        <v>6247.5</v>
      </c>
      <c r="I77" s="44">
        <f t="shared" si="9"/>
        <v>5.4661864745898361E-2</v>
      </c>
    </row>
    <row r="78" spans="1:9" ht="16.5" x14ac:dyDescent="0.3">
      <c r="A78" s="37"/>
      <c r="B78" s="34" t="s">
        <v>77</v>
      </c>
      <c r="C78" s="15" t="s">
        <v>145</v>
      </c>
      <c r="D78" s="13" t="s">
        <v>160</v>
      </c>
      <c r="E78" s="211">
        <v>5404.4444444444443</v>
      </c>
      <c r="F78" s="210">
        <v>11565.333333333334</v>
      </c>
      <c r="G78" s="48">
        <f t="shared" si="8"/>
        <v>1.1399671052631581</v>
      </c>
      <c r="H78" s="210">
        <v>11565.333333333334</v>
      </c>
      <c r="I78" s="44">
        <f t="shared" si="9"/>
        <v>0</v>
      </c>
    </row>
    <row r="79" spans="1:9" ht="16.5" x14ac:dyDescent="0.3">
      <c r="A79" s="37"/>
      <c r="B79" s="34" t="s">
        <v>78</v>
      </c>
      <c r="C79" s="15" t="s">
        <v>148</v>
      </c>
      <c r="D79" s="25" t="s">
        <v>146</v>
      </c>
      <c r="E79" s="220">
        <v>5553.2291666666661</v>
      </c>
      <c r="F79" s="210">
        <v>20967.571428571428</v>
      </c>
      <c r="G79" s="48">
        <f t="shared" si="8"/>
        <v>2.7757439499218872</v>
      </c>
      <c r="H79" s="210">
        <v>20013</v>
      </c>
      <c r="I79" s="44">
        <f t="shared" si="9"/>
        <v>4.7697568009365289E-2</v>
      </c>
    </row>
    <row r="80" spans="1:9" ht="16.5" x14ac:dyDescent="0.3">
      <c r="A80" s="37"/>
      <c r="B80" s="34" t="s">
        <v>79</v>
      </c>
      <c r="C80" s="15" t="s">
        <v>154</v>
      </c>
      <c r="D80" s="25" t="s">
        <v>149</v>
      </c>
      <c r="E80" s="220">
        <v>29999</v>
      </c>
      <c r="F80" s="210">
        <v>57000</v>
      </c>
      <c r="G80" s="48">
        <f t="shared" si="8"/>
        <v>0.90006333544451478</v>
      </c>
      <c r="H80" s="210">
        <v>56000</v>
      </c>
      <c r="I80" s="44">
        <f t="shared" si="9"/>
        <v>1.7857142857142856E-2</v>
      </c>
    </row>
    <row r="81" spans="1:9" ht="16.5" customHeight="1" thickBot="1" x14ac:dyDescent="0.35">
      <c r="A81" s="35"/>
      <c r="B81" s="36" t="s">
        <v>80</v>
      </c>
      <c r="C81" s="16" t="s">
        <v>150</v>
      </c>
      <c r="D81" s="12" t="s">
        <v>149</v>
      </c>
      <c r="E81" s="214">
        <v>6840.5803571428569</v>
      </c>
      <c r="F81" s="213">
        <v>23998.333333333332</v>
      </c>
      <c r="G81" s="51">
        <f t="shared" si="8"/>
        <v>2.5082306003867845</v>
      </c>
      <c r="H81" s="213">
        <v>23331.666666666668</v>
      </c>
      <c r="I81" s="56">
        <f t="shared" si="9"/>
        <v>2.8573469533538006E-2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7" zoomScaleNormal="100" workbookViewId="0">
      <selection activeCell="F22" sqref="F22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201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9" t="s">
        <v>3</v>
      </c>
      <c r="B12" s="245"/>
      <c r="C12" s="247" t="s">
        <v>0</v>
      </c>
      <c r="D12" s="241" t="s">
        <v>23</v>
      </c>
      <c r="E12" s="241" t="s">
        <v>215</v>
      </c>
      <c r="F12" s="249" t="s">
        <v>221</v>
      </c>
      <c r="G12" s="241" t="s">
        <v>195</v>
      </c>
      <c r="H12" s="249" t="s">
        <v>218</v>
      </c>
      <c r="I12" s="241" t="s">
        <v>185</v>
      </c>
    </row>
    <row r="13" spans="1:9" ht="30.75" customHeight="1" thickBot="1" x14ac:dyDescent="0.25">
      <c r="A13" s="240"/>
      <c r="B13" s="246"/>
      <c r="C13" s="248"/>
      <c r="D13" s="242"/>
      <c r="E13" s="242"/>
      <c r="F13" s="250"/>
      <c r="G13" s="242"/>
      <c r="H13" s="250"/>
      <c r="I13" s="24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159</v>
      </c>
      <c r="E15" s="42">
        <v>4225.8500000000004</v>
      </c>
      <c r="F15" s="181">
        <v>10733.2</v>
      </c>
      <c r="G15" s="44">
        <f>(F15-E15)/E15</f>
        <v>1.5398913827987268</v>
      </c>
      <c r="H15" s="181">
        <v>11200</v>
      </c>
      <c r="I15" s="120">
        <f>(F15-H15)/H15</f>
        <v>-4.1678571428571363E-2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159</v>
      </c>
      <c r="E16" s="46">
        <v>3762.5736111111109</v>
      </c>
      <c r="F16" s="181">
        <v>9600</v>
      </c>
      <c r="G16" s="48">
        <f t="shared" ref="G16:G39" si="0">(F16-E16)/E16</f>
        <v>1.5514450990807489</v>
      </c>
      <c r="H16" s="181">
        <v>8800</v>
      </c>
      <c r="I16" s="48">
        <f>(F16-H16)/H16</f>
        <v>9.0909090909090912E-2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159</v>
      </c>
      <c r="E17" s="46">
        <v>3141.8777777777777</v>
      </c>
      <c r="F17" s="181">
        <v>6500</v>
      </c>
      <c r="G17" s="48">
        <f t="shared" si="0"/>
        <v>1.0688264979541604</v>
      </c>
      <c r="H17" s="181">
        <v>7000</v>
      </c>
      <c r="I17" s="48">
        <f t="shared" ref="I17:I29" si="1">(F17-H17)/H17</f>
        <v>-7.1428571428571425E-2</v>
      </c>
    </row>
    <row r="18" spans="1:9" ht="16.5" x14ac:dyDescent="0.3">
      <c r="A18" s="37"/>
      <c r="B18" s="34" t="s">
        <v>7</v>
      </c>
      <c r="C18" s="15" t="s">
        <v>87</v>
      </c>
      <c r="D18" s="11" t="s">
        <v>159</v>
      </c>
      <c r="E18" s="46">
        <v>3422.3</v>
      </c>
      <c r="F18" s="181">
        <v>6466.6</v>
      </c>
      <c r="G18" s="48">
        <f t="shared" si="0"/>
        <v>0.88954796481898135</v>
      </c>
      <c r="H18" s="181">
        <v>7000</v>
      </c>
      <c r="I18" s="48">
        <f t="shared" si="1"/>
        <v>-7.6199999999999948E-2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159</v>
      </c>
      <c r="E19" s="46">
        <v>6777.0124999999998</v>
      </c>
      <c r="F19" s="181">
        <v>16100</v>
      </c>
      <c r="G19" s="48">
        <f t="shared" si="0"/>
        <v>1.3756780734873957</v>
      </c>
      <c r="H19" s="181">
        <v>15800</v>
      </c>
      <c r="I19" s="48">
        <f t="shared" si="1"/>
        <v>1.8987341772151899E-2</v>
      </c>
    </row>
    <row r="20" spans="1:9" ht="16.5" x14ac:dyDescent="0.3">
      <c r="A20" s="37"/>
      <c r="B20" s="34" t="s">
        <v>9</v>
      </c>
      <c r="C20" s="15" t="s">
        <v>88</v>
      </c>
      <c r="D20" s="11" t="s">
        <v>159</v>
      </c>
      <c r="E20" s="46">
        <v>3974.3500000000004</v>
      </c>
      <c r="F20" s="181">
        <v>10500</v>
      </c>
      <c r="G20" s="48">
        <f t="shared" si="0"/>
        <v>1.6419414495452085</v>
      </c>
      <c r="H20" s="181">
        <v>11200</v>
      </c>
      <c r="I20" s="48">
        <f t="shared" si="1"/>
        <v>-6.25E-2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159</v>
      </c>
      <c r="E21" s="46">
        <v>3157.9666666666662</v>
      </c>
      <c r="F21" s="181">
        <v>9466.6</v>
      </c>
      <c r="G21" s="48">
        <f t="shared" si="0"/>
        <v>1.9976883859867642</v>
      </c>
      <c r="H21" s="181">
        <v>8900</v>
      </c>
      <c r="I21" s="48">
        <f t="shared" si="1"/>
        <v>6.3662921348314652E-2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933.15</v>
      </c>
      <c r="F22" s="181">
        <v>2000</v>
      </c>
      <c r="G22" s="48">
        <f t="shared" si="0"/>
        <v>1.1432781439211273</v>
      </c>
      <c r="H22" s="181">
        <v>2050</v>
      </c>
      <c r="I22" s="48">
        <f t="shared" si="1"/>
        <v>-2.4390243902439025E-2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770.75</v>
      </c>
      <c r="F23" s="181">
        <v>2483.1999999999998</v>
      </c>
      <c r="G23" s="48">
        <f t="shared" si="0"/>
        <v>2.2217969510217319</v>
      </c>
      <c r="H23" s="181">
        <v>2700</v>
      </c>
      <c r="I23" s="48">
        <f t="shared" si="1"/>
        <v>-8.0296296296296366E-2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776.5</v>
      </c>
      <c r="F24" s="181">
        <v>2600</v>
      </c>
      <c r="G24" s="48">
        <f t="shared" si="0"/>
        <v>2.3483580167417899</v>
      </c>
      <c r="H24" s="181">
        <v>2600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922.35</v>
      </c>
      <c r="F25" s="181">
        <v>3600</v>
      </c>
      <c r="G25" s="48">
        <f t="shared" si="0"/>
        <v>2.9030736705155311</v>
      </c>
      <c r="H25" s="181">
        <v>3600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3504.6374999999998</v>
      </c>
      <c r="F26" s="181">
        <v>7033.2</v>
      </c>
      <c r="G26" s="48">
        <f t="shared" si="0"/>
        <v>1.0068266689493564</v>
      </c>
      <c r="H26" s="181">
        <v>7400</v>
      </c>
      <c r="I26" s="48">
        <f t="shared" si="1"/>
        <v>-4.956756756756759E-2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769.32222222222231</v>
      </c>
      <c r="F27" s="181">
        <v>2550</v>
      </c>
      <c r="G27" s="48">
        <f t="shared" si="0"/>
        <v>2.3146059301838555</v>
      </c>
      <c r="H27" s="181">
        <v>2650</v>
      </c>
      <c r="I27" s="48">
        <f t="shared" si="1"/>
        <v>-3.7735849056603772E-2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159</v>
      </c>
      <c r="E28" s="46">
        <v>2326.8555555555554</v>
      </c>
      <c r="F28" s="181">
        <v>4500</v>
      </c>
      <c r="G28" s="48">
        <f t="shared" si="0"/>
        <v>0.93394041553455565</v>
      </c>
      <c r="H28" s="181">
        <v>5000</v>
      </c>
      <c r="I28" s="48">
        <f t="shared" si="1"/>
        <v>-0.1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3324.6875</v>
      </c>
      <c r="F29" s="181">
        <v>8686.6</v>
      </c>
      <c r="G29" s="48">
        <f t="shared" si="0"/>
        <v>1.612756838048689</v>
      </c>
      <c r="H29" s="181">
        <v>7200</v>
      </c>
      <c r="I29" s="48">
        <f t="shared" si="1"/>
        <v>0.20647222222222228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159</v>
      </c>
      <c r="E30" s="49">
        <v>2736.5</v>
      </c>
      <c r="F30" s="184">
        <v>9633.2000000000007</v>
      </c>
      <c r="G30" s="51">
        <f t="shared" si="0"/>
        <v>2.5202631098118036</v>
      </c>
      <c r="H30" s="184">
        <v>8650</v>
      </c>
      <c r="I30" s="51">
        <f>(F30-H30)/H30</f>
        <v>0.11366473988439314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54">
        <v>4424.25</v>
      </c>
      <c r="F32" s="181">
        <v>11466.6</v>
      </c>
      <c r="G32" s="44">
        <f t="shared" si="0"/>
        <v>1.5917613154771997</v>
      </c>
      <c r="H32" s="181">
        <v>11300</v>
      </c>
      <c r="I32" s="45">
        <f>(F32-H32)/H32</f>
        <v>1.4743362831858439E-2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46">
        <v>4217.8999999999996</v>
      </c>
      <c r="F33" s="181">
        <v>10466.6</v>
      </c>
      <c r="G33" s="48">
        <f t="shared" si="0"/>
        <v>1.481471822470898</v>
      </c>
      <c r="H33" s="181">
        <v>9800</v>
      </c>
      <c r="I33" s="48">
        <f>(F33-H33)/H33</f>
        <v>6.802040816326535E-2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46">
        <v>4055.8500000000004</v>
      </c>
      <c r="F34" s="181">
        <v>11933.2</v>
      </c>
      <c r="G34" s="48">
        <f>(F34-E34)/E34</f>
        <v>1.9422192635329214</v>
      </c>
      <c r="H34" s="181">
        <v>12100</v>
      </c>
      <c r="I34" s="48">
        <f>(F34-H34)/H34</f>
        <v>-1.3785123966942089E-2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46">
        <v>3461.6650793650792</v>
      </c>
      <c r="F35" s="181">
        <v>8900</v>
      </c>
      <c r="G35" s="48">
        <f t="shared" si="0"/>
        <v>1.5710170672063954</v>
      </c>
      <c r="H35" s="181">
        <v>10800</v>
      </c>
      <c r="I35" s="48">
        <f>(F35-H35)/H35</f>
        <v>-0.17592592592592593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49">
        <v>5270.55</v>
      </c>
      <c r="F36" s="181">
        <v>8933.2000000000007</v>
      </c>
      <c r="G36" s="55">
        <f t="shared" si="0"/>
        <v>0.69492747436225832</v>
      </c>
      <c r="H36" s="181">
        <v>8650</v>
      </c>
      <c r="I36" s="48">
        <f>(F36-H36)/H36</f>
        <v>3.2739884393063669E-2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159</v>
      </c>
      <c r="E38" s="46">
        <v>80911.737500000003</v>
      </c>
      <c r="F38" s="182">
        <v>256000</v>
      </c>
      <c r="G38" s="45">
        <f t="shared" si="0"/>
        <v>2.1639414491624285</v>
      </c>
      <c r="H38" s="182">
        <v>250000</v>
      </c>
      <c r="I38" s="45">
        <f>(F38-H38)/H38</f>
        <v>2.4E-2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159</v>
      </c>
      <c r="E39" s="83">
        <v>38822.005357142858</v>
      </c>
      <c r="F39" s="183">
        <v>149333.20000000001</v>
      </c>
      <c r="G39" s="51">
        <f t="shared" si="0"/>
        <v>2.8466122145471346</v>
      </c>
      <c r="H39" s="183">
        <v>147000</v>
      </c>
      <c r="I39" s="51">
        <f>(F39-H39)/H39</f>
        <v>1.5872108843537493E-2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8" t="s">
        <v>202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9" t="s">
        <v>3</v>
      </c>
      <c r="B12" s="245"/>
      <c r="C12" s="247" t="s">
        <v>0</v>
      </c>
      <c r="D12" s="241" t="s">
        <v>219</v>
      </c>
      <c r="E12" s="249" t="s">
        <v>221</v>
      </c>
      <c r="F12" s="256" t="s">
        <v>184</v>
      </c>
      <c r="G12" s="241" t="s">
        <v>215</v>
      </c>
      <c r="H12" s="258" t="s">
        <v>222</v>
      </c>
      <c r="I12" s="254" t="s">
        <v>194</v>
      </c>
    </row>
    <row r="13" spans="1:9" ht="39.75" customHeight="1" thickBot="1" x14ac:dyDescent="0.25">
      <c r="A13" s="240"/>
      <c r="B13" s="246"/>
      <c r="C13" s="248"/>
      <c r="D13" s="242"/>
      <c r="E13" s="250"/>
      <c r="F13" s="257"/>
      <c r="G13" s="242"/>
      <c r="H13" s="259"/>
      <c r="I13" s="25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161</v>
      </c>
      <c r="D15" s="165">
        <v>13553.8</v>
      </c>
      <c r="E15" s="165">
        <v>10733.2</v>
      </c>
      <c r="F15" s="67">
        <f t="shared" ref="F15:F30" si="0">D15-E15</f>
        <v>2820.5999999999985</v>
      </c>
      <c r="G15" s="42">
        <v>4225.8500000000004</v>
      </c>
      <c r="H15" s="66">
        <f>AVERAGE(D15:E15)</f>
        <v>12143.5</v>
      </c>
      <c r="I15" s="69">
        <f>(H15-G15)/G15</f>
        <v>1.8736230580829889</v>
      </c>
    </row>
    <row r="16" spans="1:9" ht="16.5" customHeight="1" x14ac:dyDescent="0.3">
      <c r="A16" s="37"/>
      <c r="B16" s="34" t="s">
        <v>5</v>
      </c>
      <c r="C16" s="15" t="s">
        <v>162</v>
      </c>
      <c r="D16" s="165">
        <v>9999.7777777777774</v>
      </c>
      <c r="E16" s="165">
        <v>9600</v>
      </c>
      <c r="F16" s="71">
        <f t="shared" si="0"/>
        <v>399.77777777777737</v>
      </c>
      <c r="G16" s="46">
        <v>3762.5736111111109</v>
      </c>
      <c r="H16" s="68">
        <f t="shared" ref="H16:H30" si="1">AVERAGE(D16:E16)</f>
        <v>9799.8888888888887</v>
      </c>
      <c r="I16" s="72">
        <f t="shared" ref="I16:I39" si="2">(H16-G16)/G16</f>
        <v>1.6045706746970252</v>
      </c>
    </row>
    <row r="17" spans="1:9" ht="16.5" x14ac:dyDescent="0.3">
      <c r="A17" s="37"/>
      <c r="B17" s="34" t="s">
        <v>6</v>
      </c>
      <c r="C17" s="15" t="s">
        <v>163</v>
      </c>
      <c r="D17" s="165">
        <v>5983.8</v>
      </c>
      <c r="E17" s="165">
        <v>6500</v>
      </c>
      <c r="F17" s="71">
        <f t="shared" si="0"/>
        <v>-516.19999999999982</v>
      </c>
      <c r="G17" s="46">
        <v>3141.8777777777777</v>
      </c>
      <c r="H17" s="68">
        <f t="shared" si="1"/>
        <v>6241.9</v>
      </c>
      <c r="I17" s="72">
        <f t="shared" si="2"/>
        <v>0.98667817193539598</v>
      </c>
    </row>
    <row r="18" spans="1:9" ht="16.5" x14ac:dyDescent="0.3">
      <c r="A18" s="37"/>
      <c r="B18" s="34" t="s">
        <v>7</v>
      </c>
      <c r="C18" s="15" t="s">
        <v>164</v>
      </c>
      <c r="D18" s="165">
        <v>5799.8</v>
      </c>
      <c r="E18" s="165">
        <v>6466.6</v>
      </c>
      <c r="F18" s="71">
        <f t="shared" si="0"/>
        <v>-666.80000000000018</v>
      </c>
      <c r="G18" s="46">
        <v>3422.3</v>
      </c>
      <c r="H18" s="68">
        <f t="shared" si="1"/>
        <v>6133.2000000000007</v>
      </c>
      <c r="I18" s="72">
        <f t="shared" si="2"/>
        <v>0.79212810098471798</v>
      </c>
    </row>
    <row r="19" spans="1:9" ht="16.5" x14ac:dyDescent="0.3">
      <c r="A19" s="37"/>
      <c r="B19" s="34" t="s">
        <v>8</v>
      </c>
      <c r="C19" s="15" t="s">
        <v>165</v>
      </c>
      <c r="D19" s="165">
        <v>18666.444444444445</v>
      </c>
      <c r="E19" s="165">
        <v>16100</v>
      </c>
      <c r="F19" s="71">
        <f t="shared" si="0"/>
        <v>2566.4444444444453</v>
      </c>
      <c r="G19" s="46">
        <v>6777.0124999999998</v>
      </c>
      <c r="H19" s="68">
        <f t="shared" si="1"/>
        <v>17383.222222222223</v>
      </c>
      <c r="I19" s="72">
        <f t="shared" si="2"/>
        <v>1.5650273217324333</v>
      </c>
    </row>
    <row r="20" spans="1:9" ht="16.5" x14ac:dyDescent="0.3">
      <c r="A20" s="37"/>
      <c r="B20" s="34" t="s">
        <v>9</v>
      </c>
      <c r="C20" s="15" t="s">
        <v>166</v>
      </c>
      <c r="D20" s="165">
        <v>12332</v>
      </c>
      <c r="E20" s="165">
        <v>10500</v>
      </c>
      <c r="F20" s="71">
        <f t="shared" si="0"/>
        <v>1832</v>
      </c>
      <c r="G20" s="46">
        <v>3974.3500000000004</v>
      </c>
      <c r="H20" s="68">
        <f t="shared" si="1"/>
        <v>11416</v>
      </c>
      <c r="I20" s="72">
        <f t="shared" si="2"/>
        <v>1.8724193893341048</v>
      </c>
    </row>
    <row r="21" spans="1:9" ht="16.5" x14ac:dyDescent="0.3">
      <c r="A21" s="37"/>
      <c r="B21" s="34" t="s">
        <v>10</v>
      </c>
      <c r="C21" s="15" t="s">
        <v>167</v>
      </c>
      <c r="D21" s="165">
        <v>12322</v>
      </c>
      <c r="E21" s="165">
        <v>9466.6</v>
      </c>
      <c r="F21" s="71">
        <f>D21-E21</f>
        <v>2855.3999999999996</v>
      </c>
      <c r="G21" s="46">
        <v>3157.9666666666662</v>
      </c>
      <c r="H21" s="68">
        <f>AVERAGE(D21:E21)</f>
        <v>10894.3</v>
      </c>
      <c r="I21" s="72">
        <f t="shared" si="2"/>
        <v>2.4497830882741005</v>
      </c>
    </row>
    <row r="22" spans="1:9" ht="16.5" x14ac:dyDescent="0.3">
      <c r="A22" s="37"/>
      <c r="B22" s="34" t="s">
        <v>11</v>
      </c>
      <c r="C22" s="15" t="s">
        <v>168</v>
      </c>
      <c r="D22" s="165">
        <v>2625</v>
      </c>
      <c r="E22" s="165">
        <v>2000</v>
      </c>
      <c r="F22" s="71">
        <f t="shared" si="0"/>
        <v>625</v>
      </c>
      <c r="G22" s="46">
        <v>933.15</v>
      </c>
      <c r="H22" s="68">
        <f t="shared" si="1"/>
        <v>2312.5</v>
      </c>
      <c r="I22" s="72">
        <f t="shared" si="2"/>
        <v>1.4781653539088035</v>
      </c>
    </row>
    <row r="23" spans="1:9" ht="16.5" x14ac:dyDescent="0.3">
      <c r="A23" s="37"/>
      <c r="B23" s="34" t="s">
        <v>12</v>
      </c>
      <c r="C23" s="15" t="s">
        <v>169</v>
      </c>
      <c r="D23" s="165">
        <v>3723.8</v>
      </c>
      <c r="E23" s="165">
        <v>2483.1999999999998</v>
      </c>
      <c r="F23" s="71">
        <f t="shared" si="0"/>
        <v>1240.6000000000004</v>
      </c>
      <c r="G23" s="46">
        <v>770.75</v>
      </c>
      <c r="H23" s="68">
        <f t="shared" si="1"/>
        <v>3103.5</v>
      </c>
      <c r="I23" s="72">
        <f t="shared" si="2"/>
        <v>3.0265974699967564</v>
      </c>
    </row>
    <row r="24" spans="1:9" ht="16.5" x14ac:dyDescent="0.3">
      <c r="A24" s="37"/>
      <c r="B24" s="34" t="s">
        <v>13</v>
      </c>
      <c r="C24" s="15" t="s">
        <v>170</v>
      </c>
      <c r="D24" s="165">
        <v>3305.3333333333335</v>
      </c>
      <c r="E24" s="165">
        <v>2600</v>
      </c>
      <c r="F24" s="71">
        <f t="shared" si="0"/>
        <v>705.33333333333348</v>
      </c>
      <c r="G24" s="46">
        <v>776.5</v>
      </c>
      <c r="H24" s="68">
        <f t="shared" si="1"/>
        <v>2952.666666666667</v>
      </c>
      <c r="I24" s="72">
        <f t="shared" si="2"/>
        <v>2.8025327323459974</v>
      </c>
    </row>
    <row r="25" spans="1:9" ht="16.5" x14ac:dyDescent="0.3">
      <c r="A25" s="37"/>
      <c r="B25" s="34" t="s">
        <v>14</v>
      </c>
      <c r="C25" s="15" t="s">
        <v>171</v>
      </c>
      <c r="D25" s="165">
        <v>4073.8</v>
      </c>
      <c r="E25" s="165">
        <v>3600</v>
      </c>
      <c r="F25" s="71">
        <f t="shared" si="0"/>
        <v>473.80000000000018</v>
      </c>
      <c r="G25" s="46">
        <v>922.35</v>
      </c>
      <c r="H25" s="68">
        <f t="shared" si="1"/>
        <v>3836.9</v>
      </c>
      <c r="I25" s="72">
        <f t="shared" si="2"/>
        <v>3.159917601778067</v>
      </c>
    </row>
    <row r="26" spans="1:9" ht="16.5" x14ac:dyDescent="0.3">
      <c r="A26" s="37"/>
      <c r="B26" s="34" t="s">
        <v>15</v>
      </c>
      <c r="C26" s="15" t="s">
        <v>172</v>
      </c>
      <c r="D26" s="165">
        <v>8998.7999999999993</v>
      </c>
      <c r="E26" s="165">
        <v>7033.2</v>
      </c>
      <c r="F26" s="71">
        <f t="shared" si="0"/>
        <v>1965.5999999999995</v>
      </c>
      <c r="G26" s="46">
        <v>3504.6374999999998</v>
      </c>
      <c r="H26" s="68">
        <f t="shared" si="1"/>
        <v>8016</v>
      </c>
      <c r="I26" s="72">
        <f t="shared" si="2"/>
        <v>1.287255101276523</v>
      </c>
    </row>
    <row r="27" spans="1:9" ht="16.5" x14ac:dyDescent="0.3">
      <c r="A27" s="37"/>
      <c r="B27" s="34" t="s">
        <v>16</v>
      </c>
      <c r="C27" s="15" t="s">
        <v>173</v>
      </c>
      <c r="D27" s="165">
        <v>3093.5</v>
      </c>
      <c r="E27" s="165">
        <v>2550</v>
      </c>
      <c r="F27" s="71">
        <f t="shared" si="0"/>
        <v>543.5</v>
      </c>
      <c r="G27" s="46">
        <v>769.32222222222231</v>
      </c>
      <c r="H27" s="68">
        <f t="shared" si="1"/>
        <v>2821.75</v>
      </c>
      <c r="I27" s="72">
        <f t="shared" si="2"/>
        <v>2.6678389347044296</v>
      </c>
    </row>
    <row r="28" spans="1:9" ht="16.5" x14ac:dyDescent="0.3">
      <c r="A28" s="37"/>
      <c r="B28" s="34" t="s">
        <v>17</v>
      </c>
      <c r="C28" s="15" t="s">
        <v>174</v>
      </c>
      <c r="D28" s="165">
        <v>4204.2222222222226</v>
      </c>
      <c r="E28" s="165">
        <v>4500</v>
      </c>
      <c r="F28" s="71">
        <f t="shared" si="0"/>
        <v>-295.77777777777737</v>
      </c>
      <c r="G28" s="46">
        <v>2326.8555555555554</v>
      </c>
      <c r="H28" s="68">
        <f t="shared" si="1"/>
        <v>4352.1111111111113</v>
      </c>
      <c r="I28" s="72">
        <f t="shared" si="2"/>
        <v>0.87038301570550647</v>
      </c>
    </row>
    <row r="29" spans="1:9" ht="16.5" x14ac:dyDescent="0.3">
      <c r="A29" s="37"/>
      <c r="B29" s="34" t="s">
        <v>18</v>
      </c>
      <c r="C29" s="15" t="s">
        <v>175</v>
      </c>
      <c r="D29" s="165">
        <v>10719.222222222223</v>
      </c>
      <c r="E29" s="165">
        <v>8686.6</v>
      </c>
      <c r="F29" s="71">
        <f t="shared" si="0"/>
        <v>2032.6222222222223</v>
      </c>
      <c r="G29" s="46">
        <v>3324.6875</v>
      </c>
      <c r="H29" s="68">
        <f t="shared" si="1"/>
        <v>9702.9111111111124</v>
      </c>
      <c r="I29" s="72">
        <f t="shared" si="2"/>
        <v>1.918443044981254</v>
      </c>
    </row>
    <row r="30" spans="1:9" ht="17.25" thickBot="1" x14ac:dyDescent="0.35">
      <c r="A30" s="38"/>
      <c r="B30" s="36" t="s">
        <v>19</v>
      </c>
      <c r="C30" s="16" t="s">
        <v>176</v>
      </c>
      <c r="D30" s="235">
        <v>9512.7999999999993</v>
      </c>
      <c r="E30" s="168">
        <v>9633.2000000000007</v>
      </c>
      <c r="F30" s="74">
        <f t="shared" si="0"/>
        <v>-120.40000000000146</v>
      </c>
      <c r="G30" s="49">
        <v>2736.5</v>
      </c>
      <c r="H30" s="101">
        <f t="shared" si="1"/>
        <v>9573</v>
      </c>
      <c r="I30" s="75">
        <f t="shared" si="2"/>
        <v>2.4982642061026858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177</v>
      </c>
      <c r="D32" s="43">
        <v>11919.8</v>
      </c>
      <c r="E32" s="165">
        <v>11466.6</v>
      </c>
      <c r="F32" s="67">
        <f>D32-E32</f>
        <v>453.19999999999891</v>
      </c>
      <c r="G32" s="54">
        <v>4424.25</v>
      </c>
      <c r="H32" s="68">
        <f>AVERAGE(D32:E32)</f>
        <v>11693.2</v>
      </c>
      <c r="I32" s="78">
        <f t="shared" si="2"/>
        <v>1.6429790359948016</v>
      </c>
    </row>
    <row r="33" spans="1:9" ht="16.5" x14ac:dyDescent="0.3">
      <c r="A33" s="37"/>
      <c r="B33" s="34" t="s">
        <v>27</v>
      </c>
      <c r="C33" s="15" t="s">
        <v>178</v>
      </c>
      <c r="D33" s="47">
        <v>11364.8</v>
      </c>
      <c r="E33" s="165">
        <v>10466.6</v>
      </c>
      <c r="F33" s="79">
        <f>D33-E33</f>
        <v>898.19999999999891</v>
      </c>
      <c r="G33" s="46">
        <v>4217.8999999999996</v>
      </c>
      <c r="H33" s="68">
        <f>AVERAGE(D33:E33)</f>
        <v>10915.7</v>
      </c>
      <c r="I33" s="72">
        <f t="shared" si="2"/>
        <v>1.5879466085018614</v>
      </c>
    </row>
    <row r="34" spans="1:9" ht="16.5" x14ac:dyDescent="0.3">
      <c r="A34" s="37"/>
      <c r="B34" s="39" t="s">
        <v>28</v>
      </c>
      <c r="C34" s="15" t="s">
        <v>179</v>
      </c>
      <c r="D34" s="47">
        <v>13449.777777777777</v>
      </c>
      <c r="E34" s="165">
        <v>11933.2</v>
      </c>
      <c r="F34" s="71">
        <f>D34-E34</f>
        <v>1516.5777777777766</v>
      </c>
      <c r="G34" s="46">
        <v>4055.8500000000004</v>
      </c>
      <c r="H34" s="68">
        <f>AVERAGE(D34:E34)</f>
        <v>12691.488888888889</v>
      </c>
      <c r="I34" s="72">
        <f t="shared" si="2"/>
        <v>2.1291810320620557</v>
      </c>
    </row>
    <row r="35" spans="1:9" ht="16.5" x14ac:dyDescent="0.3">
      <c r="A35" s="37"/>
      <c r="B35" s="34" t="s">
        <v>29</v>
      </c>
      <c r="C35" s="15" t="s">
        <v>180</v>
      </c>
      <c r="D35" s="47">
        <v>7606.8571428571431</v>
      </c>
      <c r="E35" s="165">
        <v>8900</v>
      </c>
      <c r="F35" s="79">
        <f>D35-E35</f>
        <v>-1293.1428571428569</v>
      </c>
      <c r="G35" s="46">
        <v>3461.6650793650792</v>
      </c>
      <c r="H35" s="68">
        <f>AVERAGE(D35:E35)</f>
        <v>8253.4285714285725</v>
      </c>
      <c r="I35" s="72">
        <f t="shared" si="2"/>
        <v>1.3842365977653661</v>
      </c>
    </row>
    <row r="36" spans="1:9" ht="17.25" thickBot="1" x14ac:dyDescent="0.35">
      <c r="A36" s="38"/>
      <c r="B36" s="39" t="s">
        <v>30</v>
      </c>
      <c r="C36" s="15" t="s">
        <v>181</v>
      </c>
      <c r="D36" s="50">
        <v>10313.799999999999</v>
      </c>
      <c r="E36" s="165">
        <v>8933.2000000000007</v>
      </c>
      <c r="F36" s="71">
        <f>D36-E36</f>
        <v>1380.5999999999985</v>
      </c>
      <c r="G36" s="49">
        <v>5270.55</v>
      </c>
      <c r="H36" s="68">
        <f>AVERAGE(D36:E36)</f>
        <v>9623.5</v>
      </c>
      <c r="I36" s="80">
        <f t="shared" si="2"/>
        <v>0.82590052271584558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182</v>
      </c>
      <c r="D38" s="43">
        <v>276332.66666666669</v>
      </c>
      <c r="E38" s="166">
        <v>256000</v>
      </c>
      <c r="F38" s="67">
        <f>D38-E38</f>
        <v>20332.666666666686</v>
      </c>
      <c r="G38" s="46">
        <v>80911.737500000003</v>
      </c>
      <c r="H38" s="67">
        <f>AVERAGE(D38:E38)</f>
        <v>266166.33333333337</v>
      </c>
      <c r="I38" s="78">
        <f t="shared" si="2"/>
        <v>2.2895886500192062</v>
      </c>
    </row>
    <row r="39" spans="1:9" ht="17.25" thickBot="1" x14ac:dyDescent="0.35">
      <c r="A39" s="38"/>
      <c r="B39" s="36" t="s">
        <v>32</v>
      </c>
      <c r="C39" s="16" t="s">
        <v>183</v>
      </c>
      <c r="D39" s="57">
        <v>153316.33333333334</v>
      </c>
      <c r="E39" s="167">
        <v>149333.20000000001</v>
      </c>
      <c r="F39" s="74">
        <f>D39-E39</f>
        <v>3983.1333333333314</v>
      </c>
      <c r="G39" s="46">
        <v>38822.005357142858</v>
      </c>
      <c r="H39" s="81">
        <f>AVERAGE(D39:E39)</f>
        <v>151324.76666666666</v>
      </c>
      <c r="I39" s="75">
        <f t="shared" si="2"/>
        <v>2.8979121576681877</v>
      </c>
    </row>
    <row r="40" spans="1:9" ht="15.75" customHeight="1" thickBot="1" x14ac:dyDescent="0.25">
      <c r="A40" s="251"/>
      <c r="B40" s="252"/>
      <c r="C40" s="253"/>
      <c r="D40" s="84">
        <f>SUM(D15:D39)</f>
        <v>613218.13492063491</v>
      </c>
      <c r="E40" s="84">
        <f>SUM(E15:E39)</f>
        <v>569485.40000000014</v>
      </c>
      <c r="F40" s="84">
        <f>SUM(F15:F39)</f>
        <v>43732.734920634932</v>
      </c>
      <c r="G40" s="84">
        <f>SUM(G15:G39)</f>
        <v>185690.64126984126</v>
      </c>
      <c r="H40" s="84">
        <f>AVERAGE(D40:E40)</f>
        <v>591351.76746031758</v>
      </c>
      <c r="I40" s="75">
        <f>(H40-G40)/G40</f>
        <v>2.1846072770085336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199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215</v>
      </c>
      <c r="F13" s="258" t="s">
        <v>222</v>
      </c>
      <c r="G13" s="241" t="s">
        <v>195</v>
      </c>
      <c r="H13" s="258" t="s">
        <v>217</v>
      </c>
      <c r="I13" s="241" t="s">
        <v>185</v>
      </c>
    </row>
    <row r="14" spans="1:9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159</v>
      </c>
      <c r="E16" s="154">
        <v>4225.8500000000004</v>
      </c>
      <c r="F16" s="42">
        <v>12143.5</v>
      </c>
      <c r="G16" s="21">
        <f t="shared" ref="G16:G31" si="0">(F16-E16)/E16</f>
        <v>1.8736230580829889</v>
      </c>
      <c r="H16" s="207">
        <v>11851.9</v>
      </c>
      <c r="I16" s="21">
        <f t="shared" ref="I16:I31" si="1">(F16-H16)/H16</f>
        <v>2.4603650047671712E-2</v>
      </c>
    </row>
    <row r="17" spans="1:9" ht="16.5" x14ac:dyDescent="0.3">
      <c r="A17" s="37"/>
      <c r="B17" s="34" t="s">
        <v>5</v>
      </c>
      <c r="C17" s="15" t="s">
        <v>85</v>
      </c>
      <c r="D17" s="11" t="s">
        <v>159</v>
      </c>
      <c r="E17" s="156">
        <v>3762.5736111111109</v>
      </c>
      <c r="F17" s="46">
        <v>9799.8888888888887</v>
      </c>
      <c r="G17" s="21">
        <f t="shared" si="0"/>
        <v>1.6045706746970252</v>
      </c>
      <c r="H17" s="210">
        <v>9256.125</v>
      </c>
      <c r="I17" s="21">
        <f t="shared" si="1"/>
        <v>5.8746385651543026E-2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159</v>
      </c>
      <c r="E18" s="156">
        <v>3141.8777777777777</v>
      </c>
      <c r="F18" s="46">
        <v>6241.9</v>
      </c>
      <c r="G18" s="21">
        <f t="shared" si="0"/>
        <v>0.98667817193539598</v>
      </c>
      <c r="H18" s="210">
        <v>6482.6666666666661</v>
      </c>
      <c r="I18" s="21">
        <f t="shared" si="1"/>
        <v>-3.7140065816536373E-2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159</v>
      </c>
      <c r="E19" s="156">
        <v>3422.3</v>
      </c>
      <c r="F19" s="46">
        <v>6133.2000000000007</v>
      </c>
      <c r="G19" s="21">
        <f t="shared" si="0"/>
        <v>0.79212810098471798</v>
      </c>
      <c r="H19" s="210">
        <v>6792.4</v>
      </c>
      <c r="I19" s="21">
        <f t="shared" si="1"/>
        <v>-9.704964371945099E-2</v>
      </c>
    </row>
    <row r="20" spans="1:9" ht="16.5" x14ac:dyDescent="0.3">
      <c r="A20" s="37"/>
      <c r="B20" s="34" t="s">
        <v>8</v>
      </c>
      <c r="C20" s="15" t="s">
        <v>89</v>
      </c>
      <c r="D20" s="11" t="s">
        <v>159</v>
      </c>
      <c r="E20" s="156">
        <v>6777.0124999999998</v>
      </c>
      <c r="F20" s="46">
        <v>17383.222222222223</v>
      </c>
      <c r="G20" s="21">
        <f t="shared" si="0"/>
        <v>1.5650273217324333</v>
      </c>
      <c r="H20" s="210">
        <v>16853</v>
      </c>
      <c r="I20" s="21">
        <f t="shared" si="1"/>
        <v>3.1461592726649418E-2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159</v>
      </c>
      <c r="E21" s="156">
        <v>3974.3500000000004</v>
      </c>
      <c r="F21" s="46">
        <v>11416</v>
      </c>
      <c r="G21" s="21">
        <f t="shared" si="0"/>
        <v>1.8724193893341048</v>
      </c>
      <c r="H21" s="210">
        <v>11944.4</v>
      </c>
      <c r="I21" s="21">
        <f t="shared" si="1"/>
        <v>-4.423830414252701E-2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159</v>
      </c>
      <c r="E22" s="156">
        <v>3157.9666666666662</v>
      </c>
      <c r="F22" s="46">
        <v>10894.3</v>
      </c>
      <c r="G22" s="21">
        <f t="shared" si="0"/>
        <v>2.4497830882741005</v>
      </c>
      <c r="H22" s="210">
        <v>9327.6666666666679</v>
      </c>
      <c r="I22" s="21">
        <f t="shared" si="1"/>
        <v>0.16795554443769409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933.15</v>
      </c>
      <c r="F23" s="46">
        <v>2312.5</v>
      </c>
      <c r="G23" s="21">
        <f t="shared" si="0"/>
        <v>1.4781653539088035</v>
      </c>
      <c r="H23" s="210">
        <v>2362.4</v>
      </c>
      <c r="I23" s="21">
        <f t="shared" si="1"/>
        <v>-2.1122587199458216E-2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770.75</v>
      </c>
      <c r="F24" s="46">
        <v>3103.5</v>
      </c>
      <c r="G24" s="21">
        <f t="shared" si="0"/>
        <v>3.0265974699967564</v>
      </c>
      <c r="H24" s="210">
        <v>3374.8888888888887</v>
      </c>
      <c r="I24" s="21">
        <f t="shared" si="1"/>
        <v>-8.0414170013827557E-2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776.5</v>
      </c>
      <c r="F25" s="46">
        <v>2952.666666666667</v>
      </c>
      <c r="G25" s="21">
        <f t="shared" si="0"/>
        <v>2.8025327323459974</v>
      </c>
      <c r="H25" s="210">
        <v>3036</v>
      </c>
      <c r="I25" s="21">
        <f t="shared" si="1"/>
        <v>-2.7448397013614304E-2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922.35</v>
      </c>
      <c r="F26" s="46">
        <v>3836.9</v>
      </c>
      <c r="G26" s="21">
        <f t="shared" si="0"/>
        <v>3.159917601778067</v>
      </c>
      <c r="H26" s="210">
        <v>3949.9</v>
      </c>
      <c r="I26" s="21">
        <f t="shared" si="1"/>
        <v>-2.8608319197954379E-2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3504.6374999999998</v>
      </c>
      <c r="F27" s="46">
        <v>8016</v>
      </c>
      <c r="G27" s="21">
        <f t="shared" si="0"/>
        <v>1.287255101276523</v>
      </c>
      <c r="H27" s="210">
        <v>8199.4</v>
      </c>
      <c r="I27" s="21">
        <f t="shared" si="1"/>
        <v>-2.2367490304168555E-2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769.32222222222231</v>
      </c>
      <c r="F28" s="46">
        <v>2821.75</v>
      </c>
      <c r="G28" s="21">
        <f t="shared" si="0"/>
        <v>2.6678389347044296</v>
      </c>
      <c r="H28" s="210">
        <v>2915.5</v>
      </c>
      <c r="I28" s="21">
        <f t="shared" si="1"/>
        <v>-3.2155719430629393E-2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159</v>
      </c>
      <c r="E29" s="156">
        <v>2326.8555555555554</v>
      </c>
      <c r="F29" s="46">
        <v>4352.1111111111113</v>
      </c>
      <c r="G29" s="21">
        <f t="shared" si="0"/>
        <v>0.87038301570550647</v>
      </c>
      <c r="H29" s="210">
        <v>4509.25</v>
      </c>
      <c r="I29" s="21">
        <f t="shared" si="1"/>
        <v>-3.4848120838030426E-2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3324.6875</v>
      </c>
      <c r="F30" s="46">
        <v>9702.9111111111124</v>
      </c>
      <c r="G30" s="21">
        <f t="shared" si="0"/>
        <v>1.918443044981254</v>
      </c>
      <c r="H30" s="210">
        <v>8759.6111111111113</v>
      </c>
      <c r="I30" s="21">
        <f t="shared" si="1"/>
        <v>0.10768742904619065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159</v>
      </c>
      <c r="E31" s="158">
        <v>2736.5</v>
      </c>
      <c r="F31" s="49">
        <v>9573</v>
      </c>
      <c r="G31" s="23">
        <f t="shared" si="0"/>
        <v>2.4982642061026858</v>
      </c>
      <c r="H31" s="213">
        <v>8887</v>
      </c>
      <c r="I31" s="23">
        <f t="shared" si="1"/>
        <v>7.71914031731743E-2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159</v>
      </c>
      <c r="E33" s="161">
        <v>4424.25</v>
      </c>
      <c r="F33" s="54">
        <v>11693.2</v>
      </c>
      <c r="G33" s="21">
        <f>(F33-E33)/E33</f>
        <v>1.6429790359948016</v>
      </c>
      <c r="H33" s="216">
        <v>11821.9</v>
      </c>
      <c r="I33" s="21">
        <f>(F33-H33)/H33</f>
        <v>-1.0886574916045551E-2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159</v>
      </c>
      <c r="E34" s="156">
        <v>4217.8999999999996</v>
      </c>
      <c r="F34" s="46">
        <v>10915.7</v>
      </c>
      <c r="G34" s="21">
        <f>(F34-E34)/E34</f>
        <v>1.5879466085018614</v>
      </c>
      <c r="H34" s="210">
        <v>10157.666666666668</v>
      </c>
      <c r="I34" s="21">
        <f>(F34-H34)/H34</f>
        <v>7.4626718734617473E-2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159</v>
      </c>
      <c r="E35" s="156">
        <v>4055.8500000000004</v>
      </c>
      <c r="F35" s="46">
        <v>12691.488888888889</v>
      </c>
      <c r="G35" s="21">
        <f>(F35-E35)/E35</f>
        <v>2.1291810320620557</v>
      </c>
      <c r="H35" s="210">
        <v>12289.4</v>
      </c>
      <c r="I35" s="21">
        <f>(F35-H35)/H35</f>
        <v>3.2718349869716133E-2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159</v>
      </c>
      <c r="E36" s="156">
        <v>3461.6650793650792</v>
      </c>
      <c r="F36" s="46">
        <v>8253.4285714285725</v>
      </c>
      <c r="G36" s="21">
        <f>(F36-E36)/E36</f>
        <v>1.3842365977653661</v>
      </c>
      <c r="H36" s="210">
        <v>9249.7999999999993</v>
      </c>
      <c r="I36" s="21">
        <f>(F36-H36)/H36</f>
        <v>-0.107718159157109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159</v>
      </c>
      <c r="E37" s="158">
        <v>5270.55</v>
      </c>
      <c r="F37" s="49">
        <v>9623.5</v>
      </c>
      <c r="G37" s="23">
        <f>(F37-E37)/E37</f>
        <v>0.82590052271584558</v>
      </c>
      <c r="H37" s="213">
        <v>9304.9</v>
      </c>
      <c r="I37" s="23">
        <f>(F37-H37)/H37</f>
        <v>3.4240024073337746E-2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159</v>
      </c>
      <c r="E39" s="155">
        <v>80911.737500000003</v>
      </c>
      <c r="F39" s="46">
        <v>266166.33333333337</v>
      </c>
      <c r="G39" s="21">
        <f t="shared" ref="G39:G44" si="2">(F39-E39)/E39</f>
        <v>2.2895886500192062</v>
      </c>
      <c r="H39" s="210">
        <v>257333</v>
      </c>
      <c r="I39" s="21">
        <f t="shared" ref="I39:I44" si="3">(F39-H39)/H39</f>
        <v>3.4326469334804988E-2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159</v>
      </c>
      <c r="E40" s="157">
        <v>38822.005357142858</v>
      </c>
      <c r="F40" s="46">
        <v>151324.76666666666</v>
      </c>
      <c r="G40" s="21">
        <f t="shared" si="2"/>
        <v>2.8979121576681877</v>
      </c>
      <c r="H40" s="210">
        <v>144499.83333333331</v>
      </c>
      <c r="I40" s="21">
        <f t="shared" si="3"/>
        <v>4.7231427025867502E-2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159</v>
      </c>
      <c r="E41" s="157">
        <v>26980.5</v>
      </c>
      <c r="F41" s="57">
        <v>115212</v>
      </c>
      <c r="G41" s="21">
        <f t="shared" si="2"/>
        <v>3.2701951409351198</v>
      </c>
      <c r="H41" s="218">
        <v>99484.5</v>
      </c>
      <c r="I41" s="21">
        <f t="shared" si="3"/>
        <v>0.15808995371138218</v>
      </c>
    </row>
    <row r="42" spans="1:9" ht="16.5" x14ac:dyDescent="0.3">
      <c r="A42" s="37"/>
      <c r="B42" s="34" t="s">
        <v>34</v>
      </c>
      <c r="C42" s="15" t="s">
        <v>153</v>
      </c>
      <c r="D42" s="11" t="s">
        <v>159</v>
      </c>
      <c r="E42" s="157">
        <v>13581.333333333332</v>
      </c>
      <c r="F42" s="47">
        <v>42995</v>
      </c>
      <c r="G42" s="21">
        <f t="shared" si="2"/>
        <v>2.1657421951698415</v>
      </c>
      <c r="H42" s="211">
        <v>39646.666666666664</v>
      </c>
      <c r="I42" s="21">
        <f t="shared" si="3"/>
        <v>8.4454346729443477E-2</v>
      </c>
    </row>
    <row r="43" spans="1:9" ht="16.5" x14ac:dyDescent="0.3">
      <c r="A43" s="37"/>
      <c r="B43" s="34" t="s">
        <v>35</v>
      </c>
      <c r="C43" s="15" t="s">
        <v>151</v>
      </c>
      <c r="D43" s="11" t="s">
        <v>159</v>
      </c>
      <c r="E43" s="157">
        <v>11916.333333333332</v>
      </c>
      <c r="F43" s="47">
        <v>32266.666666666668</v>
      </c>
      <c r="G43" s="21">
        <f t="shared" si="2"/>
        <v>1.7077680494559293</v>
      </c>
      <c r="H43" s="211">
        <v>32266.666666666668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152</v>
      </c>
      <c r="D44" s="11" t="s">
        <v>159</v>
      </c>
      <c r="E44" s="159">
        <v>21885.25</v>
      </c>
      <c r="F44" s="50">
        <v>66885.428571428565</v>
      </c>
      <c r="G44" s="31">
        <f t="shared" si="2"/>
        <v>2.0561875496706032</v>
      </c>
      <c r="H44" s="214">
        <v>65278.285714285717</v>
      </c>
      <c r="I44" s="31">
        <f t="shared" si="3"/>
        <v>2.4619869219254562E-2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15453.080357142857</v>
      </c>
      <c r="F46" s="43">
        <v>69992.555555555562</v>
      </c>
      <c r="G46" s="21">
        <f t="shared" ref="G46:G51" si="4">(F46-E46)/E46</f>
        <v>3.5293594505384811</v>
      </c>
      <c r="H46" s="208">
        <v>64173.5</v>
      </c>
      <c r="I46" s="21">
        <f t="shared" ref="I46:I51" si="5">(F46-H46)/H46</f>
        <v>9.0676923583029784E-2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10142.666666666668</v>
      </c>
      <c r="F47" s="47">
        <v>36935.300000000003</v>
      </c>
      <c r="G47" s="21">
        <f t="shared" si="4"/>
        <v>2.6415768371237016</v>
      </c>
      <c r="H47" s="211">
        <v>36928.111111111109</v>
      </c>
      <c r="I47" s="21">
        <f t="shared" si="5"/>
        <v>1.9467253191648865E-4</v>
      </c>
    </row>
    <row r="48" spans="1:9" ht="16.5" x14ac:dyDescent="0.3">
      <c r="A48" s="37"/>
      <c r="B48" s="34" t="s">
        <v>47</v>
      </c>
      <c r="C48" s="15" t="s">
        <v>112</v>
      </c>
      <c r="D48" s="11" t="s">
        <v>113</v>
      </c>
      <c r="E48" s="157">
        <v>38917.72321428571</v>
      </c>
      <c r="F48" s="47">
        <v>106989</v>
      </c>
      <c r="G48" s="21">
        <f t="shared" si="4"/>
        <v>1.7491073773998951</v>
      </c>
      <c r="H48" s="211">
        <v>108100.33333333333</v>
      </c>
      <c r="I48" s="21">
        <f t="shared" si="5"/>
        <v>-1.0280572677851704E-2</v>
      </c>
    </row>
    <row r="49" spans="1:9" ht="16.5" x14ac:dyDescent="0.3">
      <c r="A49" s="37"/>
      <c r="B49" s="34" t="s">
        <v>48</v>
      </c>
      <c r="C49" s="15" t="s">
        <v>155</v>
      </c>
      <c r="D49" s="11" t="s">
        <v>113</v>
      </c>
      <c r="E49" s="157">
        <v>59127.916666666672</v>
      </c>
      <c r="F49" s="47">
        <v>172243.75</v>
      </c>
      <c r="G49" s="21">
        <f t="shared" si="4"/>
        <v>1.9130698274221847</v>
      </c>
      <c r="H49" s="211">
        <v>159743.75</v>
      </c>
      <c r="I49" s="21">
        <f t="shared" si="5"/>
        <v>7.8250322782581483E-2</v>
      </c>
    </row>
    <row r="50" spans="1:9" ht="16.5" x14ac:dyDescent="0.3">
      <c r="A50" s="37"/>
      <c r="B50" s="34" t="s">
        <v>49</v>
      </c>
      <c r="C50" s="15" t="s">
        <v>156</v>
      </c>
      <c r="D50" s="13" t="s">
        <v>197</v>
      </c>
      <c r="E50" s="157">
        <v>5961.2166666666672</v>
      </c>
      <c r="F50" s="47">
        <v>16750</v>
      </c>
      <c r="G50" s="21">
        <f t="shared" si="4"/>
        <v>1.8098290896992502</v>
      </c>
      <c r="H50" s="211">
        <v>16750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157</v>
      </c>
      <c r="D51" s="12" t="s">
        <v>223</v>
      </c>
      <c r="E51" s="159">
        <v>50037.916666666672</v>
      </c>
      <c r="F51" s="50">
        <v>178916</v>
      </c>
      <c r="G51" s="31">
        <f t="shared" si="4"/>
        <v>2.575608496889858</v>
      </c>
      <c r="H51" s="214">
        <v>149937</v>
      </c>
      <c r="I51" s="31">
        <f t="shared" si="5"/>
        <v>0.19327450862695666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114</v>
      </c>
      <c r="D53" s="20" t="s">
        <v>113</v>
      </c>
      <c r="E53" s="155">
        <v>8533.3333333333339</v>
      </c>
      <c r="F53" s="66">
        <v>21960.75</v>
      </c>
      <c r="G53" s="22">
        <f t="shared" ref="G53:G61" si="6">(F53-E53)/E53</f>
        <v>1.5735253906249997</v>
      </c>
      <c r="H53" s="164">
        <v>23185.75</v>
      </c>
      <c r="I53" s="22">
        <f t="shared" ref="I53:I61" si="7">(F53-H53)/H53</f>
        <v>-5.2834176164238814E-2</v>
      </c>
    </row>
    <row r="54" spans="1:9" ht="16.5" x14ac:dyDescent="0.3">
      <c r="A54" s="37"/>
      <c r="B54" s="93" t="s">
        <v>39</v>
      </c>
      <c r="C54" s="15" t="s">
        <v>115</v>
      </c>
      <c r="D54" s="11" t="s">
        <v>113</v>
      </c>
      <c r="E54" s="157">
        <v>16440</v>
      </c>
      <c r="F54" s="70">
        <v>34548.75</v>
      </c>
      <c r="G54" s="21">
        <f t="shared" si="6"/>
        <v>1.1015054744525548</v>
      </c>
      <c r="H54" s="222">
        <v>32812.5</v>
      </c>
      <c r="I54" s="21">
        <f t="shared" si="7"/>
        <v>5.2914285714285712E-2</v>
      </c>
    </row>
    <row r="55" spans="1:9" ht="16.5" x14ac:dyDescent="0.3">
      <c r="A55" s="37"/>
      <c r="B55" s="93" t="s">
        <v>40</v>
      </c>
      <c r="C55" s="15" t="s">
        <v>116</v>
      </c>
      <c r="D55" s="11" t="s">
        <v>113</v>
      </c>
      <c r="E55" s="157">
        <v>11916.8</v>
      </c>
      <c r="F55" s="70">
        <v>24616</v>
      </c>
      <c r="G55" s="21">
        <f t="shared" si="6"/>
        <v>1.065655209452202</v>
      </c>
      <c r="H55" s="222">
        <v>24623</v>
      </c>
      <c r="I55" s="21">
        <f t="shared" si="7"/>
        <v>-2.8428704869431018E-4</v>
      </c>
    </row>
    <row r="56" spans="1:9" ht="16.5" x14ac:dyDescent="0.3">
      <c r="A56" s="37"/>
      <c r="B56" s="93" t="s">
        <v>41</v>
      </c>
      <c r="C56" s="15" t="s">
        <v>117</v>
      </c>
      <c r="D56" s="11" t="s">
        <v>113</v>
      </c>
      <c r="E56" s="157">
        <v>7550</v>
      </c>
      <c r="F56" s="70">
        <v>30379.599999999999</v>
      </c>
      <c r="G56" s="21">
        <f t="shared" si="6"/>
        <v>3.0237880794701986</v>
      </c>
      <c r="H56" s="222">
        <v>30143.25</v>
      </c>
      <c r="I56" s="21">
        <f t="shared" si="7"/>
        <v>7.8408930689291487E-3</v>
      </c>
    </row>
    <row r="57" spans="1:9" ht="16.5" x14ac:dyDescent="0.3">
      <c r="A57" s="37"/>
      <c r="B57" s="93" t="s">
        <v>42</v>
      </c>
      <c r="C57" s="15" t="s">
        <v>196</v>
      </c>
      <c r="D57" s="11" t="s">
        <v>113</v>
      </c>
      <c r="E57" s="157">
        <v>3758.3333333333335</v>
      </c>
      <c r="F57" s="99">
        <v>17154.666666666668</v>
      </c>
      <c r="G57" s="21">
        <f t="shared" si="6"/>
        <v>3.5644345898004435</v>
      </c>
      <c r="H57" s="227">
        <v>16141.333333333334</v>
      </c>
      <c r="I57" s="21">
        <f t="shared" si="7"/>
        <v>6.2778787378159631E-2</v>
      </c>
    </row>
    <row r="58" spans="1:9" ht="16.5" customHeight="1" thickBot="1" x14ac:dyDescent="0.35">
      <c r="A58" s="38"/>
      <c r="B58" s="94" t="s">
        <v>43</v>
      </c>
      <c r="C58" s="16" t="s">
        <v>118</v>
      </c>
      <c r="D58" s="12" t="s">
        <v>113</v>
      </c>
      <c r="E58" s="159">
        <v>12727.714285714286</v>
      </c>
      <c r="F58" s="50">
        <v>4883.25</v>
      </c>
      <c r="G58" s="29">
        <f t="shared" si="6"/>
        <v>-0.61632938244999669</v>
      </c>
      <c r="H58" s="214">
        <v>5056.6000000000004</v>
      </c>
      <c r="I58" s="29">
        <f t="shared" si="7"/>
        <v>-3.428192856860348E-2</v>
      </c>
    </row>
    <row r="59" spans="1:9" ht="16.5" x14ac:dyDescent="0.3">
      <c r="A59" s="37"/>
      <c r="B59" s="95" t="s">
        <v>54</v>
      </c>
      <c r="C59" s="14" t="s">
        <v>120</v>
      </c>
      <c r="D59" s="11" t="s">
        <v>119</v>
      </c>
      <c r="E59" s="157">
        <v>16507.8125</v>
      </c>
      <c r="F59" s="68">
        <v>40328.571428571428</v>
      </c>
      <c r="G59" s="21">
        <f t="shared" si="6"/>
        <v>1.4429991210871476</v>
      </c>
      <c r="H59" s="221">
        <v>39231.428571428572</v>
      </c>
      <c r="I59" s="21">
        <f t="shared" si="7"/>
        <v>2.7965916539217775E-2</v>
      </c>
    </row>
    <row r="60" spans="1:9" ht="16.5" x14ac:dyDescent="0.3">
      <c r="A60" s="37"/>
      <c r="B60" s="93" t="s">
        <v>55</v>
      </c>
      <c r="C60" s="15" t="s">
        <v>121</v>
      </c>
      <c r="D60" s="13" t="s">
        <v>119</v>
      </c>
      <c r="E60" s="162">
        <v>17267.5</v>
      </c>
      <c r="F60" s="70">
        <v>41606.857142857145</v>
      </c>
      <c r="G60" s="21">
        <f t="shared" si="6"/>
        <v>1.4095472502016588</v>
      </c>
      <c r="H60" s="222">
        <v>38966.857142857145</v>
      </c>
      <c r="I60" s="21">
        <f t="shared" si="7"/>
        <v>6.774988268418583E-2</v>
      </c>
    </row>
    <row r="61" spans="1:9" ht="16.5" customHeight="1" thickBot="1" x14ac:dyDescent="0.35">
      <c r="A61" s="38"/>
      <c r="B61" s="94" t="s">
        <v>56</v>
      </c>
      <c r="C61" s="16" t="s">
        <v>122</v>
      </c>
      <c r="D61" s="12" t="s">
        <v>119</v>
      </c>
      <c r="E61" s="159">
        <v>91610</v>
      </c>
      <c r="F61" s="73">
        <v>271980</v>
      </c>
      <c r="G61" s="29">
        <f t="shared" si="6"/>
        <v>1.9688898591856785</v>
      </c>
      <c r="H61" s="223">
        <v>245900</v>
      </c>
      <c r="I61" s="29">
        <f t="shared" si="7"/>
        <v>0.10605937372915819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127</v>
      </c>
      <c r="D63" s="20" t="s">
        <v>123</v>
      </c>
      <c r="E63" s="155">
        <v>26592.138888888891</v>
      </c>
      <c r="F63" s="54">
        <v>46305.3</v>
      </c>
      <c r="G63" s="21">
        <f t="shared" ref="G63:G68" si="8">(F63-E63)/E63</f>
        <v>0.74131536366741635</v>
      </c>
      <c r="H63" s="216">
        <v>42792.800000000003</v>
      </c>
      <c r="I63" s="21">
        <f t="shared" ref="I63:I74" si="9">(F63-H63)/H63</f>
        <v>8.2081565123104813E-2</v>
      </c>
    </row>
    <row r="64" spans="1:9" ht="16.5" x14ac:dyDescent="0.3">
      <c r="A64" s="37"/>
      <c r="B64" s="34" t="s">
        <v>60</v>
      </c>
      <c r="C64" s="15" t="s">
        <v>128</v>
      </c>
      <c r="D64" s="13" t="s">
        <v>213</v>
      </c>
      <c r="E64" s="157">
        <v>115735.5</v>
      </c>
      <c r="F64" s="46">
        <v>335329.71428571426</v>
      </c>
      <c r="G64" s="21">
        <f t="shared" si="8"/>
        <v>1.8973799247915657</v>
      </c>
      <c r="H64" s="210">
        <v>335329.71428571426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129</v>
      </c>
      <c r="D65" s="13" t="s">
        <v>214</v>
      </c>
      <c r="E65" s="157">
        <v>45549.833333333328</v>
      </c>
      <c r="F65" s="46">
        <v>152633.28571428571</v>
      </c>
      <c r="G65" s="21">
        <f t="shared" si="8"/>
        <v>2.3509076662765485</v>
      </c>
      <c r="H65" s="210">
        <v>146066.625</v>
      </c>
      <c r="I65" s="21">
        <f t="shared" si="9"/>
        <v>4.4956612876389183E-2</v>
      </c>
    </row>
    <row r="66" spans="1:9" ht="16.5" x14ac:dyDescent="0.3">
      <c r="A66" s="37"/>
      <c r="B66" s="34" t="s">
        <v>62</v>
      </c>
      <c r="C66" s="15" t="s">
        <v>130</v>
      </c>
      <c r="D66" s="13" t="s">
        <v>124</v>
      </c>
      <c r="E66" s="157">
        <v>19977</v>
      </c>
      <c r="F66" s="46">
        <v>78332.666666666672</v>
      </c>
      <c r="G66" s="21">
        <f t="shared" si="8"/>
        <v>2.9211426473778181</v>
      </c>
      <c r="H66" s="210">
        <v>72666</v>
      </c>
      <c r="I66" s="21">
        <f t="shared" si="9"/>
        <v>7.7982366810704751E-2</v>
      </c>
    </row>
    <row r="67" spans="1:9" ht="16.5" x14ac:dyDescent="0.3">
      <c r="A67" s="37"/>
      <c r="B67" s="34" t="s">
        <v>63</v>
      </c>
      <c r="C67" s="15" t="s">
        <v>131</v>
      </c>
      <c r="D67" s="13" t="s">
        <v>125</v>
      </c>
      <c r="E67" s="157">
        <v>14448</v>
      </c>
      <c r="F67" s="46">
        <v>37190</v>
      </c>
      <c r="G67" s="21">
        <f t="shared" si="8"/>
        <v>1.5740586932447398</v>
      </c>
      <c r="H67" s="210">
        <v>37790</v>
      </c>
      <c r="I67" s="21">
        <f t="shared" si="9"/>
        <v>-1.587721619476052E-2</v>
      </c>
    </row>
    <row r="68" spans="1:9" ht="16.5" customHeight="1" thickBot="1" x14ac:dyDescent="0.35">
      <c r="A68" s="38"/>
      <c r="B68" s="34" t="s">
        <v>64</v>
      </c>
      <c r="C68" s="15" t="s">
        <v>132</v>
      </c>
      <c r="D68" s="12" t="s">
        <v>126</v>
      </c>
      <c r="E68" s="159">
        <v>12887.875</v>
      </c>
      <c r="F68" s="58">
        <v>31143.333333333332</v>
      </c>
      <c r="G68" s="31">
        <f t="shared" si="8"/>
        <v>1.4164831931822222</v>
      </c>
      <c r="H68" s="219">
        <v>32341.666666666668</v>
      </c>
      <c r="I68" s="31">
        <f t="shared" si="9"/>
        <v>-3.7052306106673615E-2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137</v>
      </c>
      <c r="D70" s="20" t="s">
        <v>133</v>
      </c>
      <c r="E70" s="155">
        <v>14635</v>
      </c>
      <c r="F70" s="43">
        <v>39314.75</v>
      </c>
      <c r="G70" s="21">
        <f>(F70-E70)/E70</f>
        <v>1.6863512128459173</v>
      </c>
      <c r="H70" s="208">
        <v>39314.75</v>
      </c>
      <c r="I70" s="21">
        <f t="shared" si="9"/>
        <v>0</v>
      </c>
    </row>
    <row r="71" spans="1:9" ht="16.5" x14ac:dyDescent="0.3">
      <c r="A71" s="37"/>
      <c r="B71" s="34" t="s">
        <v>67</v>
      </c>
      <c r="C71" s="15" t="s">
        <v>138</v>
      </c>
      <c r="D71" s="13" t="s">
        <v>134</v>
      </c>
      <c r="E71" s="157">
        <v>7452.2767857142862</v>
      </c>
      <c r="F71" s="47">
        <v>26429.5</v>
      </c>
      <c r="G71" s="21">
        <f>(F71-E71)/E71</f>
        <v>2.5465000509192417</v>
      </c>
      <c r="H71" s="211">
        <v>26429.5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139</v>
      </c>
      <c r="D72" s="13" t="s">
        <v>135</v>
      </c>
      <c r="E72" s="157">
        <v>2067.6666666666665</v>
      </c>
      <c r="F72" s="47">
        <v>14882.5</v>
      </c>
      <c r="G72" s="21">
        <f>(F72-E72)/E72</f>
        <v>6.197726906335645</v>
      </c>
      <c r="H72" s="211">
        <v>13255</v>
      </c>
      <c r="I72" s="21">
        <f t="shared" si="9"/>
        <v>0.12278385514900038</v>
      </c>
    </row>
    <row r="73" spans="1:9" ht="16.5" x14ac:dyDescent="0.3">
      <c r="A73" s="37"/>
      <c r="B73" s="34" t="s">
        <v>70</v>
      </c>
      <c r="C73" s="15" t="s">
        <v>140</v>
      </c>
      <c r="D73" s="13" t="s">
        <v>136</v>
      </c>
      <c r="E73" s="157">
        <v>9329.375</v>
      </c>
      <c r="F73" s="47">
        <v>24883.25</v>
      </c>
      <c r="G73" s="21">
        <f>(F73-E73)/E73</f>
        <v>1.667193675889328</v>
      </c>
      <c r="H73" s="211">
        <v>24389.5</v>
      </c>
      <c r="I73" s="21">
        <f t="shared" si="9"/>
        <v>2.0244367453207322E-2</v>
      </c>
    </row>
    <row r="74" spans="1:9" ht="16.5" customHeight="1" thickBot="1" x14ac:dyDescent="0.35">
      <c r="A74" s="38"/>
      <c r="B74" s="34" t="s">
        <v>71</v>
      </c>
      <c r="C74" s="15" t="s">
        <v>198</v>
      </c>
      <c r="D74" s="12" t="s">
        <v>133</v>
      </c>
      <c r="E74" s="159">
        <v>7792.3263888888887</v>
      </c>
      <c r="F74" s="50">
        <v>16018</v>
      </c>
      <c r="G74" s="21">
        <f>(F74-E74)/E74</f>
        <v>1.0556120471083108</v>
      </c>
      <c r="H74" s="214">
        <v>16018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143</v>
      </c>
      <c r="D76" s="20" t="s">
        <v>141</v>
      </c>
      <c r="E76" s="157">
        <v>4526.666666666667</v>
      </c>
      <c r="F76" s="43">
        <v>15159.6</v>
      </c>
      <c r="G76" s="22">
        <f t="shared" ref="G76:G82" si="10">(F76-E76)/E76</f>
        <v>2.3489543446244476</v>
      </c>
      <c r="H76" s="208">
        <v>15159.6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142</v>
      </c>
      <c r="D77" s="11" t="s">
        <v>159</v>
      </c>
      <c r="E77" s="157">
        <v>3375.625</v>
      </c>
      <c r="F77" s="32">
        <v>13275.625</v>
      </c>
      <c r="G77" s="21">
        <f t="shared" si="10"/>
        <v>2.9327902240325865</v>
      </c>
      <c r="H77" s="202">
        <v>12963.125</v>
      </c>
      <c r="I77" s="21">
        <f t="shared" si="11"/>
        <v>2.4106841521623838E-2</v>
      </c>
    </row>
    <row r="78" spans="1:9" ht="16.5" x14ac:dyDescent="0.3">
      <c r="A78" s="37"/>
      <c r="B78" s="34" t="s">
        <v>75</v>
      </c>
      <c r="C78" s="15" t="s">
        <v>147</v>
      </c>
      <c r="D78" s="13" t="s">
        <v>144</v>
      </c>
      <c r="E78" s="157">
        <v>2113.8333333333335</v>
      </c>
      <c r="F78" s="47">
        <v>6589</v>
      </c>
      <c r="G78" s="21">
        <f t="shared" si="10"/>
        <v>2.1170858629661748</v>
      </c>
      <c r="H78" s="211">
        <v>6247.5</v>
      </c>
      <c r="I78" s="21">
        <f t="shared" si="11"/>
        <v>5.4661864745898361E-2</v>
      </c>
    </row>
    <row r="79" spans="1:9" ht="15.75" customHeight="1" x14ac:dyDescent="0.3">
      <c r="A79" s="37"/>
      <c r="B79" s="34" t="s">
        <v>77</v>
      </c>
      <c r="C79" s="15" t="s">
        <v>145</v>
      </c>
      <c r="D79" s="13" t="s">
        <v>160</v>
      </c>
      <c r="E79" s="157">
        <v>5404.4444444444443</v>
      </c>
      <c r="F79" s="47">
        <v>11565.333333333334</v>
      </c>
      <c r="G79" s="21">
        <f t="shared" si="10"/>
        <v>1.1399671052631581</v>
      </c>
      <c r="H79" s="211">
        <v>11565.333333333334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148</v>
      </c>
      <c r="D80" s="25" t="s">
        <v>146</v>
      </c>
      <c r="E80" s="163">
        <v>5553.2291666666661</v>
      </c>
      <c r="F80" s="61">
        <v>20967.571428571428</v>
      </c>
      <c r="G80" s="21">
        <f t="shared" si="10"/>
        <v>2.7757439499218872</v>
      </c>
      <c r="H80" s="220">
        <v>20013</v>
      </c>
      <c r="I80" s="21">
        <f t="shared" si="11"/>
        <v>4.7697568009365289E-2</v>
      </c>
    </row>
    <row r="81" spans="1:9" ht="16.5" x14ac:dyDescent="0.3">
      <c r="A81" s="37"/>
      <c r="B81" s="34" t="s">
        <v>79</v>
      </c>
      <c r="C81" s="15" t="s">
        <v>154</v>
      </c>
      <c r="D81" s="25" t="s">
        <v>149</v>
      </c>
      <c r="E81" s="163">
        <v>29999</v>
      </c>
      <c r="F81" s="61">
        <v>57000</v>
      </c>
      <c r="G81" s="21">
        <f t="shared" si="10"/>
        <v>0.90006333544451478</v>
      </c>
      <c r="H81" s="220">
        <v>56000</v>
      </c>
      <c r="I81" s="21">
        <f t="shared" si="11"/>
        <v>1.7857142857142856E-2</v>
      </c>
    </row>
    <row r="82" spans="1:9" ht="16.5" customHeight="1" thickBot="1" x14ac:dyDescent="0.35">
      <c r="A82" s="35"/>
      <c r="B82" s="36" t="s">
        <v>80</v>
      </c>
      <c r="C82" s="16" t="s">
        <v>150</v>
      </c>
      <c r="D82" s="12" t="s">
        <v>149</v>
      </c>
      <c r="E82" s="159">
        <v>6840.5803571428569</v>
      </c>
      <c r="F82" s="50">
        <v>23998.333333333332</v>
      </c>
      <c r="G82" s="23">
        <f t="shared" si="10"/>
        <v>2.5082306003867845</v>
      </c>
      <c r="H82" s="214">
        <v>23331.666666666668</v>
      </c>
      <c r="I82" s="23">
        <f t="shared" si="11"/>
        <v>2.8573469533538006E-2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69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8" t="s">
        <v>199</v>
      </c>
      <c r="B9" s="238"/>
      <c r="C9" s="238"/>
      <c r="D9" s="238"/>
      <c r="E9" s="238"/>
      <c r="F9" s="238"/>
      <c r="G9" s="238"/>
      <c r="H9" s="238"/>
      <c r="I9" s="23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39" t="s">
        <v>3</v>
      </c>
      <c r="B13" s="245"/>
      <c r="C13" s="247" t="s">
        <v>0</v>
      </c>
      <c r="D13" s="241" t="s">
        <v>23</v>
      </c>
      <c r="E13" s="241" t="s">
        <v>215</v>
      </c>
      <c r="F13" s="258" t="s">
        <v>222</v>
      </c>
      <c r="G13" s="241" t="s">
        <v>195</v>
      </c>
      <c r="H13" s="258" t="s">
        <v>217</v>
      </c>
      <c r="I13" s="241" t="s">
        <v>185</v>
      </c>
    </row>
    <row r="14" spans="1:9" s="146" customFormat="1" ht="33.75" customHeight="1" thickBot="1" x14ac:dyDescent="0.25">
      <c r="A14" s="240"/>
      <c r="B14" s="246"/>
      <c r="C14" s="248"/>
      <c r="D14" s="261"/>
      <c r="E14" s="242"/>
      <c r="F14" s="259"/>
      <c r="G14" s="260"/>
      <c r="H14" s="259"/>
      <c r="I14" s="260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7</v>
      </c>
      <c r="C16" s="189" t="s">
        <v>87</v>
      </c>
      <c r="D16" s="186" t="s">
        <v>159</v>
      </c>
      <c r="E16" s="207">
        <v>3422.3</v>
      </c>
      <c r="F16" s="207">
        <v>6133.2000000000007</v>
      </c>
      <c r="G16" s="195">
        <f>(F16-E16)/E16</f>
        <v>0.79212810098471798</v>
      </c>
      <c r="H16" s="207">
        <v>6792.4</v>
      </c>
      <c r="I16" s="195">
        <f>(F16-H16)/H16</f>
        <v>-9.704964371945099E-2</v>
      </c>
    </row>
    <row r="17" spans="1:9" ht="16.5" x14ac:dyDescent="0.3">
      <c r="A17" s="151"/>
      <c r="B17" s="203" t="s">
        <v>12</v>
      </c>
      <c r="C17" s="190" t="s">
        <v>92</v>
      </c>
      <c r="D17" s="186" t="s">
        <v>81</v>
      </c>
      <c r="E17" s="210">
        <v>770.75</v>
      </c>
      <c r="F17" s="210">
        <v>3103.5</v>
      </c>
      <c r="G17" s="195">
        <f>(F17-E17)/E17</f>
        <v>3.0265974699967564</v>
      </c>
      <c r="H17" s="210">
        <v>3374.8888888888887</v>
      </c>
      <c r="I17" s="195">
        <f>(F17-H17)/H17</f>
        <v>-8.0414170013827557E-2</v>
      </c>
    </row>
    <row r="18" spans="1:9" ht="16.5" x14ac:dyDescent="0.3">
      <c r="A18" s="151"/>
      <c r="B18" s="203" t="s">
        <v>9</v>
      </c>
      <c r="C18" s="190" t="s">
        <v>88</v>
      </c>
      <c r="D18" s="186" t="s">
        <v>159</v>
      </c>
      <c r="E18" s="210">
        <v>3974.3500000000004</v>
      </c>
      <c r="F18" s="210">
        <v>11416</v>
      </c>
      <c r="G18" s="195">
        <f>(F18-E18)/E18</f>
        <v>1.8724193893341048</v>
      </c>
      <c r="H18" s="210">
        <v>11944.4</v>
      </c>
      <c r="I18" s="195">
        <f>(F18-H18)/H18</f>
        <v>-4.423830414252701E-2</v>
      </c>
    </row>
    <row r="19" spans="1:9" ht="16.5" x14ac:dyDescent="0.3">
      <c r="A19" s="151"/>
      <c r="B19" s="203" t="s">
        <v>6</v>
      </c>
      <c r="C19" s="190" t="s">
        <v>86</v>
      </c>
      <c r="D19" s="186" t="s">
        <v>159</v>
      </c>
      <c r="E19" s="210">
        <v>3141.8777777777777</v>
      </c>
      <c r="F19" s="210">
        <v>6241.9</v>
      </c>
      <c r="G19" s="195">
        <f>(F19-E19)/E19</f>
        <v>0.98667817193539598</v>
      </c>
      <c r="H19" s="210">
        <v>6482.6666666666661</v>
      </c>
      <c r="I19" s="195">
        <f>(F19-H19)/H19</f>
        <v>-3.7140065816536373E-2</v>
      </c>
    </row>
    <row r="20" spans="1:9" ht="16.5" x14ac:dyDescent="0.3">
      <c r="A20" s="151"/>
      <c r="B20" s="203" t="s">
        <v>17</v>
      </c>
      <c r="C20" s="190" t="s">
        <v>97</v>
      </c>
      <c r="D20" s="186" t="s">
        <v>159</v>
      </c>
      <c r="E20" s="210">
        <v>2326.8555555555554</v>
      </c>
      <c r="F20" s="210">
        <v>4352.1111111111113</v>
      </c>
      <c r="G20" s="195">
        <f>(F20-E20)/E20</f>
        <v>0.87038301570550647</v>
      </c>
      <c r="H20" s="210">
        <v>4509.25</v>
      </c>
      <c r="I20" s="195">
        <f>(F20-H20)/H20</f>
        <v>-3.4848120838030426E-2</v>
      </c>
    </row>
    <row r="21" spans="1:9" ht="16.5" x14ac:dyDescent="0.3">
      <c r="A21" s="151"/>
      <c r="B21" s="203" t="s">
        <v>16</v>
      </c>
      <c r="C21" s="190" t="s">
        <v>96</v>
      </c>
      <c r="D21" s="186" t="s">
        <v>81</v>
      </c>
      <c r="E21" s="210">
        <v>769.32222222222231</v>
      </c>
      <c r="F21" s="210">
        <v>2821.75</v>
      </c>
      <c r="G21" s="195">
        <f>(F21-E21)/E21</f>
        <v>2.6678389347044296</v>
      </c>
      <c r="H21" s="210">
        <v>2915.5</v>
      </c>
      <c r="I21" s="195">
        <f>(F21-H21)/H21</f>
        <v>-3.2155719430629393E-2</v>
      </c>
    </row>
    <row r="22" spans="1:9" ht="16.5" x14ac:dyDescent="0.3">
      <c r="A22" s="151"/>
      <c r="B22" s="203" t="s">
        <v>14</v>
      </c>
      <c r="C22" s="190" t="s">
        <v>94</v>
      </c>
      <c r="D22" s="186" t="s">
        <v>81</v>
      </c>
      <c r="E22" s="210">
        <v>922.35</v>
      </c>
      <c r="F22" s="210">
        <v>3836.9</v>
      </c>
      <c r="G22" s="195">
        <f>(F22-E22)/E22</f>
        <v>3.159917601778067</v>
      </c>
      <c r="H22" s="210">
        <v>3949.9</v>
      </c>
      <c r="I22" s="195">
        <f>(F22-H22)/H22</f>
        <v>-2.8608319197954379E-2</v>
      </c>
    </row>
    <row r="23" spans="1:9" ht="16.5" x14ac:dyDescent="0.3">
      <c r="A23" s="151"/>
      <c r="B23" s="203" t="s">
        <v>13</v>
      </c>
      <c r="C23" s="190" t="s">
        <v>93</v>
      </c>
      <c r="D23" s="188" t="s">
        <v>81</v>
      </c>
      <c r="E23" s="210">
        <v>776.5</v>
      </c>
      <c r="F23" s="210">
        <v>2952.666666666667</v>
      </c>
      <c r="G23" s="195">
        <f>(F23-E23)/E23</f>
        <v>2.8025327323459974</v>
      </c>
      <c r="H23" s="210">
        <v>3036</v>
      </c>
      <c r="I23" s="195">
        <f>(F23-H23)/H23</f>
        <v>-2.7448397013614304E-2</v>
      </c>
    </row>
    <row r="24" spans="1:9" ht="16.5" x14ac:dyDescent="0.3">
      <c r="A24" s="151"/>
      <c r="B24" s="203" t="s">
        <v>15</v>
      </c>
      <c r="C24" s="190" t="s">
        <v>95</v>
      </c>
      <c r="D24" s="188" t="s">
        <v>82</v>
      </c>
      <c r="E24" s="210">
        <v>3504.6374999999998</v>
      </c>
      <c r="F24" s="210">
        <v>8016</v>
      </c>
      <c r="G24" s="195">
        <f>(F24-E24)/E24</f>
        <v>1.287255101276523</v>
      </c>
      <c r="H24" s="210">
        <v>8199.4</v>
      </c>
      <c r="I24" s="195">
        <f>(F24-H24)/H24</f>
        <v>-2.2367490304168555E-2</v>
      </c>
    </row>
    <row r="25" spans="1:9" ht="16.5" x14ac:dyDescent="0.3">
      <c r="A25" s="151"/>
      <c r="B25" s="203" t="s">
        <v>11</v>
      </c>
      <c r="C25" s="190" t="s">
        <v>91</v>
      </c>
      <c r="D25" s="188" t="s">
        <v>81</v>
      </c>
      <c r="E25" s="210">
        <v>933.15</v>
      </c>
      <c r="F25" s="210">
        <v>2312.5</v>
      </c>
      <c r="G25" s="195">
        <f>(F25-E25)/E25</f>
        <v>1.4781653539088035</v>
      </c>
      <c r="H25" s="210">
        <v>2362.4</v>
      </c>
      <c r="I25" s="195">
        <f>(F25-H25)/H25</f>
        <v>-2.1122587199458216E-2</v>
      </c>
    </row>
    <row r="26" spans="1:9" ht="16.5" x14ac:dyDescent="0.3">
      <c r="A26" s="151"/>
      <c r="B26" s="203" t="s">
        <v>4</v>
      </c>
      <c r="C26" s="190" t="s">
        <v>84</v>
      </c>
      <c r="D26" s="188" t="s">
        <v>159</v>
      </c>
      <c r="E26" s="210">
        <v>4225.8500000000004</v>
      </c>
      <c r="F26" s="210">
        <v>12143.5</v>
      </c>
      <c r="G26" s="195">
        <f>(F26-E26)/E26</f>
        <v>1.8736230580829889</v>
      </c>
      <c r="H26" s="210">
        <v>11851.9</v>
      </c>
      <c r="I26" s="195">
        <f>(F26-H26)/H26</f>
        <v>2.4603650047671712E-2</v>
      </c>
    </row>
    <row r="27" spans="1:9" ht="16.5" x14ac:dyDescent="0.3">
      <c r="A27" s="151"/>
      <c r="B27" s="203" t="s">
        <v>8</v>
      </c>
      <c r="C27" s="190" t="s">
        <v>89</v>
      </c>
      <c r="D27" s="188" t="s">
        <v>159</v>
      </c>
      <c r="E27" s="210">
        <v>6777.0124999999998</v>
      </c>
      <c r="F27" s="210">
        <v>17383.222222222223</v>
      </c>
      <c r="G27" s="195">
        <f>(F27-E27)/E27</f>
        <v>1.5650273217324333</v>
      </c>
      <c r="H27" s="210">
        <v>16853</v>
      </c>
      <c r="I27" s="195">
        <f>(F27-H27)/H27</f>
        <v>3.1461592726649418E-2</v>
      </c>
    </row>
    <row r="28" spans="1:9" ht="16.5" x14ac:dyDescent="0.3">
      <c r="A28" s="151"/>
      <c r="B28" s="203" t="s">
        <v>5</v>
      </c>
      <c r="C28" s="190" t="s">
        <v>85</v>
      </c>
      <c r="D28" s="188" t="s">
        <v>159</v>
      </c>
      <c r="E28" s="210">
        <v>3762.5736111111109</v>
      </c>
      <c r="F28" s="210">
        <v>9799.8888888888887</v>
      </c>
      <c r="G28" s="195">
        <f>(F28-E28)/E28</f>
        <v>1.6045706746970252</v>
      </c>
      <c r="H28" s="210">
        <v>9256.125</v>
      </c>
      <c r="I28" s="195">
        <f>(F28-H28)/H28</f>
        <v>5.8746385651543026E-2</v>
      </c>
    </row>
    <row r="29" spans="1:9" ht="17.25" thickBot="1" x14ac:dyDescent="0.35">
      <c r="A29" s="152"/>
      <c r="B29" s="203" t="s">
        <v>19</v>
      </c>
      <c r="C29" s="190" t="s">
        <v>99</v>
      </c>
      <c r="D29" s="188" t="s">
        <v>159</v>
      </c>
      <c r="E29" s="210">
        <v>2736.5</v>
      </c>
      <c r="F29" s="210">
        <v>9573</v>
      </c>
      <c r="G29" s="195">
        <f>(F29-E29)/E29</f>
        <v>2.4982642061026858</v>
      </c>
      <c r="H29" s="210">
        <v>8887</v>
      </c>
      <c r="I29" s="195">
        <f>(F29-H29)/H29</f>
        <v>7.71914031731743E-2</v>
      </c>
    </row>
    <row r="30" spans="1:9" ht="16.5" x14ac:dyDescent="0.3">
      <c r="A30" s="37"/>
      <c r="B30" s="203" t="s">
        <v>18</v>
      </c>
      <c r="C30" s="190" t="s">
        <v>98</v>
      </c>
      <c r="D30" s="188" t="s">
        <v>83</v>
      </c>
      <c r="E30" s="210">
        <v>3324.6875</v>
      </c>
      <c r="F30" s="210">
        <v>9702.9111111111124</v>
      </c>
      <c r="G30" s="195">
        <f>(F30-E30)/E30</f>
        <v>1.918443044981254</v>
      </c>
      <c r="H30" s="210">
        <v>8759.6111111111113</v>
      </c>
      <c r="I30" s="195">
        <f>(F30-H30)/H30</f>
        <v>0.10768742904619065</v>
      </c>
    </row>
    <row r="31" spans="1:9" ht="17.25" thickBot="1" x14ac:dyDescent="0.35">
      <c r="A31" s="38"/>
      <c r="B31" s="204" t="s">
        <v>10</v>
      </c>
      <c r="C31" s="191" t="s">
        <v>90</v>
      </c>
      <c r="D31" s="187" t="s">
        <v>159</v>
      </c>
      <c r="E31" s="213">
        <v>3157.9666666666662</v>
      </c>
      <c r="F31" s="213">
        <v>10894.3</v>
      </c>
      <c r="G31" s="197">
        <f>(F31-E31)/E31</f>
        <v>2.4497830882741005</v>
      </c>
      <c r="H31" s="213">
        <v>9327.6666666666679</v>
      </c>
      <c r="I31" s="197">
        <f>(F31-H31)/H31</f>
        <v>0.16795554443769409</v>
      </c>
    </row>
    <row r="32" spans="1:9" ht="15.75" customHeight="1" thickBot="1" x14ac:dyDescent="0.25">
      <c r="A32" s="251" t="s">
        <v>186</v>
      </c>
      <c r="B32" s="252"/>
      <c r="C32" s="252"/>
      <c r="D32" s="253"/>
      <c r="E32" s="100">
        <f>SUM(E16:E31)</f>
        <v>44526.683333333342</v>
      </c>
      <c r="F32" s="101">
        <f>SUM(F16:F31)</f>
        <v>120683.35</v>
      </c>
      <c r="G32" s="102">
        <f t="shared" ref="G32" si="0">(F32-E32)/E32</f>
        <v>1.7103601922592477</v>
      </c>
      <c r="H32" s="101">
        <f>SUM(H16:H31)</f>
        <v>118502.10833333334</v>
      </c>
      <c r="I32" s="105">
        <f t="shared" ref="I32" si="1">(F32-H32)/H32</f>
        <v>1.8406775181848047E-2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29</v>
      </c>
      <c r="C34" s="192" t="s">
        <v>103</v>
      </c>
      <c r="D34" s="194" t="s">
        <v>159</v>
      </c>
      <c r="E34" s="216">
        <v>3461.6650793650792</v>
      </c>
      <c r="F34" s="216">
        <v>8253.4285714285725</v>
      </c>
      <c r="G34" s="195">
        <f>(F34-E34)/E34</f>
        <v>1.3842365977653661</v>
      </c>
      <c r="H34" s="216">
        <v>9249.7999999999993</v>
      </c>
      <c r="I34" s="195">
        <f>(F34-H34)/H34</f>
        <v>-0.107718159157109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159</v>
      </c>
      <c r="E35" s="210">
        <v>4424.25</v>
      </c>
      <c r="F35" s="210">
        <v>11693.2</v>
      </c>
      <c r="G35" s="195">
        <f>(F35-E35)/E35</f>
        <v>1.6429790359948016</v>
      </c>
      <c r="H35" s="210">
        <v>11821.9</v>
      </c>
      <c r="I35" s="195">
        <f>(F35-H35)/H35</f>
        <v>-1.0886574916045551E-2</v>
      </c>
    </row>
    <row r="36" spans="1:9" ht="16.5" x14ac:dyDescent="0.3">
      <c r="A36" s="37"/>
      <c r="B36" s="205" t="s">
        <v>28</v>
      </c>
      <c r="C36" s="190" t="s">
        <v>102</v>
      </c>
      <c r="D36" s="186" t="s">
        <v>159</v>
      </c>
      <c r="E36" s="210">
        <v>4055.8500000000004</v>
      </c>
      <c r="F36" s="210">
        <v>12691.488888888889</v>
      </c>
      <c r="G36" s="195">
        <f>(F36-E36)/E36</f>
        <v>2.1291810320620557</v>
      </c>
      <c r="H36" s="210">
        <v>12289.4</v>
      </c>
      <c r="I36" s="195">
        <f>(F36-H36)/H36</f>
        <v>3.2718349869716133E-2</v>
      </c>
    </row>
    <row r="37" spans="1:9" ht="16.5" x14ac:dyDescent="0.3">
      <c r="A37" s="37"/>
      <c r="B37" s="203" t="s">
        <v>30</v>
      </c>
      <c r="C37" s="190" t="s">
        <v>104</v>
      </c>
      <c r="D37" s="186" t="s">
        <v>159</v>
      </c>
      <c r="E37" s="210">
        <v>5270.55</v>
      </c>
      <c r="F37" s="210">
        <v>9623.5</v>
      </c>
      <c r="G37" s="195">
        <f>(F37-E37)/E37</f>
        <v>0.82590052271584558</v>
      </c>
      <c r="H37" s="210">
        <v>9304.9</v>
      </c>
      <c r="I37" s="195">
        <f>(F37-H37)/H37</f>
        <v>3.4240024073337746E-2</v>
      </c>
    </row>
    <row r="38" spans="1:9" ht="17.25" thickBot="1" x14ac:dyDescent="0.35">
      <c r="A38" s="38"/>
      <c r="B38" s="205" t="s">
        <v>27</v>
      </c>
      <c r="C38" s="190" t="s">
        <v>101</v>
      </c>
      <c r="D38" s="198" t="s">
        <v>159</v>
      </c>
      <c r="E38" s="213">
        <v>4217.8999999999996</v>
      </c>
      <c r="F38" s="213">
        <v>10915.7</v>
      </c>
      <c r="G38" s="197">
        <f>(F38-E38)/E38</f>
        <v>1.5879466085018614</v>
      </c>
      <c r="H38" s="213">
        <v>10157.666666666668</v>
      </c>
      <c r="I38" s="197">
        <f>(F38-H38)/H38</f>
        <v>7.4626718734617473E-2</v>
      </c>
    </row>
    <row r="39" spans="1:9" ht="15.75" customHeight="1" thickBot="1" x14ac:dyDescent="0.25">
      <c r="A39" s="251" t="s">
        <v>187</v>
      </c>
      <c r="B39" s="252"/>
      <c r="C39" s="252"/>
      <c r="D39" s="253"/>
      <c r="E39" s="84">
        <f>SUM(E34:E38)</f>
        <v>21430.21507936508</v>
      </c>
      <c r="F39" s="103">
        <f>SUM(F34:F38)</f>
        <v>53177.317460317456</v>
      </c>
      <c r="G39" s="104">
        <f t="shared" ref="G39" si="2">(F39-E39)/E39</f>
        <v>1.4814178142113614</v>
      </c>
      <c r="H39" s="103">
        <f>SUM(H34:H38)</f>
        <v>52823.666666666672</v>
      </c>
      <c r="I39" s="105">
        <f t="shared" ref="I39" si="3">(F39-H39)/H39</f>
        <v>6.6949308135390859E-3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35</v>
      </c>
      <c r="C41" s="190" t="s">
        <v>151</v>
      </c>
      <c r="D41" s="194" t="s">
        <v>159</v>
      </c>
      <c r="E41" s="208">
        <v>11916.333333333332</v>
      </c>
      <c r="F41" s="210">
        <v>32266.666666666668</v>
      </c>
      <c r="G41" s="195">
        <f>(F41-E41)/E41</f>
        <v>1.7077680494559293</v>
      </c>
      <c r="H41" s="210">
        <v>32266.666666666668</v>
      </c>
      <c r="I41" s="195">
        <f>(F41-H41)/H41</f>
        <v>0</v>
      </c>
    </row>
    <row r="42" spans="1:9" ht="16.5" x14ac:dyDescent="0.3">
      <c r="A42" s="37"/>
      <c r="B42" s="203" t="s">
        <v>36</v>
      </c>
      <c r="C42" s="190" t="s">
        <v>152</v>
      </c>
      <c r="D42" s="186" t="s">
        <v>159</v>
      </c>
      <c r="E42" s="211">
        <v>21885.25</v>
      </c>
      <c r="F42" s="210">
        <v>66885.428571428565</v>
      </c>
      <c r="G42" s="195">
        <f>(F42-E42)/E42</f>
        <v>2.0561875496706032</v>
      </c>
      <c r="H42" s="210">
        <v>65278.285714285717</v>
      </c>
      <c r="I42" s="195">
        <f>(F42-H42)/H42</f>
        <v>2.4619869219254562E-2</v>
      </c>
    </row>
    <row r="43" spans="1:9" ht="16.5" x14ac:dyDescent="0.3">
      <c r="A43" s="37"/>
      <c r="B43" s="205" t="s">
        <v>31</v>
      </c>
      <c r="C43" s="190" t="s">
        <v>105</v>
      </c>
      <c r="D43" s="186" t="s">
        <v>159</v>
      </c>
      <c r="E43" s="211">
        <v>80911.737500000003</v>
      </c>
      <c r="F43" s="218">
        <v>266166.33333333337</v>
      </c>
      <c r="G43" s="195">
        <f>(F43-E43)/E43</f>
        <v>2.2895886500192062</v>
      </c>
      <c r="H43" s="218">
        <v>257333</v>
      </c>
      <c r="I43" s="195">
        <f>(F43-H43)/H43</f>
        <v>3.4326469334804988E-2</v>
      </c>
    </row>
    <row r="44" spans="1:9" ht="16.5" x14ac:dyDescent="0.3">
      <c r="A44" s="37"/>
      <c r="B44" s="203" t="s">
        <v>32</v>
      </c>
      <c r="C44" s="190" t="s">
        <v>106</v>
      </c>
      <c r="D44" s="186" t="s">
        <v>159</v>
      </c>
      <c r="E44" s="211">
        <v>38822.005357142858</v>
      </c>
      <c r="F44" s="211">
        <v>151324.76666666666</v>
      </c>
      <c r="G44" s="195">
        <f>(F44-E44)/E44</f>
        <v>2.8979121576681877</v>
      </c>
      <c r="H44" s="211">
        <v>144499.83333333331</v>
      </c>
      <c r="I44" s="195">
        <f>(F44-H44)/H44</f>
        <v>4.7231427025867502E-2</v>
      </c>
    </row>
    <row r="45" spans="1:9" ht="16.5" x14ac:dyDescent="0.3">
      <c r="A45" s="37"/>
      <c r="B45" s="203" t="s">
        <v>34</v>
      </c>
      <c r="C45" s="190" t="s">
        <v>153</v>
      </c>
      <c r="D45" s="186" t="s">
        <v>159</v>
      </c>
      <c r="E45" s="211">
        <v>13581.333333333332</v>
      </c>
      <c r="F45" s="211">
        <v>42995</v>
      </c>
      <c r="G45" s="195">
        <f>(F45-E45)/E45</f>
        <v>2.1657421951698415</v>
      </c>
      <c r="H45" s="211">
        <v>39646.666666666664</v>
      </c>
      <c r="I45" s="195">
        <f>(F45-H45)/H45</f>
        <v>8.4454346729443477E-2</v>
      </c>
    </row>
    <row r="46" spans="1:9" ht="16.5" customHeight="1" thickBot="1" x14ac:dyDescent="0.35">
      <c r="A46" s="38"/>
      <c r="B46" s="203" t="s">
        <v>33</v>
      </c>
      <c r="C46" s="190" t="s">
        <v>107</v>
      </c>
      <c r="D46" s="186" t="s">
        <v>159</v>
      </c>
      <c r="E46" s="214">
        <v>26980.5</v>
      </c>
      <c r="F46" s="214">
        <v>115212</v>
      </c>
      <c r="G46" s="201">
        <f>(F46-E46)/E46</f>
        <v>3.2701951409351198</v>
      </c>
      <c r="H46" s="214">
        <v>99484.5</v>
      </c>
      <c r="I46" s="201">
        <f>(F46-H46)/H46</f>
        <v>0.15808995371138218</v>
      </c>
    </row>
    <row r="47" spans="1:9" ht="15.75" customHeight="1" thickBot="1" x14ac:dyDescent="0.25">
      <c r="A47" s="251" t="s">
        <v>188</v>
      </c>
      <c r="B47" s="252"/>
      <c r="C47" s="252"/>
      <c r="D47" s="253"/>
      <c r="E47" s="84">
        <f>SUM(E41:E46)</f>
        <v>194097.15952380953</v>
      </c>
      <c r="F47" s="84">
        <f>SUM(F41:F46)</f>
        <v>674850.19523809524</v>
      </c>
      <c r="G47" s="104">
        <f t="shared" ref="G47" si="4">(F47-E47)/E47</f>
        <v>2.4768679608385131</v>
      </c>
      <c r="H47" s="103">
        <f>SUM(H41:H46)</f>
        <v>638508.95238095231</v>
      </c>
      <c r="I47" s="105">
        <f t="shared" ref="I47" si="5">(F47-H47)/H47</f>
        <v>5.691579220875314E-2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47</v>
      </c>
      <c r="C49" s="190" t="s">
        <v>112</v>
      </c>
      <c r="D49" s="194" t="s">
        <v>113</v>
      </c>
      <c r="E49" s="208">
        <v>38917.72321428571</v>
      </c>
      <c r="F49" s="208">
        <v>106989</v>
      </c>
      <c r="G49" s="195">
        <f>(F49-E49)/E49</f>
        <v>1.7491073773998951</v>
      </c>
      <c r="H49" s="208">
        <v>108100.33333333333</v>
      </c>
      <c r="I49" s="195">
        <f>(F49-H49)/H49</f>
        <v>-1.0280572677851704E-2</v>
      </c>
    </row>
    <row r="50" spans="1:9" ht="16.5" x14ac:dyDescent="0.3">
      <c r="A50" s="37"/>
      <c r="B50" s="203" t="s">
        <v>49</v>
      </c>
      <c r="C50" s="190" t="s">
        <v>156</v>
      </c>
      <c r="D50" s="188" t="s">
        <v>197</v>
      </c>
      <c r="E50" s="211">
        <v>5961.2166666666672</v>
      </c>
      <c r="F50" s="211">
        <v>16750</v>
      </c>
      <c r="G50" s="195">
        <f>(F50-E50)/E50</f>
        <v>1.8098290896992502</v>
      </c>
      <c r="H50" s="211">
        <v>16750</v>
      </c>
      <c r="I50" s="195">
        <f>(F50-H50)/H50</f>
        <v>0</v>
      </c>
    </row>
    <row r="51" spans="1:9" ht="16.5" x14ac:dyDescent="0.3">
      <c r="A51" s="37"/>
      <c r="B51" s="203" t="s">
        <v>46</v>
      </c>
      <c r="C51" s="190" t="s">
        <v>111</v>
      </c>
      <c r="D51" s="186" t="s">
        <v>110</v>
      </c>
      <c r="E51" s="211">
        <v>10142.666666666668</v>
      </c>
      <c r="F51" s="211">
        <v>36935.300000000003</v>
      </c>
      <c r="G51" s="195">
        <f>(F51-E51)/E51</f>
        <v>2.6415768371237016</v>
      </c>
      <c r="H51" s="211">
        <v>36928.111111111109</v>
      </c>
      <c r="I51" s="195">
        <f>(F51-H51)/H51</f>
        <v>1.9467253191648865E-4</v>
      </c>
    </row>
    <row r="52" spans="1:9" ht="16.5" x14ac:dyDescent="0.3">
      <c r="A52" s="37"/>
      <c r="B52" s="203" t="s">
        <v>48</v>
      </c>
      <c r="C52" s="190" t="s">
        <v>155</v>
      </c>
      <c r="D52" s="186" t="s">
        <v>113</v>
      </c>
      <c r="E52" s="211">
        <v>59127.916666666672</v>
      </c>
      <c r="F52" s="211">
        <v>172243.75</v>
      </c>
      <c r="G52" s="195">
        <f>(F52-E52)/E52</f>
        <v>1.9130698274221847</v>
      </c>
      <c r="H52" s="211">
        <v>159743.75</v>
      </c>
      <c r="I52" s="195">
        <f>(F52-H52)/H52</f>
        <v>7.8250322782581483E-2</v>
      </c>
    </row>
    <row r="53" spans="1:9" ht="16.5" x14ac:dyDescent="0.3">
      <c r="A53" s="37"/>
      <c r="B53" s="203" t="s">
        <v>45</v>
      </c>
      <c r="C53" s="190" t="s">
        <v>109</v>
      </c>
      <c r="D53" s="188" t="s">
        <v>108</v>
      </c>
      <c r="E53" s="211">
        <v>15453.080357142857</v>
      </c>
      <c r="F53" s="211">
        <v>69992.555555555562</v>
      </c>
      <c r="G53" s="195">
        <f>(F53-E53)/E53</f>
        <v>3.5293594505384811</v>
      </c>
      <c r="H53" s="211">
        <v>64173.5</v>
      </c>
      <c r="I53" s="195">
        <f>(F53-H53)/H53</f>
        <v>9.0676923583029784E-2</v>
      </c>
    </row>
    <row r="54" spans="1:9" ht="16.5" customHeight="1" thickBot="1" x14ac:dyDescent="0.35">
      <c r="A54" s="38"/>
      <c r="B54" s="203" t="s">
        <v>50</v>
      </c>
      <c r="C54" s="190" t="s">
        <v>157</v>
      </c>
      <c r="D54" s="187" t="s">
        <v>223</v>
      </c>
      <c r="E54" s="214">
        <v>50037.916666666672</v>
      </c>
      <c r="F54" s="214">
        <v>178916</v>
      </c>
      <c r="G54" s="201">
        <f>(F54-E54)/E54</f>
        <v>2.575608496889858</v>
      </c>
      <c r="H54" s="214">
        <v>149937</v>
      </c>
      <c r="I54" s="201">
        <f>(F54-H54)/H54</f>
        <v>0.19327450862695666</v>
      </c>
    </row>
    <row r="55" spans="1:9" ht="15.75" customHeight="1" thickBot="1" x14ac:dyDescent="0.25">
      <c r="A55" s="251" t="s">
        <v>189</v>
      </c>
      <c r="B55" s="252"/>
      <c r="C55" s="252"/>
      <c r="D55" s="253"/>
      <c r="E55" s="84">
        <f>SUM(E49:E54)</f>
        <v>179640.52023809525</v>
      </c>
      <c r="F55" s="84">
        <f>SUM(F49:F54)</f>
        <v>581826.60555555555</v>
      </c>
      <c r="G55" s="104">
        <f t="shared" ref="G55" si="6">(F55-E55)/E55</f>
        <v>2.2388383466291653</v>
      </c>
      <c r="H55" s="84">
        <f>SUM(H49:H54)</f>
        <v>535632.6944444445</v>
      </c>
      <c r="I55" s="105">
        <f t="shared" ref="I55" si="7">(F55-H55)/H55</f>
        <v>8.6241769014908889E-2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38</v>
      </c>
      <c r="C57" s="193" t="s">
        <v>114</v>
      </c>
      <c r="D57" s="194" t="s">
        <v>113</v>
      </c>
      <c r="E57" s="208">
        <v>8533.3333333333339</v>
      </c>
      <c r="F57" s="164">
        <v>21960.75</v>
      </c>
      <c r="G57" s="196">
        <f>(F57-E57)/E57</f>
        <v>1.5735253906249997</v>
      </c>
      <c r="H57" s="164">
        <v>23185.75</v>
      </c>
      <c r="I57" s="196">
        <f>(F57-H57)/H57</f>
        <v>-5.2834176164238814E-2</v>
      </c>
    </row>
    <row r="58" spans="1:9" ht="16.5" x14ac:dyDescent="0.3">
      <c r="A58" s="111"/>
      <c r="B58" s="225" t="s">
        <v>43</v>
      </c>
      <c r="C58" s="190" t="s">
        <v>118</v>
      </c>
      <c r="D58" s="186" t="s">
        <v>113</v>
      </c>
      <c r="E58" s="211">
        <v>12727.714285714286</v>
      </c>
      <c r="F58" s="211">
        <v>4883.25</v>
      </c>
      <c r="G58" s="195">
        <f>(F58-E58)/E58</f>
        <v>-0.61632938244999669</v>
      </c>
      <c r="H58" s="211">
        <v>5056.6000000000004</v>
      </c>
      <c r="I58" s="195">
        <f>(F58-H58)/H58</f>
        <v>-3.428192856860348E-2</v>
      </c>
    </row>
    <row r="59" spans="1:9" ht="16.5" x14ac:dyDescent="0.3">
      <c r="A59" s="111"/>
      <c r="B59" s="225" t="s">
        <v>40</v>
      </c>
      <c r="C59" s="190" t="s">
        <v>116</v>
      </c>
      <c r="D59" s="186" t="s">
        <v>113</v>
      </c>
      <c r="E59" s="211">
        <v>11916.8</v>
      </c>
      <c r="F59" s="222">
        <v>24616</v>
      </c>
      <c r="G59" s="195">
        <f>(F59-E59)/E59</f>
        <v>1.065655209452202</v>
      </c>
      <c r="H59" s="222">
        <v>24623</v>
      </c>
      <c r="I59" s="195">
        <f>(F59-H59)/H59</f>
        <v>-2.8428704869431018E-4</v>
      </c>
    </row>
    <row r="60" spans="1:9" ht="16.5" x14ac:dyDescent="0.3">
      <c r="A60" s="111"/>
      <c r="B60" s="225" t="s">
        <v>41</v>
      </c>
      <c r="C60" s="190" t="s">
        <v>117</v>
      </c>
      <c r="D60" s="186" t="s">
        <v>113</v>
      </c>
      <c r="E60" s="211">
        <v>7550</v>
      </c>
      <c r="F60" s="222">
        <v>30379.599999999999</v>
      </c>
      <c r="G60" s="195">
        <f>(F60-E60)/E60</f>
        <v>3.0237880794701986</v>
      </c>
      <c r="H60" s="222">
        <v>30143.25</v>
      </c>
      <c r="I60" s="195">
        <f>(F60-H60)/H60</f>
        <v>7.8408930689291487E-3</v>
      </c>
    </row>
    <row r="61" spans="1:9" ht="16.5" x14ac:dyDescent="0.3">
      <c r="A61" s="111"/>
      <c r="B61" s="225" t="s">
        <v>54</v>
      </c>
      <c r="C61" s="190" t="s">
        <v>120</v>
      </c>
      <c r="D61" s="186" t="s">
        <v>119</v>
      </c>
      <c r="E61" s="211">
        <v>16507.8125</v>
      </c>
      <c r="F61" s="227">
        <v>40328.571428571428</v>
      </c>
      <c r="G61" s="195">
        <f>(F61-E61)/E61</f>
        <v>1.4429991210871476</v>
      </c>
      <c r="H61" s="227">
        <v>39231.428571428572</v>
      </c>
      <c r="I61" s="195">
        <f>(F61-H61)/H61</f>
        <v>2.7965916539217775E-2</v>
      </c>
    </row>
    <row r="62" spans="1:9" s="146" customFormat="1" ht="17.25" thickBot="1" x14ac:dyDescent="0.35">
      <c r="A62" s="169"/>
      <c r="B62" s="226" t="s">
        <v>39</v>
      </c>
      <c r="C62" s="191" t="s">
        <v>115</v>
      </c>
      <c r="D62" s="187" t="s">
        <v>113</v>
      </c>
      <c r="E62" s="214">
        <v>16440</v>
      </c>
      <c r="F62" s="223">
        <v>34548.75</v>
      </c>
      <c r="G62" s="200">
        <f>(F62-E62)/E62</f>
        <v>1.1015054744525548</v>
      </c>
      <c r="H62" s="223">
        <v>32812.5</v>
      </c>
      <c r="I62" s="200">
        <f>(F62-H62)/H62</f>
        <v>5.2914285714285712E-2</v>
      </c>
    </row>
    <row r="63" spans="1:9" s="146" customFormat="1" ht="16.5" x14ac:dyDescent="0.3">
      <c r="A63" s="169"/>
      <c r="B63" s="95" t="s">
        <v>42</v>
      </c>
      <c r="C63" s="189" t="s">
        <v>196</v>
      </c>
      <c r="D63" s="186" t="s">
        <v>113</v>
      </c>
      <c r="E63" s="211">
        <v>3758.3333333333335</v>
      </c>
      <c r="F63" s="221">
        <v>17154.666666666668</v>
      </c>
      <c r="G63" s="195">
        <f>(F63-E63)/E63</f>
        <v>3.5644345898004435</v>
      </c>
      <c r="H63" s="221">
        <v>16141.333333333334</v>
      </c>
      <c r="I63" s="195">
        <f>(F63-H63)/H63</f>
        <v>6.2778787378159631E-2</v>
      </c>
    </row>
    <row r="64" spans="1:9" s="146" customFormat="1" ht="16.5" x14ac:dyDescent="0.3">
      <c r="A64" s="169"/>
      <c r="B64" s="225" t="s">
        <v>55</v>
      </c>
      <c r="C64" s="190" t="s">
        <v>121</v>
      </c>
      <c r="D64" s="188" t="s">
        <v>119</v>
      </c>
      <c r="E64" s="218">
        <v>17267.5</v>
      </c>
      <c r="F64" s="222">
        <v>41606.857142857145</v>
      </c>
      <c r="G64" s="195">
        <f>(F64-E64)/E64</f>
        <v>1.4095472502016588</v>
      </c>
      <c r="H64" s="222">
        <v>38966.857142857145</v>
      </c>
      <c r="I64" s="195">
        <f>(F64-H64)/H64</f>
        <v>6.774988268418583E-2</v>
      </c>
    </row>
    <row r="65" spans="1:9" ht="16.5" customHeight="1" thickBot="1" x14ac:dyDescent="0.35">
      <c r="A65" s="112"/>
      <c r="B65" s="226" t="s">
        <v>56</v>
      </c>
      <c r="C65" s="191" t="s">
        <v>122</v>
      </c>
      <c r="D65" s="187" t="s">
        <v>119</v>
      </c>
      <c r="E65" s="214">
        <v>91610</v>
      </c>
      <c r="F65" s="223">
        <v>271980</v>
      </c>
      <c r="G65" s="200">
        <f>(F65-E65)/E65</f>
        <v>1.9688898591856785</v>
      </c>
      <c r="H65" s="223">
        <v>245900</v>
      </c>
      <c r="I65" s="200">
        <f>(F65-H65)/H65</f>
        <v>0.10605937372915819</v>
      </c>
    </row>
    <row r="66" spans="1:9" ht="15.75" customHeight="1" thickBot="1" x14ac:dyDescent="0.25">
      <c r="A66" s="251" t="s">
        <v>190</v>
      </c>
      <c r="B66" s="262"/>
      <c r="C66" s="262"/>
      <c r="D66" s="263"/>
      <c r="E66" s="100">
        <f>SUM(E57:E65)</f>
        <v>186311.49345238094</v>
      </c>
      <c r="F66" s="100">
        <f>SUM(F57:F65)</f>
        <v>487458.44523809524</v>
      </c>
      <c r="G66" s="102">
        <f t="shared" ref="G66" si="8">(F66-E66)/E66</f>
        <v>1.6163627171110835</v>
      </c>
      <c r="H66" s="100">
        <f>SUM(H57:H65)</f>
        <v>456060.71904761909</v>
      </c>
      <c r="I66" s="178">
        <f t="shared" ref="I66" si="9">(F66-H66)/H66</f>
        <v>6.8845495520954508E-2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64</v>
      </c>
      <c r="C68" s="190" t="s">
        <v>132</v>
      </c>
      <c r="D68" s="194" t="s">
        <v>126</v>
      </c>
      <c r="E68" s="208">
        <v>12887.875</v>
      </c>
      <c r="F68" s="216">
        <v>31143.333333333332</v>
      </c>
      <c r="G68" s="195">
        <f>(F68-E68)/E68</f>
        <v>1.4164831931822222</v>
      </c>
      <c r="H68" s="216">
        <v>32341.666666666668</v>
      </c>
      <c r="I68" s="195">
        <f>(F68-H68)/H68</f>
        <v>-3.7052306106673615E-2</v>
      </c>
    </row>
    <row r="69" spans="1:9" ht="16.5" x14ac:dyDescent="0.3">
      <c r="A69" s="37"/>
      <c r="B69" s="203" t="s">
        <v>63</v>
      </c>
      <c r="C69" s="190" t="s">
        <v>131</v>
      </c>
      <c r="D69" s="188" t="s">
        <v>125</v>
      </c>
      <c r="E69" s="211">
        <v>14448</v>
      </c>
      <c r="F69" s="210">
        <v>37190</v>
      </c>
      <c r="G69" s="195">
        <f>(F69-E69)/E69</f>
        <v>1.5740586932447398</v>
      </c>
      <c r="H69" s="210">
        <v>37790</v>
      </c>
      <c r="I69" s="195">
        <f>(F69-H69)/H69</f>
        <v>-1.587721619476052E-2</v>
      </c>
    </row>
    <row r="70" spans="1:9" ht="16.5" x14ac:dyDescent="0.3">
      <c r="A70" s="37"/>
      <c r="B70" s="203" t="s">
        <v>60</v>
      </c>
      <c r="C70" s="190" t="s">
        <v>128</v>
      </c>
      <c r="D70" s="188" t="s">
        <v>213</v>
      </c>
      <c r="E70" s="211">
        <v>115735.5</v>
      </c>
      <c r="F70" s="210">
        <v>335329.71428571426</v>
      </c>
      <c r="G70" s="195">
        <f>(F70-E70)/E70</f>
        <v>1.8973799247915657</v>
      </c>
      <c r="H70" s="210">
        <v>335329.71428571426</v>
      </c>
      <c r="I70" s="195">
        <f>(F70-H70)/H70</f>
        <v>0</v>
      </c>
    </row>
    <row r="71" spans="1:9" ht="16.5" x14ac:dyDescent="0.3">
      <c r="A71" s="37"/>
      <c r="B71" s="203" t="s">
        <v>61</v>
      </c>
      <c r="C71" s="190" t="s">
        <v>129</v>
      </c>
      <c r="D71" s="188" t="s">
        <v>214</v>
      </c>
      <c r="E71" s="211">
        <v>45549.833333333328</v>
      </c>
      <c r="F71" s="210">
        <v>152633.28571428571</v>
      </c>
      <c r="G71" s="195">
        <f>(F71-E71)/E71</f>
        <v>2.3509076662765485</v>
      </c>
      <c r="H71" s="210">
        <v>146066.625</v>
      </c>
      <c r="I71" s="195">
        <f>(F71-H71)/H71</f>
        <v>4.4956612876389183E-2</v>
      </c>
    </row>
    <row r="72" spans="1:9" ht="16.5" x14ac:dyDescent="0.3">
      <c r="A72" s="37"/>
      <c r="B72" s="203" t="s">
        <v>62</v>
      </c>
      <c r="C72" s="190" t="s">
        <v>130</v>
      </c>
      <c r="D72" s="188" t="s">
        <v>124</v>
      </c>
      <c r="E72" s="211">
        <v>19977</v>
      </c>
      <c r="F72" s="210">
        <v>78332.666666666672</v>
      </c>
      <c r="G72" s="195">
        <f>(F72-E72)/E72</f>
        <v>2.9211426473778181</v>
      </c>
      <c r="H72" s="210">
        <v>72666</v>
      </c>
      <c r="I72" s="195">
        <f>(F72-H72)/H72</f>
        <v>7.7982366810704751E-2</v>
      </c>
    </row>
    <row r="73" spans="1:9" ht="16.5" customHeight="1" thickBot="1" x14ac:dyDescent="0.35">
      <c r="A73" s="37"/>
      <c r="B73" s="203" t="s">
        <v>59</v>
      </c>
      <c r="C73" s="190" t="s">
        <v>127</v>
      </c>
      <c r="D73" s="187" t="s">
        <v>123</v>
      </c>
      <c r="E73" s="214">
        <v>26592.138888888891</v>
      </c>
      <c r="F73" s="219">
        <v>46305.3</v>
      </c>
      <c r="G73" s="201">
        <f>(F73-E73)/E73</f>
        <v>0.74131536366741635</v>
      </c>
      <c r="H73" s="219">
        <v>42792.800000000003</v>
      </c>
      <c r="I73" s="201">
        <f>(F73-H73)/H73</f>
        <v>8.2081565123104813E-2</v>
      </c>
    </row>
    <row r="74" spans="1:9" ht="15.75" customHeight="1" thickBot="1" x14ac:dyDescent="0.25">
      <c r="A74" s="251" t="s">
        <v>212</v>
      </c>
      <c r="B74" s="252"/>
      <c r="C74" s="252"/>
      <c r="D74" s="253"/>
      <c r="E74" s="84">
        <f>SUM(E68:E73)</f>
        <v>235190.34722222219</v>
      </c>
      <c r="F74" s="84">
        <f>SUM(F68:F73)</f>
        <v>680934.29999999993</v>
      </c>
      <c r="G74" s="104">
        <f t="shared" ref="G74" si="10">(F74-E74)/E74</f>
        <v>1.8952476495840693</v>
      </c>
      <c r="H74" s="84">
        <f>SUM(H68:H73)</f>
        <v>666986.80595238099</v>
      </c>
      <c r="I74" s="105">
        <f t="shared" ref="I74" si="11">(F74-H74)/H74</f>
        <v>2.0911199326804537E-2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137</v>
      </c>
      <c r="D76" s="194" t="s">
        <v>133</v>
      </c>
      <c r="E76" s="208">
        <v>14635</v>
      </c>
      <c r="F76" s="208">
        <v>39314.75</v>
      </c>
      <c r="G76" s="195">
        <f>(F76-E76)/E76</f>
        <v>1.6863512128459173</v>
      </c>
      <c r="H76" s="208">
        <v>39314.75</v>
      </c>
      <c r="I76" s="195">
        <f>(F76-H76)/H76</f>
        <v>0</v>
      </c>
    </row>
    <row r="77" spans="1:9" ht="16.5" x14ac:dyDescent="0.3">
      <c r="A77" s="37"/>
      <c r="B77" s="203" t="s">
        <v>67</v>
      </c>
      <c r="C77" s="190" t="s">
        <v>138</v>
      </c>
      <c r="D77" s="188" t="s">
        <v>134</v>
      </c>
      <c r="E77" s="211">
        <v>7452.2767857142862</v>
      </c>
      <c r="F77" s="211">
        <v>26429.5</v>
      </c>
      <c r="G77" s="195">
        <f>(F77-E77)/E77</f>
        <v>2.5465000509192417</v>
      </c>
      <c r="H77" s="211">
        <v>26429.5</v>
      </c>
      <c r="I77" s="195">
        <f>(F77-H77)/H77</f>
        <v>0</v>
      </c>
    </row>
    <row r="78" spans="1:9" ht="16.5" x14ac:dyDescent="0.3">
      <c r="A78" s="37"/>
      <c r="B78" s="203" t="s">
        <v>71</v>
      </c>
      <c r="C78" s="190" t="s">
        <v>198</v>
      </c>
      <c r="D78" s="188" t="s">
        <v>133</v>
      </c>
      <c r="E78" s="211">
        <v>7792.3263888888887</v>
      </c>
      <c r="F78" s="211">
        <v>16018</v>
      </c>
      <c r="G78" s="195">
        <f>(F78-E78)/E78</f>
        <v>1.0556120471083108</v>
      </c>
      <c r="H78" s="211">
        <v>16018</v>
      </c>
      <c r="I78" s="195">
        <f>(F78-H78)/H78</f>
        <v>0</v>
      </c>
    </row>
    <row r="79" spans="1:9" ht="16.5" x14ac:dyDescent="0.3">
      <c r="A79" s="37"/>
      <c r="B79" s="203" t="s">
        <v>70</v>
      </c>
      <c r="C79" s="190" t="s">
        <v>140</v>
      </c>
      <c r="D79" s="188" t="s">
        <v>136</v>
      </c>
      <c r="E79" s="211">
        <v>9329.375</v>
      </c>
      <c r="F79" s="211">
        <v>24883.25</v>
      </c>
      <c r="G79" s="195">
        <f>(F79-E79)/E79</f>
        <v>1.667193675889328</v>
      </c>
      <c r="H79" s="211">
        <v>24389.5</v>
      </c>
      <c r="I79" s="195">
        <f>(F79-H79)/H79</f>
        <v>2.0244367453207322E-2</v>
      </c>
    </row>
    <row r="80" spans="1:9" ht="16.5" customHeight="1" thickBot="1" x14ac:dyDescent="0.35">
      <c r="A80" s="38"/>
      <c r="B80" s="203" t="s">
        <v>69</v>
      </c>
      <c r="C80" s="190" t="s">
        <v>139</v>
      </c>
      <c r="D80" s="187" t="s">
        <v>135</v>
      </c>
      <c r="E80" s="214">
        <v>2067.6666666666665</v>
      </c>
      <c r="F80" s="214">
        <v>14882.5</v>
      </c>
      <c r="G80" s="195">
        <f>(F80-E80)/E80</f>
        <v>6.197726906335645</v>
      </c>
      <c r="H80" s="214">
        <v>13255</v>
      </c>
      <c r="I80" s="195">
        <f>(F80-H80)/H80</f>
        <v>0.12278385514900038</v>
      </c>
    </row>
    <row r="81" spans="1:11" ht="15.75" customHeight="1" thickBot="1" x14ac:dyDescent="0.25">
      <c r="A81" s="251" t="s">
        <v>191</v>
      </c>
      <c r="B81" s="252"/>
      <c r="C81" s="252"/>
      <c r="D81" s="253"/>
      <c r="E81" s="84">
        <f>SUM(E76:E80)</f>
        <v>41276.644841269837</v>
      </c>
      <c r="F81" s="84">
        <f>SUM(F76:F80)</f>
        <v>121528</v>
      </c>
      <c r="G81" s="104">
        <f t="shared" ref="G81" si="12">(F81-E81)/E81</f>
        <v>1.9442315495200337</v>
      </c>
      <c r="H81" s="84">
        <f>SUM(H76:H80)</f>
        <v>119406.75</v>
      </c>
      <c r="I81" s="105">
        <f t="shared" ref="I81" si="13">(F81-H81)/H81</f>
        <v>1.7764908600225698E-2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143</v>
      </c>
      <c r="D83" s="194" t="s">
        <v>141</v>
      </c>
      <c r="E83" s="211">
        <v>4526.666666666667</v>
      </c>
      <c r="F83" s="208">
        <v>15159.6</v>
      </c>
      <c r="G83" s="196">
        <f>(F83-E83)/E83</f>
        <v>2.3489543446244476</v>
      </c>
      <c r="H83" s="208">
        <v>15159.6</v>
      </c>
      <c r="I83" s="196">
        <f>(F83-H83)/H83</f>
        <v>0</v>
      </c>
    </row>
    <row r="84" spans="1:11" ht="16.5" x14ac:dyDescent="0.3">
      <c r="A84" s="37"/>
      <c r="B84" s="203" t="s">
        <v>77</v>
      </c>
      <c r="C84" s="190" t="s">
        <v>145</v>
      </c>
      <c r="D84" s="186" t="s">
        <v>160</v>
      </c>
      <c r="E84" s="211">
        <v>5404.4444444444443</v>
      </c>
      <c r="F84" s="211">
        <v>11565.333333333334</v>
      </c>
      <c r="G84" s="195">
        <f>(F84-E84)/E84</f>
        <v>1.1399671052631581</v>
      </c>
      <c r="H84" s="211">
        <v>11565.333333333334</v>
      </c>
      <c r="I84" s="195">
        <f>(F84-H84)/H84</f>
        <v>0</v>
      </c>
    </row>
    <row r="85" spans="1:11" ht="16.5" x14ac:dyDescent="0.3">
      <c r="A85" s="37"/>
      <c r="B85" s="203" t="s">
        <v>79</v>
      </c>
      <c r="C85" s="190" t="s">
        <v>154</v>
      </c>
      <c r="D85" s="188" t="s">
        <v>149</v>
      </c>
      <c r="E85" s="211">
        <v>29999</v>
      </c>
      <c r="F85" s="211">
        <v>57000</v>
      </c>
      <c r="G85" s="195">
        <f>(F85-E85)/E85</f>
        <v>0.90006333544451478</v>
      </c>
      <c r="H85" s="211">
        <v>56000</v>
      </c>
      <c r="I85" s="195">
        <f>(F85-H85)/H85</f>
        <v>1.7857142857142856E-2</v>
      </c>
    </row>
    <row r="86" spans="1:11" ht="16.5" x14ac:dyDescent="0.3">
      <c r="A86" s="37"/>
      <c r="B86" s="203" t="s">
        <v>76</v>
      </c>
      <c r="C86" s="190" t="s">
        <v>142</v>
      </c>
      <c r="D86" s="188" t="s">
        <v>159</v>
      </c>
      <c r="E86" s="211">
        <v>3375.625</v>
      </c>
      <c r="F86" s="202">
        <v>13275.625</v>
      </c>
      <c r="G86" s="195">
        <f>(F86-E86)/E86</f>
        <v>2.9327902240325865</v>
      </c>
      <c r="H86" s="202">
        <v>12963.125</v>
      </c>
      <c r="I86" s="195">
        <f>(F86-H86)/H86</f>
        <v>2.4106841521623838E-2</v>
      </c>
    </row>
    <row r="87" spans="1:11" ht="16.5" x14ac:dyDescent="0.3">
      <c r="A87" s="37"/>
      <c r="B87" s="203" t="s">
        <v>80</v>
      </c>
      <c r="C87" s="190" t="s">
        <v>150</v>
      </c>
      <c r="D87" s="199" t="s">
        <v>149</v>
      </c>
      <c r="E87" s="220">
        <v>6840.5803571428569</v>
      </c>
      <c r="F87" s="220">
        <v>23998.333333333332</v>
      </c>
      <c r="G87" s="195">
        <f>(F87-E87)/E87</f>
        <v>2.5082306003867845</v>
      </c>
      <c r="H87" s="220">
        <v>23331.666666666668</v>
      </c>
      <c r="I87" s="195">
        <f>(F87-H87)/H87</f>
        <v>2.8573469533538006E-2</v>
      </c>
    </row>
    <row r="88" spans="1:11" ht="16.5" x14ac:dyDescent="0.3">
      <c r="A88" s="37"/>
      <c r="B88" s="203" t="s">
        <v>78</v>
      </c>
      <c r="C88" s="190" t="s">
        <v>148</v>
      </c>
      <c r="D88" s="199" t="s">
        <v>146</v>
      </c>
      <c r="E88" s="220">
        <v>5553.2291666666661</v>
      </c>
      <c r="F88" s="220">
        <v>20967.571428571428</v>
      </c>
      <c r="G88" s="195">
        <f>(F88-E88)/E88</f>
        <v>2.7757439499218872</v>
      </c>
      <c r="H88" s="220">
        <v>20013</v>
      </c>
      <c r="I88" s="195">
        <f>(F88-H88)/H88</f>
        <v>4.7697568009365289E-2</v>
      </c>
    </row>
    <row r="89" spans="1:11" ht="16.5" customHeight="1" thickBot="1" x14ac:dyDescent="0.35">
      <c r="A89" s="35"/>
      <c r="B89" s="204" t="s">
        <v>75</v>
      </c>
      <c r="C89" s="191" t="s">
        <v>147</v>
      </c>
      <c r="D89" s="187" t="s">
        <v>144</v>
      </c>
      <c r="E89" s="214">
        <v>2113.8333333333335</v>
      </c>
      <c r="F89" s="214">
        <v>6589</v>
      </c>
      <c r="G89" s="197">
        <f>(F89-E89)/E89</f>
        <v>2.1170858629661748</v>
      </c>
      <c r="H89" s="214">
        <v>6247.5</v>
      </c>
      <c r="I89" s="197">
        <f>(F89-H89)/H89</f>
        <v>5.4661864745898361E-2</v>
      </c>
    </row>
    <row r="90" spans="1:11" ht="15.75" customHeight="1" thickBot="1" x14ac:dyDescent="0.25">
      <c r="A90" s="251" t="s">
        <v>192</v>
      </c>
      <c r="B90" s="252"/>
      <c r="C90" s="252"/>
      <c r="D90" s="253"/>
      <c r="E90" s="84">
        <f>SUM(E83:E89)</f>
        <v>57813.378968253965</v>
      </c>
      <c r="F90" s="84">
        <f>SUM(F83:F89)</f>
        <v>148555.46309523808</v>
      </c>
      <c r="G90" s="113">
        <f t="shared" ref="G90:G91" si="14">(F90-E90)/E90</f>
        <v>1.569568943147428</v>
      </c>
      <c r="H90" s="84">
        <f>SUM(H83:H89)</f>
        <v>145280.22500000001</v>
      </c>
      <c r="I90" s="105">
        <f t="shared" ref="I90:I91" si="15">(F90-H90)/H90</f>
        <v>2.2544280167779731E-2</v>
      </c>
    </row>
    <row r="91" spans="1:11" ht="15.75" customHeight="1" thickBot="1" x14ac:dyDescent="0.25">
      <c r="A91" s="251" t="s">
        <v>193</v>
      </c>
      <c r="B91" s="252"/>
      <c r="C91" s="252"/>
      <c r="D91" s="253"/>
      <c r="E91" s="100">
        <f>SUM(E90+E81+E74+E66+E55+E47+E39+E32)</f>
        <v>960286.44265873008</v>
      </c>
      <c r="F91" s="100">
        <f>SUM(F32,F39,F47,F55,F66,F74,F81,F90)</f>
        <v>2869013.6765873013</v>
      </c>
      <c r="G91" s="102">
        <f t="shared" si="14"/>
        <v>1.9876644604540161</v>
      </c>
      <c r="H91" s="100">
        <f>SUM(H32,H39,H47,H55,H66,H74,H81,H90)</f>
        <v>2733201.9218253968</v>
      </c>
      <c r="I91" s="114">
        <f t="shared" si="15"/>
        <v>4.9689616298528437E-2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12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203</v>
      </c>
      <c r="B9" s="26"/>
      <c r="C9" s="26"/>
      <c r="D9" s="26"/>
      <c r="E9" s="127"/>
      <c r="F9" s="127"/>
    </row>
    <row r="10" spans="1:9" ht="18" x14ac:dyDescent="0.2">
      <c r="A10" s="2" t="s">
        <v>204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5" t="s">
        <v>3</v>
      </c>
      <c r="B13" s="245"/>
      <c r="C13" s="247" t="s">
        <v>0</v>
      </c>
      <c r="D13" s="241" t="s">
        <v>205</v>
      </c>
      <c r="E13" s="241" t="s">
        <v>206</v>
      </c>
      <c r="F13" s="241" t="s">
        <v>207</v>
      </c>
      <c r="G13" s="241" t="s">
        <v>208</v>
      </c>
      <c r="H13" s="241" t="s">
        <v>209</v>
      </c>
      <c r="I13" s="241" t="s">
        <v>210</v>
      </c>
    </row>
    <row r="14" spans="1:9" ht="24.75" customHeight="1" thickBot="1" x14ac:dyDescent="0.25">
      <c r="A14" s="246"/>
      <c r="B14" s="246"/>
      <c r="C14" s="248"/>
      <c r="D14" s="261"/>
      <c r="E14" s="261"/>
      <c r="F14" s="261"/>
      <c r="G14" s="242"/>
      <c r="H14" s="261"/>
      <c r="I14" s="261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161</v>
      </c>
      <c r="D16" s="229">
        <v>10000</v>
      </c>
      <c r="E16" s="207">
        <v>14000</v>
      </c>
      <c r="F16" s="229">
        <v>9000</v>
      </c>
      <c r="G16" s="207">
        <v>11000</v>
      </c>
      <c r="H16" s="229">
        <v>9666</v>
      </c>
      <c r="I16" s="172">
        <v>10733.2</v>
      </c>
    </row>
    <row r="17" spans="1:9" ht="16.5" x14ac:dyDescent="0.3">
      <c r="A17" s="89"/>
      <c r="B17" s="138" t="s">
        <v>5</v>
      </c>
      <c r="C17" s="143" t="s">
        <v>162</v>
      </c>
      <c r="D17" s="228">
        <v>9000</v>
      </c>
      <c r="E17" s="210">
        <v>8000</v>
      </c>
      <c r="F17" s="228">
        <v>9000</v>
      </c>
      <c r="G17" s="210">
        <v>12000</v>
      </c>
      <c r="H17" s="228">
        <v>10000</v>
      </c>
      <c r="I17" s="131">
        <v>9600</v>
      </c>
    </row>
    <row r="18" spans="1:9" ht="16.5" x14ac:dyDescent="0.3">
      <c r="A18" s="89"/>
      <c r="B18" s="138" t="s">
        <v>6</v>
      </c>
      <c r="C18" s="143" t="s">
        <v>163</v>
      </c>
      <c r="D18" s="228">
        <v>4500</v>
      </c>
      <c r="E18" s="210">
        <v>8000</v>
      </c>
      <c r="F18" s="228">
        <v>8000</v>
      </c>
      <c r="G18" s="210">
        <v>6000</v>
      </c>
      <c r="H18" s="228">
        <v>6000</v>
      </c>
      <c r="I18" s="131">
        <v>6500</v>
      </c>
    </row>
    <row r="19" spans="1:9" ht="16.5" x14ac:dyDescent="0.3">
      <c r="A19" s="89"/>
      <c r="B19" s="138" t="s">
        <v>7</v>
      </c>
      <c r="C19" s="143" t="s">
        <v>164</v>
      </c>
      <c r="D19" s="228">
        <v>4500</v>
      </c>
      <c r="E19" s="210">
        <v>7000</v>
      </c>
      <c r="F19" s="228">
        <v>7000</v>
      </c>
      <c r="G19" s="210">
        <v>7500</v>
      </c>
      <c r="H19" s="228">
        <v>6333</v>
      </c>
      <c r="I19" s="131">
        <v>6466.6</v>
      </c>
    </row>
    <row r="20" spans="1:9" ht="16.5" x14ac:dyDescent="0.3">
      <c r="A20" s="89"/>
      <c r="B20" s="138" t="s">
        <v>8</v>
      </c>
      <c r="C20" s="143" t="s">
        <v>165</v>
      </c>
      <c r="D20" s="228">
        <v>12000</v>
      </c>
      <c r="E20" s="210">
        <v>20000</v>
      </c>
      <c r="F20" s="228">
        <v>19000</v>
      </c>
      <c r="G20" s="210">
        <v>14500</v>
      </c>
      <c r="H20" s="228">
        <v>15000</v>
      </c>
      <c r="I20" s="131">
        <v>16100</v>
      </c>
    </row>
    <row r="21" spans="1:9" ht="16.5" x14ac:dyDescent="0.3">
      <c r="A21" s="89"/>
      <c r="B21" s="138" t="s">
        <v>9</v>
      </c>
      <c r="C21" s="143" t="s">
        <v>166</v>
      </c>
      <c r="D21" s="228">
        <v>10000</v>
      </c>
      <c r="E21" s="210">
        <v>10000</v>
      </c>
      <c r="F21" s="228">
        <v>11000</v>
      </c>
      <c r="G21" s="210">
        <v>11500</v>
      </c>
      <c r="H21" s="228">
        <v>10000</v>
      </c>
      <c r="I21" s="131">
        <v>10500</v>
      </c>
    </row>
    <row r="22" spans="1:9" ht="16.5" x14ac:dyDescent="0.3">
      <c r="A22" s="89"/>
      <c r="B22" s="138" t="s">
        <v>10</v>
      </c>
      <c r="C22" s="143" t="s">
        <v>167</v>
      </c>
      <c r="D22" s="228">
        <v>12000</v>
      </c>
      <c r="E22" s="210">
        <v>5000</v>
      </c>
      <c r="F22" s="228">
        <v>6000</v>
      </c>
      <c r="G22" s="210">
        <v>15000</v>
      </c>
      <c r="H22" s="228">
        <v>9333</v>
      </c>
      <c r="I22" s="131">
        <v>9466.6</v>
      </c>
    </row>
    <row r="23" spans="1:9" ht="16.5" x14ac:dyDescent="0.3">
      <c r="A23" s="89"/>
      <c r="B23" s="138" t="s">
        <v>11</v>
      </c>
      <c r="C23" s="143" t="s">
        <v>168</v>
      </c>
      <c r="D23" s="228">
        <v>2000</v>
      </c>
      <c r="E23" s="210">
        <v>2000</v>
      </c>
      <c r="F23" s="228">
        <v>2000</v>
      </c>
      <c r="G23" s="210">
        <v>2000</v>
      </c>
      <c r="H23" s="228">
        <v>2000</v>
      </c>
      <c r="I23" s="131">
        <v>2000</v>
      </c>
    </row>
    <row r="24" spans="1:9" ht="16.5" x14ac:dyDescent="0.3">
      <c r="A24" s="89"/>
      <c r="B24" s="138" t="s">
        <v>12</v>
      </c>
      <c r="C24" s="143" t="s">
        <v>169</v>
      </c>
      <c r="D24" s="228">
        <v>2500</v>
      </c>
      <c r="E24" s="210">
        <v>3000</v>
      </c>
      <c r="F24" s="228">
        <v>3000</v>
      </c>
      <c r="G24" s="210">
        <v>1750</v>
      </c>
      <c r="H24" s="228">
        <v>2166</v>
      </c>
      <c r="I24" s="131">
        <v>2483.1999999999998</v>
      </c>
    </row>
    <row r="25" spans="1:9" ht="16.5" x14ac:dyDescent="0.3">
      <c r="A25" s="89"/>
      <c r="B25" s="138" t="s">
        <v>13</v>
      </c>
      <c r="C25" s="143" t="s">
        <v>170</v>
      </c>
      <c r="D25" s="228">
        <v>2500</v>
      </c>
      <c r="E25" s="210">
        <v>3000</v>
      </c>
      <c r="F25" s="228">
        <v>3000</v>
      </c>
      <c r="G25" s="210">
        <v>2000</v>
      </c>
      <c r="H25" s="228">
        <v>2500</v>
      </c>
      <c r="I25" s="131">
        <v>2600</v>
      </c>
    </row>
    <row r="26" spans="1:9" ht="16.5" x14ac:dyDescent="0.3">
      <c r="A26" s="89"/>
      <c r="B26" s="138" t="s">
        <v>14</v>
      </c>
      <c r="C26" s="143" t="s">
        <v>171</v>
      </c>
      <c r="D26" s="228">
        <v>3000</v>
      </c>
      <c r="E26" s="210">
        <v>4000</v>
      </c>
      <c r="F26" s="228">
        <v>3000</v>
      </c>
      <c r="G26" s="210">
        <v>4000</v>
      </c>
      <c r="H26" s="228">
        <v>4000</v>
      </c>
      <c r="I26" s="131">
        <v>3600</v>
      </c>
    </row>
    <row r="27" spans="1:9" ht="16.5" x14ac:dyDescent="0.3">
      <c r="A27" s="89"/>
      <c r="B27" s="138" t="s">
        <v>15</v>
      </c>
      <c r="C27" s="143" t="s">
        <v>172</v>
      </c>
      <c r="D27" s="228">
        <v>6000</v>
      </c>
      <c r="E27" s="210">
        <v>6000</v>
      </c>
      <c r="F27" s="228">
        <v>7000</v>
      </c>
      <c r="G27" s="210">
        <v>9500</v>
      </c>
      <c r="H27" s="228">
        <v>6666</v>
      </c>
      <c r="I27" s="131">
        <v>7033.2</v>
      </c>
    </row>
    <row r="28" spans="1:9" ht="16.5" x14ac:dyDescent="0.3">
      <c r="A28" s="89"/>
      <c r="B28" s="138" t="s">
        <v>16</v>
      </c>
      <c r="C28" s="143" t="s">
        <v>173</v>
      </c>
      <c r="D28" s="228">
        <v>2500</v>
      </c>
      <c r="E28" s="210">
        <v>2500</v>
      </c>
      <c r="F28" s="228">
        <v>3000</v>
      </c>
      <c r="G28" s="210">
        <v>2250</v>
      </c>
      <c r="H28" s="228">
        <v>2500</v>
      </c>
      <c r="I28" s="131">
        <v>2550</v>
      </c>
    </row>
    <row r="29" spans="1:9" ht="16.5" x14ac:dyDescent="0.3">
      <c r="A29" s="89"/>
      <c r="B29" s="140" t="s">
        <v>17</v>
      </c>
      <c r="C29" s="143" t="s">
        <v>174</v>
      </c>
      <c r="D29" s="228">
        <v>2250</v>
      </c>
      <c r="E29" s="210">
        <v>6500</v>
      </c>
      <c r="F29" s="228">
        <v>4250</v>
      </c>
      <c r="G29" s="210">
        <v>5000</v>
      </c>
      <c r="H29" s="228">
        <v>4500</v>
      </c>
      <c r="I29" s="131">
        <v>4500</v>
      </c>
    </row>
    <row r="30" spans="1:9" ht="16.5" x14ac:dyDescent="0.3">
      <c r="A30" s="89"/>
      <c r="B30" s="138" t="s">
        <v>18</v>
      </c>
      <c r="C30" s="143" t="s">
        <v>175</v>
      </c>
      <c r="D30" s="228">
        <v>10000</v>
      </c>
      <c r="E30" s="210">
        <v>11100</v>
      </c>
      <c r="F30" s="228">
        <v>7000</v>
      </c>
      <c r="G30" s="210">
        <v>8000</v>
      </c>
      <c r="H30" s="228">
        <v>7333</v>
      </c>
      <c r="I30" s="131">
        <v>8686.6</v>
      </c>
    </row>
    <row r="31" spans="1:9" ht="17.25" thickBot="1" x14ac:dyDescent="0.35">
      <c r="A31" s="90"/>
      <c r="B31" s="139" t="s">
        <v>19</v>
      </c>
      <c r="C31" s="144" t="s">
        <v>176</v>
      </c>
      <c r="D31" s="230">
        <v>10500</v>
      </c>
      <c r="E31" s="213">
        <v>8500</v>
      </c>
      <c r="F31" s="230">
        <v>10000</v>
      </c>
      <c r="G31" s="213">
        <v>9500</v>
      </c>
      <c r="H31" s="230">
        <v>9666</v>
      </c>
      <c r="I31" s="168">
        <v>9633.2000000000007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177</v>
      </c>
      <c r="D33" s="229">
        <v>12000</v>
      </c>
      <c r="E33" s="207">
        <v>15000</v>
      </c>
      <c r="F33" s="229">
        <v>12000</v>
      </c>
      <c r="G33" s="207">
        <v>7000</v>
      </c>
      <c r="H33" s="229">
        <v>11333</v>
      </c>
      <c r="I33" s="172">
        <v>11466.6</v>
      </c>
    </row>
    <row r="34" spans="1:9" ht="16.5" x14ac:dyDescent="0.3">
      <c r="A34" s="89"/>
      <c r="B34" s="130" t="s">
        <v>27</v>
      </c>
      <c r="C34" s="15" t="s">
        <v>178</v>
      </c>
      <c r="D34" s="228">
        <v>12000</v>
      </c>
      <c r="E34" s="210">
        <v>15000</v>
      </c>
      <c r="F34" s="228">
        <v>9000</v>
      </c>
      <c r="G34" s="210">
        <v>7000</v>
      </c>
      <c r="H34" s="228">
        <v>9333</v>
      </c>
      <c r="I34" s="131">
        <v>10466.6</v>
      </c>
    </row>
    <row r="35" spans="1:9" ht="16.5" x14ac:dyDescent="0.3">
      <c r="A35" s="89"/>
      <c r="B35" s="132" t="s">
        <v>28</v>
      </c>
      <c r="C35" s="15" t="s">
        <v>179</v>
      </c>
      <c r="D35" s="228">
        <v>12000</v>
      </c>
      <c r="E35" s="210">
        <v>10000</v>
      </c>
      <c r="F35" s="228">
        <v>11000</v>
      </c>
      <c r="G35" s="210">
        <v>13000</v>
      </c>
      <c r="H35" s="228">
        <v>13666</v>
      </c>
      <c r="I35" s="131">
        <v>11933.2</v>
      </c>
    </row>
    <row r="36" spans="1:9" ht="16.5" x14ac:dyDescent="0.3">
      <c r="A36" s="89"/>
      <c r="B36" s="130" t="s">
        <v>29</v>
      </c>
      <c r="C36" s="190" t="s">
        <v>180</v>
      </c>
      <c r="D36" s="228">
        <v>5500</v>
      </c>
      <c r="E36" s="210">
        <v>7000</v>
      </c>
      <c r="F36" s="228">
        <v>18000</v>
      </c>
      <c r="G36" s="210">
        <v>7000</v>
      </c>
      <c r="H36" s="228">
        <v>7000</v>
      </c>
      <c r="I36" s="131">
        <v>8900</v>
      </c>
    </row>
    <row r="37" spans="1:9" ht="16.5" customHeight="1" thickBot="1" x14ac:dyDescent="0.35">
      <c r="A37" s="90"/>
      <c r="B37" s="145" t="s">
        <v>30</v>
      </c>
      <c r="C37" s="16" t="s">
        <v>181</v>
      </c>
      <c r="D37" s="230">
        <v>9000</v>
      </c>
      <c r="E37" s="213">
        <v>5000</v>
      </c>
      <c r="F37" s="230">
        <v>9000</v>
      </c>
      <c r="G37" s="213">
        <v>12000</v>
      </c>
      <c r="H37" s="230">
        <v>9666</v>
      </c>
      <c r="I37" s="168">
        <v>8933.2000000000007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211</v>
      </c>
      <c r="D39" s="207">
        <v>250000</v>
      </c>
      <c r="E39" s="207">
        <v>300000</v>
      </c>
      <c r="F39" s="207">
        <v>275000</v>
      </c>
      <c r="G39" s="207">
        <v>230000</v>
      </c>
      <c r="H39" s="207">
        <v>225000</v>
      </c>
      <c r="I39" s="172">
        <v>256000</v>
      </c>
    </row>
    <row r="40" spans="1:9" ht="17.25" thickBot="1" x14ac:dyDescent="0.35">
      <c r="A40" s="90"/>
      <c r="B40" s="173" t="s">
        <v>32</v>
      </c>
      <c r="C40" s="149" t="s">
        <v>183</v>
      </c>
      <c r="D40" s="213">
        <v>160000</v>
      </c>
      <c r="E40" s="213">
        <v>150000</v>
      </c>
      <c r="F40" s="213">
        <v>125000</v>
      </c>
      <c r="G40" s="213">
        <v>150000</v>
      </c>
      <c r="H40" s="213">
        <v>161666</v>
      </c>
      <c r="I40" s="168">
        <v>149333.20000000001</v>
      </c>
    </row>
    <row r="41" spans="1:9" ht="15.75" thickBot="1" x14ac:dyDescent="0.3">
      <c r="D41" s="236">
        <v>563750</v>
      </c>
      <c r="E41" s="237">
        <v>620600</v>
      </c>
      <c r="F41" s="237">
        <v>570250</v>
      </c>
      <c r="G41" s="237">
        <v>547500</v>
      </c>
      <c r="H41" s="237">
        <v>545327</v>
      </c>
      <c r="I41" s="264">
        <v>569485.40000000014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11-10-2021</vt:lpstr>
      <vt:lpstr>By Order</vt:lpstr>
      <vt:lpstr>All Stores</vt:lpstr>
      <vt:lpstr>'11-10-2021'!Print_Titles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2021-10-13T09:27:05Z</cp:lastPrinted>
  <dcterms:created xsi:type="dcterms:W3CDTF">2010-10-20T06:23:14Z</dcterms:created>
  <dcterms:modified xsi:type="dcterms:W3CDTF">2021-10-13T09:28:12Z</dcterms:modified>
</cp:coreProperties>
</file>