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4"/>
  </bookViews>
  <sheets>
    <sheet name="Supermarkets" sheetId="5" r:id="rId1"/>
    <sheet name="stores" sheetId="7" r:id="rId2"/>
    <sheet name="Comp" sheetId="8" r:id="rId3"/>
    <sheet name="19-10-2021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'19-10-2021'!$12:$14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9" i="11" l="1"/>
  <c r="G89" i="11"/>
  <c r="I84" i="11"/>
  <c r="G84" i="11"/>
  <c r="I87" i="11"/>
  <c r="G87" i="11"/>
  <c r="I85" i="11"/>
  <c r="G85" i="11"/>
  <c r="I86" i="11"/>
  <c r="G86" i="11"/>
  <c r="I88" i="11"/>
  <c r="G88" i="11"/>
  <c r="I83" i="11"/>
  <c r="G83" i="11"/>
  <c r="I78" i="11"/>
  <c r="G78" i="11"/>
  <c r="I77" i="11"/>
  <c r="G77" i="11"/>
  <c r="I80" i="11"/>
  <c r="G80" i="11"/>
  <c r="I76" i="11"/>
  <c r="G76" i="11"/>
  <c r="I79" i="11"/>
  <c r="G79" i="11"/>
  <c r="I70" i="11"/>
  <c r="G70" i="11"/>
  <c r="I68" i="11"/>
  <c r="G68" i="11"/>
  <c r="I69" i="11"/>
  <c r="G69" i="11"/>
  <c r="I71" i="11"/>
  <c r="G71" i="11"/>
  <c r="I72" i="11"/>
  <c r="G72" i="11"/>
  <c r="I73" i="11"/>
  <c r="G73" i="11"/>
  <c r="I64" i="11"/>
  <c r="G64" i="11"/>
  <c r="I60" i="11"/>
  <c r="G60" i="11"/>
  <c r="I59" i="11"/>
  <c r="G59" i="11"/>
  <c r="I57" i="11"/>
  <c r="G57" i="11"/>
  <c r="I61" i="11"/>
  <c r="G61" i="11"/>
  <c r="I63" i="11"/>
  <c r="G63" i="11"/>
  <c r="I58" i="11"/>
  <c r="G58" i="11"/>
  <c r="I65" i="11"/>
  <c r="G65" i="11"/>
  <c r="I62" i="11"/>
  <c r="G62" i="11"/>
  <c r="I50" i="11"/>
  <c r="G50" i="11"/>
  <c r="I49" i="11"/>
  <c r="G49" i="11"/>
  <c r="I52" i="11"/>
  <c r="G52" i="11"/>
  <c r="I53" i="11"/>
  <c r="G53" i="11"/>
  <c r="I51" i="11"/>
  <c r="G51" i="11"/>
  <c r="I54" i="11"/>
  <c r="G54" i="11"/>
  <c r="I46" i="11"/>
  <c r="G46" i="11"/>
  <c r="I45" i="11"/>
  <c r="G45" i="11"/>
  <c r="I41" i="11"/>
  <c r="G41" i="11"/>
  <c r="I44" i="11"/>
  <c r="G44" i="11"/>
  <c r="I43" i="11"/>
  <c r="G43" i="11"/>
  <c r="I42" i="11"/>
  <c r="G42" i="11"/>
  <c r="I34" i="11"/>
  <c r="G34" i="11"/>
  <c r="I37" i="11"/>
  <c r="G37" i="11"/>
  <c r="I38" i="11"/>
  <c r="G38" i="11"/>
  <c r="I36" i="11"/>
  <c r="G36" i="11"/>
  <c r="I35" i="11"/>
  <c r="G35" i="11"/>
  <c r="I27" i="11"/>
  <c r="G27" i="11"/>
  <c r="I21" i="11"/>
  <c r="G21" i="11"/>
  <c r="I26" i="11"/>
  <c r="G26" i="11"/>
  <c r="I25" i="11"/>
  <c r="G25" i="11"/>
  <c r="I28" i="11"/>
  <c r="G28" i="11"/>
  <c r="I16" i="11"/>
  <c r="G16" i="11"/>
  <c r="I18" i="11"/>
  <c r="G18" i="11"/>
  <c r="I22" i="11"/>
  <c r="G22" i="11"/>
  <c r="I23" i="11"/>
  <c r="G23" i="11"/>
  <c r="I29" i="11"/>
  <c r="G29" i="11"/>
  <c r="I20" i="11"/>
  <c r="G20" i="11"/>
  <c r="I19" i="11"/>
  <c r="G19" i="11"/>
  <c r="I17" i="11"/>
  <c r="G17" i="11"/>
  <c r="I31" i="11"/>
  <c r="G31" i="11"/>
  <c r="I30" i="11"/>
  <c r="G30" i="11"/>
  <c r="I24" i="11"/>
  <c r="G24" i="11"/>
  <c r="D40" i="8" l="1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G16" i="9" l="1"/>
  <c r="I16" i="9"/>
  <c r="G15" i="5"/>
</calcChain>
</file>

<file path=xl/sharedStrings.xml><?xml version="1.0" encoding="utf-8"?>
<sst xmlns="http://schemas.openxmlformats.org/spreadsheetml/2006/main" count="848" uniqueCount="224">
  <si>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</si>
  <si>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</si>
  <si>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</si>
  <si>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</si>
  <si>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</si>
  <si>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</si>
  <si>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</si>
  <si>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</si>
  <si>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</si>
  <si>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</si>
  <si>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</si>
  <si>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</si>
  <si>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</si>
  <si>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</si>
  <si>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</si>
  <si>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</si>
  <si>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</si>
  <si>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</si>
  <si>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</si>
  <si>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</si>
  <si>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</si>
  <si>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</si>
  <si>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</si>
  <si>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</si>
  <si>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</si>
  <si>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</si>
  <si>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</si>
  <si>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</si>
  <si>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</si>
  <si>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</si>
  <si>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</si>
  <si>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</si>
  <si>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</si>
  <si>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</si>
  <si>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</si>
  <si>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</si>
  <si>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</si>
  <si>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</si>
  <si>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</si>
  <si>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</si>
  <si>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</si>
  <si>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</si>
  <si>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</si>
  <si>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</si>
  <si>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</si>
  <si>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</si>
  <si>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</si>
  <si>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</si>
  <si>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</si>
  <si>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</si>
  <si>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</si>
  <si>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</si>
  <si>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</si>
  <si>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</si>
  <si>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</si>
  <si>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</si>
  <si>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</si>
  <si>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</si>
  <si>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</si>
  <si>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</si>
  <si>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</si>
  <si>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</si>
  <si>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</si>
  <si>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</si>
  <si>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</si>
  <si>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</si>
  <si>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</si>
  <si>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</si>
  <si>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</si>
  <si>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</si>
  <si>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</si>
  <si>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</si>
  <si>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</si>
  <si>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</si>
  <si>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</si>
  <si>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</si>
  <si>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</si>
  <si>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</si>
  <si>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</si>
  <si>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</si>
  <si>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</si>
  <si>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</si>
  <si>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</si>
  <si>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</si>
  <si>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</si>
  <si>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</si>
  <si>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</si>
  <si>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</si>
  <si>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</si>
  <si>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</si>
  <si>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</si>
  <si>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</si>
  <si>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</si>
  <si>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</si>
  <si>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</si>
  <si>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</si>
  <si>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</si>
  <si>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</si>
  <si>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</si>
  <si>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</si>
  <si>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</si>
  <si>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</si>
  <si>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</si>
  <si>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</si>
  <si>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</si>
  <si>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</si>
  <si>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</si>
  <si>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</si>
  <si>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</si>
  <si>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</si>
  <si>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</si>
  <si>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</si>
  <si>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</si>
  <si>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</si>
  <si>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</si>
  <si>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</si>
  <si>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</si>
  <si>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</si>
  <si>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</si>
  <si>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</si>
  <si>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</si>
  <si>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</si>
  <si>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</si>
  <si>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</si>
  <si>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</si>
  <si>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</si>
  <si>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</si>
  <si>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</si>
  <si>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</si>
  <si>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</si>
  <si>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</si>
  <si>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</si>
  <si>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</si>
  <si>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</si>
  <si>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</si>
  <si>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</si>
  <si>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</si>
  <si>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</si>
  <si>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</si>
  <si>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</si>
  <si>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</si>
  <si>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</si>
  <si>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</si>
  <si>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</si>
  <si>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</si>
  <si>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</si>
  <si>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</si>
  <si>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</si>
  <si>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</si>
  <si>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</si>
  <si>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</si>
  <si>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</si>
  <si>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</si>
  <si>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</si>
  <si>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</si>
  <si>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</si>
  <si>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</si>
  <si>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</si>
  <si>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</si>
  <si>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</si>
  <si>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</si>
  <si>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</si>
  <si>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</si>
  <si>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</si>
  <si>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</si>
  <si>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</si>
  <si>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</si>
  <si>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</si>
  <si>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</si>
  <si>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</si>
  <si>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</si>
  <si>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</si>
  <si>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</si>
  <si>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</si>
  <si>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</si>
  <si>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</si>
  <si>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</si>
  <si>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</si>
  <si>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</si>
  <si>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</si>
  <si>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</si>
  <si>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</si>
  <si>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</si>
  <si>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</si>
  <si>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</si>
  <si>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</si>
  <si>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</si>
  <si>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</si>
  <si>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</si>
  <si>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</si>
  <si>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</si>
  <si>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</si>
  <si>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</si>
  <si>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</si>
  <si>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</si>
  <si>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</si>
  <si>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</si>
  <si>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</si>
  <si>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</si>
  <si>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</si>
  <si>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</si>
  <si>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</si>
  <si>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</si>
  <si>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</si>
  <si>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</si>
  <si>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</si>
  <si>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</si>
  <si>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</si>
  <si>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</si>
  <si>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</si>
  <si>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</si>
  <si>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</si>
  <si>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</si>
  <si>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</si>
  <si>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</si>
  <si>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تشرين الأول 2020 (ل.ل.)</t>
  </si>
  <si>
    <t>معدل أسعار  السوبرماركات في 11-10-2021 (ل.ل.)</t>
  </si>
  <si>
    <t>معدل أسعار المحلات والملاحم في 11-10-2021 (ل.ل.)</t>
  </si>
  <si>
    <t>المعدل العام للأسعار في 11-10-2021  (ل.ل.)</t>
  </si>
  <si>
    <t xml:space="preserve"> 2,225 كيلوغرام</t>
  </si>
  <si>
    <t xml:space="preserve"> التاريخ 19 تشرين الأول 2021</t>
  </si>
  <si>
    <t>معدل أسعار  السوبرماركات في 19-10-2021 (ل.ل.)</t>
  </si>
  <si>
    <t>معدل أسعار المحلات والملاحم في 19-10-2021 (ل.ل.)</t>
  </si>
  <si>
    <t>المعدل العام للأسعار في 19-10-2021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</si>
</sst>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6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5" fillId="2" borderId="7" xfId="0" applyFont="1" applyFill="1" applyBorder="1" applyAlignment="1">
      <alignment horizontal="right" indent="1"/>
    </xf>
    <xf numFmtId="0" fontId="10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" fontId="1" fillId="2" borderId="28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39" t="s">
        <v>200</v>
      </c>
      <c r="B9" s="239"/>
      <c r="C9" s="239"/>
      <c r="D9" s="239"/>
      <c r="E9" s="239"/>
      <c r="F9" s="239"/>
      <c r="G9" s="239"/>
      <c r="H9" s="239"/>
      <c r="I9" s="239"/>
    </row>
    <row r="10" spans="1:9" ht="18" x14ac:dyDescent="0.2">
      <c r="A10" s="2" t="s">
        <v>220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40" t="s">
        <v>3</v>
      </c>
      <c r="B12" s="246"/>
      <c r="C12" s="244" t="s">
        <v>0</v>
      </c>
      <c r="D12" s="242" t="s">
        <v>23</v>
      </c>
      <c r="E12" s="242" t="s">
        <v>215</v>
      </c>
      <c r="F12" s="242" t="s">
        <v>221</v>
      </c>
      <c r="G12" s="242" t="s">
        <v>195</v>
      </c>
      <c r="H12" s="242" t="s">
        <v>216</v>
      </c>
      <c r="I12" s="242" t="s">
        <v>185</v>
      </c>
    </row>
    <row r="13" spans="1:9" ht="38.25" customHeight="1" thickBot="1" x14ac:dyDescent="0.25">
      <c r="A13" s="241"/>
      <c r="B13" s="247"/>
      <c r="C13" s="245"/>
      <c r="D13" s="243"/>
      <c r="E13" s="243"/>
      <c r="F13" s="243"/>
      <c r="G13" s="243"/>
      <c r="H13" s="243"/>
      <c r="I13" s="243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2" t="s">
        <v>4</v>
      </c>
      <c r="C15" s="19" t="s">
        <v>84</v>
      </c>
      <c r="D15" s="20" t="s">
        <v>159</v>
      </c>
      <c r="E15" s="207">
        <v>4225.8500000000004</v>
      </c>
      <c r="F15" s="216">
        <v>12793.8</v>
      </c>
      <c r="G15" s="45">
        <f t="shared" ref="G15:G30" si="0">(F15-E15)/E15</f>
        <v>2.027509258492374</v>
      </c>
      <c r="H15" s="216">
        <v>13553.8</v>
      </c>
      <c r="I15" s="45">
        <f t="shared" ref="I15:I30" si="1">(F15-H15)/H15</f>
        <v>-5.6072835662323482E-2</v>
      </c>
    </row>
    <row r="16" spans="1:9" ht="16.5" x14ac:dyDescent="0.3">
      <c r="A16" s="37"/>
      <c r="B16" s="93" t="s">
        <v>5</v>
      </c>
      <c r="C16" s="190" t="s">
        <v>85</v>
      </c>
      <c r="D16" s="186" t="s">
        <v>159</v>
      </c>
      <c r="E16" s="210">
        <v>3762.5736111111109</v>
      </c>
      <c r="F16" s="210">
        <v>11265.333333333334</v>
      </c>
      <c r="G16" s="48">
        <f t="shared" si="0"/>
        <v>1.9940499502962847</v>
      </c>
      <c r="H16" s="210">
        <v>9999.7777777777774</v>
      </c>
      <c r="I16" s="44">
        <f t="shared" si="1"/>
        <v>0.12655836796373263</v>
      </c>
    </row>
    <row r="17" spans="1:9" ht="16.5" x14ac:dyDescent="0.3">
      <c r="A17" s="37"/>
      <c r="B17" s="93" t="s">
        <v>6</v>
      </c>
      <c r="C17" s="15" t="s">
        <v>86</v>
      </c>
      <c r="D17" s="11" t="s">
        <v>159</v>
      </c>
      <c r="E17" s="210">
        <v>3141.8777777777777</v>
      </c>
      <c r="F17" s="210">
        <v>6348.8</v>
      </c>
      <c r="G17" s="48">
        <f t="shared" si="0"/>
        <v>1.0207024108017499</v>
      </c>
      <c r="H17" s="210">
        <v>5983.8</v>
      </c>
      <c r="I17" s="44">
        <f t="shared" si="1"/>
        <v>6.0998028008957518E-2</v>
      </c>
    </row>
    <row r="18" spans="1:9" ht="16.5" x14ac:dyDescent="0.3">
      <c r="A18" s="37"/>
      <c r="B18" s="93" t="s">
        <v>7</v>
      </c>
      <c r="C18" s="15" t="s">
        <v>87</v>
      </c>
      <c r="D18" s="11" t="s">
        <v>159</v>
      </c>
      <c r="E18" s="210">
        <v>3422.3</v>
      </c>
      <c r="F18" s="210">
        <v>5369.8</v>
      </c>
      <c r="G18" s="48">
        <f t="shared" si="0"/>
        <v>0.56906174210326388</v>
      </c>
      <c r="H18" s="210">
        <v>5799.8</v>
      </c>
      <c r="I18" s="44">
        <f t="shared" si="1"/>
        <v>-7.4140487603020791E-2</v>
      </c>
    </row>
    <row r="19" spans="1:9" ht="16.5" x14ac:dyDescent="0.3">
      <c r="A19" s="37"/>
      <c r="B19" s="93" t="s">
        <v>8</v>
      </c>
      <c r="C19" s="15" t="s">
        <v>89</v>
      </c>
      <c r="D19" s="11" t="s">
        <v>159</v>
      </c>
      <c r="E19" s="210">
        <v>6777.0124999999998</v>
      </c>
      <c r="F19" s="210">
        <v>17844.222222222223</v>
      </c>
      <c r="G19" s="48">
        <f t="shared" si="0"/>
        <v>1.6330513957621036</v>
      </c>
      <c r="H19" s="210">
        <v>18666.444444444445</v>
      </c>
      <c r="I19" s="44">
        <f t="shared" si="1"/>
        <v>-4.4048143430278949E-2</v>
      </c>
    </row>
    <row r="20" spans="1:9" ht="16.5" x14ac:dyDescent="0.3">
      <c r="A20" s="37"/>
      <c r="B20" s="93" t="s">
        <v>9</v>
      </c>
      <c r="C20" s="15" t="s">
        <v>88</v>
      </c>
      <c r="D20" s="11" t="s">
        <v>159</v>
      </c>
      <c r="E20" s="210">
        <v>3974.3500000000004</v>
      </c>
      <c r="F20" s="210">
        <v>11623.8</v>
      </c>
      <c r="G20" s="48">
        <f t="shared" si="0"/>
        <v>1.9247046686879612</v>
      </c>
      <c r="H20" s="210">
        <v>12332</v>
      </c>
      <c r="I20" s="44">
        <f t="shared" si="1"/>
        <v>-5.742783003567959E-2</v>
      </c>
    </row>
    <row r="21" spans="1:9" ht="16.5" x14ac:dyDescent="0.3">
      <c r="A21" s="37"/>
      <c r="B21" s="93" t="s">
        <v>10</v>
      </c>
      <c r="C21" s="15" t="s">
        <v>90</v>
      </c>
      <c r="D21" s="11" t="s">
        <v>159</v>
      </c>
      <c r="E21" s="210">
        <v>3157.9666666666662</v>
      </c>
      <c r="F21" s="210">
        <v>13769.8</v>
      </c>
      <c r="G21" s="48">
        <f t="shared" si="0"/>
        <v>3.3603373478715208</v>
      </c>
      <c r="H21" s="210">
        <v>12322</v>
      </c>
      <c r="I21" s="44">
        <f t="shared" si="1"/>
        <v>0.11749715955202071</v>
      </c>
    </row>
    <row r="22" spans="1:9" ht="16.5" x14ac:dyDescent="0.3">
      <c r="A22" s="37"/>
      <c r="B22" s="93" t="s">
        <v>11</v>
      </c>
      <c r="C22" s="15" t="s">
        <v>91</v>
      </c>
      <c r="D22" s="13" t="s">
        <v>81</v>
      </c>
      <c r="E22" s="210">
        <v>933.15</v>
      </c>
      <c r="F22" s="210">
        <v>2555.5555555555557</v>
      </c>
      <c r="G22" s="48">
        <f t="shared" si="0"/>
        <v>1.7386331838992184</v>
      </c>
      <c r="H22" s="210">
        <v>2625</v>
      </c>
      <c r="I22" s="44">
        <f t="shared" si="1"/>
        <v>-2.6455026455026415E-2</v>
      </c>
    </row>
    <row r="23" spans="1:9" ht="16.5" x14ac:dyDescent="0.3">
      <c r="A23" s="37"/>
      <c r="B23" s="93" t="s">
        <v>12</v>
      </c>
      <c r="C23" s="15" t="s">
        <v>92</v>
      </c>
      <c r="D23" s="13" t="s">
        <v>81</v>
      </c>
      <c r="E23" s="210">
        <v>770.75</v>
      </c>
      <c r="F23" s="210">
        <v>3720.8888888888887</v>
      </c>
      <c r="G23" s="48">
        <f t="shared" si="0"/>
        <v>3.8276210040725123</v>
      </c>
      <c r="H23" s="210">
        <v>3723.8</v>
      </c>
      <c r="I23" s="44">
        <f t="shared" si="1"/>
        <v>-7.817581801148007E-4</v>
      </c>
    </row>
    <row r="24" spans="1:9" ht="16.5" x14ac:dyDescent="0.3">
      <c r="A24" s="37"/>
      <c r="B24" s="93" t="s">
        <v>13</v>
      </c>
      <c r="C24" s="15" t="s">
        <v>93</v>
      </c>
      <c r="D24" s="13" t="s">
        <v>81</v>
      </c>
      <c r="E24" s="210">
        <v>776.5</v>
      </c>
      <c r="F24" s="210">
        <v>3166.4444444444443</v>
      </c>
      <c r="G24" s="48">
        <f t="shared" si="0"/>
        <v>3.0778421692780995</v>
      </c>
      <c r="H24" s="210">
        <v>3305.3333333333335</v>
      </c>
      <c r="I24" s="44">
        <f t="shared" si="1"/>
        <v>-4.2019631571870455E-2</v>
      </c>
    </row>
    <row r="25" spans="1:9" ht="16.5" x14ac:dyDescent="0.3">
      <c r="A25" s="37"/>
      <c r="B25" s="93" t="s">
        <v>14</v>
      </c>
      <c r="C25" s="15" t="s">
        <v>94</v>
      </c>
      <c r="D25" s="13" t="s">
        <v>81</v>
      </c>
      <c r="E25" s="210">
        <v>922.35</v>
      </c>
      <c r="F25" s="210">
        <v>3804.2222222222222</v>
      </c>
      <c r="G25" s="48">
        <f t="shared" si="0"/>
        <v>3.1244887756515665</v>
      </c>
      <c r="H25" s="210">
        <v>4073.8</v>
      </c>
      <c r="I25" s="44">
        <f t="shared" si="1"/>
        <v>-6.6173542583773878E-2</v>
      </c>
    </row>
    <row r="26" spans="1:9" ht="16.5" x14ac:dyDescent="0.3">
      <c r="A26" s="37"/>
      <c r="B26" s="93" t="s">
        <v>15</v>
      </c>
      <c r="C26" s="15" t="s">
        <v>95</v>
      </c>
      <c r="D26" s="13" t="s">
        <v>82</v>
      </c>
      <c r="E26" s="210">
        <v>3504.6374999999998</v>
      </c>
      <c r="F26" s="210">
        <v>9643.7999999999993</v>
      </c>
      <c r="G26" s="48">
        <f t="shared" si="0"/>
        <v>1.7517253924264635</v>
      </c>
      <c r="H26" s="210">
        <v>8998.7999999999993</v>
      </c>
      <c r="I26" s="44">
        <f t="shared" si="1"/>
        <v>7.1676223496466199E-2</v>
      </c>
    </row>
    <row r="27" spans="1:9" ht="16.5" x14ac:dyDescent="0.3">
      <c r="A27" s="37"/>
      <c r="B27" s="93" t="s">
        <v>16</v>
      </c>
      <c r="C27" s="15" t="s">
        <v>96</v>
      </c>
      <c r="D27" s="13" t="s">
        <v>81</v>
      </c>
      <c r="E27" s="210">
        <v>769.32222222222231</v>
      </c>
      <c r="F27" s="210">
        <v>3374.75</v>
      </c>
      <c r="G27" s="48">
        <f t="shared" si="0"/>
        <v>3.3866534756423401</v>
      </c>
      <c r="H27" s="210">
        <v>3093.5</v>
      </c>
      <c r="I27" s="44">
        <f t="shared" si="1"/>
        <v>9.0916437691934707E-2</v>
      </c>
    </row>
    <row r="28" spans="1:9" ht="16.5" x14ac:dyDescent="0.3">
      <c r="A28" s="37"/>
      <c r="B28" s="93" t="s">
        <v>17</v>
      </c>
      <c r="C28" s="15" t="s">
        <v>97</v>
      </c>
      <c r="D28" s="11" t="s">
        <v>159</v>
      </c>
      <c r="E28" s="210">
        <v>2326.8555555555554</v>
      </c>
      <c r="F28" s="210">
        <v>4387.25</v>
      </c>
      <c r="G28" s="48">
        <f t="shared" si="0"/>
        <v>0.88548446401199532</v>
      </c>
      <c r="H28" s="210">
        <v>4204.2222222222226</v>
      </c>
      <c r="I28" s="44">
        <f t="shared" si="1"/>
        <v>4.3534277710238281E-2</v>
      </c>
    </row>
    <row r="29" spans="1:9" ht="16.5" x14ac:dyDescent="0.3">
      <c r="A29" s="37"/>
      <c r="B29" s="93" t="s">
        <v>18</v>
      </c>
      <c r="C29" s="15" t="s">
        <v>98</v>
      </c>
      <c r="D29" s="13" t="s">
        <v>83</v>
      </c>
      <c r="E29" s="210">
        <v>3324.6875</v>
      </c>
      <c r="F29" s="210">
        <v>10005.488888888889</v>
      </c>
      <c r="G29" s="48">
        <f t="shared" si="0"/>
        <v>2.0094524339171391</v>
      </c>
      <c r="H29" s="210">
        <v>10719.222222222223</v>
      </c>
      <c r="I29" s="44">
        <f t="shared" si="1"/>
        <v>-6.6584432950151873E-2</v>
      </c>
    </row>
    <row r="30" spans="1:9" ht="17.25" thickBot="1" x14ac:dyDescent="0.35">
      <c r="A30" s="38"/>
      <c r="B30" s="94" t="s">
        <v>19</v>
      </c>
      <c r="C30" s="16" t="s">
        <v>99</v>
      </c>
      <c r="D30" s="12" t="s">
        <v>159</v>
      </c>
      <c r="E30" s="213">
        <v>2736.5</v>
      </c>
      <c r="F30" s="213">
        <v>10163.799999999999</v>
      </c>
      <c r="G30" s="51">
        <f t="shared" si="0"/>
        <v>2.7141604238991408</v>
      </c>
      <c r="H30" s="213">
        <v>9512.7999999999993</v>
      </c>
      <c r="I30" s="56">
        <f t="shared" si="1"/>
        <v>6.8434109830964596E-2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180"/>
      <c r="F31" s="233"/>
      <c r="G31" s="52"/>
      <c r="H31" s="233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159</v>
      </c>
      <c r="E32" s="216">
        <v>4424.25</v>
      </c>
      <c r="F32" s="216">
        <v>11519.8</v>
      </c>
      <c r="G32" s="45">
        <f>(F32-E32)/E32</f>
        <v>1.6037859524213143</v>
      </c>
      <c r="H32" s="216">
        <v>11919.8</v>
      </c>
      <c r="I32" s="44">
        <f>(F32-H32)/H32</f>
        <v>-3.3557610027013879E-2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159</v>
      </c>
      <c r="E33" s="210">
        <v>4217.8999999999996</v>
      </c>
      <c r="F33" s="210">
        <v>11485</v>
      </c>
      <c r="G33" s="48">
        <f>(F33-E33)/E33</f>
        <v>1.7229189881220515</v>
      </c>
      <c r="H33" s="210">
        <v>11364.8</v>
      </c>
      <c r="I33" s="44">
        <f>(F33-H33)/H33</f>
        <v>1.0576516964662884E-2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159</v>
      </c>
      <c r="E34" s="210">
        <v>4055.8500000000004</v>
      </c>
      <c r="F34" s="210">
        <v>14449</v>
      </c>
      <c r="G34" s="48">
        <f>(F34-E34)/E34</f>
        <v>2.5625084754120588</v>
      </c>
      <c r="H34" s="210">
        <v>13449.777777777777</v>
      </c>
      <c r="I34" s="44">
        <f>(F34-H34)/H34</f>
        <v>7.4292842508756896E-2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159</v>
      </c>
      <c r="E35" s="210">
        <v>3461.6650793650792</v>
      </c>
      <c r="F35" s="210">
        <v>8724.75</v>
      </c>
      <c r="G35" s="48">
        <f>(F35-E35)/E35</f>
        <v>1.5203911412482023</v>
      </c>
      <c r="H35" s="210">
        <v>7606.8571428571431</v>
      </c>
      <c r="I35" s="44">
        <f>(F35-H35)/H35</f>
        <v>0.14695857121394226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159</v>
      </c>
      <c r="E36" s="213">
        <v>5270.55</v>
      </c>
      <c r="F36" s="210">
        <v>9739.7999999999993</v>
      </c>
      <c r="G36" s="51">
        <f>(F36-E36)/E36</f>
        <v>0.84796653100720021</v>
      </c>
      <c r="H36" s="210">
        <v>10313.799999999999</v>
      </c>
      <c r="I36" s="56">
        <f>(F36-H36)/H36</f>
        <v>-5.5653590335278953E-2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80"/>
      <c r="F37" s="233"/>
      <c r="G37" s="52"/>
      <c r="H37" s="233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159</v>
      </c>
      <c r="E38" s="210">
        <v>80911.737500000003</v>
      </c>
      <c r="F38" s="210">
        <v>276332.66666666669</v>
      </c>
      <c r="G38" s="45">
        <f t="shared" ref="G38:G43" si="2">(F38-E38)/E38</f>
        <v>2.415235850875983</v>
      </c>
      <c r="H38" s="210">
        <v>276332.66666666669</v>
      </c>
      <c r="I38" s="44">
        <f t="shared" ref="I38:I43" si="3">(F38-H38)/H38</f>
        <v>0</v>
      </c>
    </row>
    <row r="39" spans="1:9" ht="16.5" x14ac:dyDescent="0.3">
      <c r="A39" s="37"/>
      <c r="B39" s="34" t="s">
        <v>32</v>
      </c>
      <c r="C39" s="15" t="s">
        <v>106</v>
      </c>
      <c r="D39" s="11" t="s">
        <v>159</v>
      </c>
      <c r="E39" s="210">
        <v>38822.005357142858</v>
      </c>
      <c r="F39" s="210">
        <v>158149.66666666666</v>
      </c>
      <c r="G39" s="48">
        <f t="shared" si="2"/>
        <v>3.0737119376438575</v>
      </c>
      <c r="H39" s="210">
        <v>153316.33333333334</v>
      </c>
      <c r="I39" s="44">
        <f t="shared" si="3"/>
        <v>3.1525234319457029E-2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159</v>
      </c>
      <c r="E40" s="218">
        <v>26980.5</v>
      </c>
      <c r="F40" s="210">
        <v>122224.5</v>
      </c>
      <c r="G40" s="48">
        <f t="shared" si="2"/>
        <v>3.5301050758881414</v>
      </c>
      <c r="H40" s="210">
        <v>115212</v>
      </c>
      <c r="I40" s="44">
        <f t="shared" si="3"/>
        <v>6.0866055619206334E-2</v>
      </c>
    </row>
    <row r="41" spans="1:9" ht="16.5" x14ac:dyDescent="0.3">
      <c r="A41" s="37"/>
      <c r="B41" s="34" t="s">
        <v>34</v>
      </c>
      <c r="C41" s="15" t="s">
        <v>153</v>
      </c>
      <c r="D41" s="11" t="s">
        <v>159</v>
      </c>
      <c r="E41" s="211">
        <v>13581.333333333332</v>
      </c>
      <c r="F41" s="210">
        <v>43333.333333333336</v>
      </c>
      <c r="G41" s="48">
        <f t="shared" si="2"/>
        <v>2.1906538386020031</v>
      </c>
      <c r="H41" s="210">
        <v>42995</v>
      </c>
      <c r="I41" s="44">
        <f t="shared" si="3"/>
        <v>7.869132069620555E-3</v>
      </c>
    </row>
    <row r="42" spans="1:9" ht="16.5" x14ac:dyDescent="0.3">
      <c r="A42" s="37"/>
      <c r="B42" s="34" t="s">
        <v>35</v>
      </c>
      <c r="C42" s="15" t="s">
        <v>151</v>
      </c>
      <c r="D42" s="11" t="s">
        <v>159</v>
      </c>
      <c r="E42" s="211">
        <v>11916.333333333332</v>
      </c>
      <c r="F42" s="210">
        <v>39082.666666666664</v>
      </c>
      <c r="G42" s="48">
        <f t="shared" si="2"/>
        <v>2.2797560770930656</v>
      </c>
      <c r="H42" s="210">
        <v>32266.666666666668</v>
      </c>
      <c r="I42" s="44">
        <f t="shared" si="3"/>
        <v>0.21123966942148747</v>
      </c>
    </row>
    <row r="43" spans="1:9" ht="16.5" customHeight="1" thickBot="1" x14ac:dyDescent="0.35">
      <c r="A43" s="38"/>
      <c r="B43" s="34" t="s">
        <v>36</v>
      </c>
      <c r="C43" s="15" t="s">
        <v>152</v>
      </c>
      <c r="D43" s="11" t="s">
        <v>159</v>
      </c>
      <c r="E43" s="214">
        <v>21885.25</v>
      </c>
      <c r="F43" s="210">
        <v>82429</v>
      </c>
      <c r="G43" s="51">
        <f t="shared" si="2"/>
        <v>2.7664180212700336</v>
      </c>
      <c r="H43" s="210">
        <v>66885.428571428565</v>
      </c>
      <c r="I43" s="59">
        <f t="shared" si="3"/>
        <v>0.23239099697136692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180"/>
      <c r="F44" s="233"/>
      <c r="G44" s="6"/>
      <c r="H44" s="233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208">
        <v>15453.080357142857</v>
      </c>
      <c r="F45" s="210">
        <v>79254.777777777781</v>
      </c>
      <c r="G45" s="45">
        <f t="shared" ref="G45:G50" si="4">(F45-E45)/E45</f>
        <v>4.1287365331756627</v>
      </c>
      <c r="H45" s="210">
        <v>69992.555555555562</v>
      </c>
      <c r="I45" s="44">
        <f t="shared" ref="I45:I50" si="5">(F45-H45)/H45</f>
        <v>0.13233153367104114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211">
        <v>10142.666666666668</v>
      </c>
      <c r="F46" s="210">
        <v>39629.300000000003</v>
      </c>
      <c r="G46" s="48">
        <f t="shared" si="4"/>
        <v>2.9071874589194162</v>
      </c>
      <c r="H46" s="210">
        <v>36935.300000000003</v>
      </c>
      <c r="I46" s="85">
        <f t="shared" si="5"/>
        <v>7.2938354365606875E-2</v>
      </c>
    </row>
    <row r="47" spans="1:9" ht="16.5" x14ac:dyDescent="0.3">
      <c r="A47" s="37"/>
      <c r="B47" s="34" t="s">
        <v>47</v>
      </c>
      <c r="C47" s="15" t="s">
        <v>112</v>
      </c>
      <c r="D47" s="11" t="s">
        <v>113</v>
      </c>
      <c r="E47" s="211">
        <v>38917.72321428571</v>
      </c>
      <c r="F47" s="210">
        <v>117020.375</v>
      </c>
      <c r="G47" s="48">
        <f t="shared" si="4"/>
        <v>2.006865904145307</v>
      </c>
      <c r="H47" s="210">
        <v>106989</v>
      </c>
      <c r="I47" s="85">
        <f t="shared" si="5"/>
        <v>9.3760807185785458E-2</v>
      </c>
    </row>
    <row r="48" spans="1:9" ht="16.5" x14ac:dyDescent="0.3">
      <c r="A48" s="37"/>
      <c r="B48" s="34" t="s">
        <v>48</v>
      </c>
      <c r="C48" s="148" t="s">
        <v>155</v>
      </c>
      <c r="D48" s="11" t="s">
        <v>113</v>
      </c>
      <c r="E48" s="211">
        <v>59127.916666666672</v>
      </c>
      <c r="F48" s="210">
        <v>188243.75</v>
      </c>
      <c r="G48" s="48">
        <f t="shared" si="4"/>
        <v>2.1836695864192746</v>
      </c>
      <c r="H48" s="210">
        <v>172243.75</v>
      </c>
      <c r="I48" s="85">
        <f t="shared" si="5"/>
        <v>9.2891614354657287E-2</v>
      </c>
    </row>
    <row r="49" spans="1:9" ht="16.5" x14ac:dyDescent="0.3">
      <c r="A49" s="37"/>
      <c r="B49" s="34" t="s">
        <v>49</v>
      </c>
      <c r="C49" s="15" t="s">
        <v>156</v>
      </c>
      <c r="D49" s="13" t="s">
        <v>197</v>
      </c>
      <c r="E49" s="211">
        <v>5961.2166666666672</v>
      </c>
      <c r="F49" s="210">
        <v>15500</v>
      </c>
      <c r="G49" s="48">
        <f t="shared" si="4"/>
        <v>1.6001403516619928</v>
      </c>
      <c r="H49" s="210">
        <v>16750</v>
      </c>
      <c r="I49" s="44">
        <f t="shared" si="5"/>
        <v>-7.4626865671641784E-2</v>
      </c>
    </row>
    <row r="50" spans="1:9" ht="16.5" customHeight="1" thickBot="1" x14ac:dyDescent="0.35">
      <c r="A50" s="38"/>
      <c r="B50" s="34" t="s">
        <v>50</v>
      </c>
      <c r="C50" s="15" t="s">
        <v>157</v>
      </c>
      <c r="D50" s="12" t="s">
        <v>219</v>
      </c>
      <c r="E50" s="214">
        <v>50037.916666666672</v>
      </c>
      <c r="F50" s="210">
        <v>178916</v>
      </c>
      <c r="G50" s="56">
        <f t="shared" si="4"/>
        <v>2.575608496889858</v>
      </c>
      <c r="H50" s="210">
        <v>178916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180"/>
      <c r="F51" s="233"/>
      <c r="G51" s="52"/>
      <c r="H51" s="233"/>
      <c r="I51" s="53"/>
    </row>
    <row r="52" spans="1:9" ht="16.5" x14ac:dyDescent="0.3">
      <c r="A52" s="33"/>
      <c r="B52" s="40" t="s">
        <v>38</v>
      </c>
      <c r="C52" s="19" t="s">
        <v>114</v>
      </c>
      <c r="D52" s="20" t="s">
        <v>113</v>
      </c>
      <c r="E52" s="208">
        <v>8533.3333333333339</v>
      </c>
      <c r="F52" s="207">
        <v>23620.75</v>
      </c>
      <c r="G52" s="209">
        <f t="shared" ref="G52:G60" si="6">(F52-E52)/E52</f>
        <v>1.7680566406249998</v>
      </c>
      <c r="H52" s="207">
        <v>21960.75</v>
      </c>
      <c r="I52" s="118">
        <f t="shared" ref="I52:I60" si="7">(F52-H52)/H52</f>
        <v>7.558940382272919E-2</v>
      </c>
    </row>
    <row r="53" spans="1:9" ht="16.5" x14ac:dyDescent="0.3">
      <c r="A53" s="37"/>
      <c r="B53" s="34" t="s">
        <v>39</v>
      </c>
      <c r="C53" s="15" t="s">
        <v>115</v>
      </c>
      <c r="D53" s="11" t="s">
        <v>113</v>
      </c>
      <c r="E53" s="211">
        <v>16440</v>
      </c>
      <c r="F53" s="210">
        <v>39882.5</v>
      </c>
      <c r="G53" s="212">
        <f t="shared" si="6"/>
        <v>1.4259428223844282</v>
      </c>
      <c r="H53" s="210">
        <v>34548.75</v>
      </c>
      <c r="I53" s="85">
        <f t="shared" si="7"/>
        <v>0.15438329896161221</v>
      </c>
    </row>
    <row r="54" spans="1:9" ht="16.5" x14ac:dyDescent="0.3">
      <c r="A54" s="37"/>
      <c r="B54" s="34" t="s">
        <v>40</v>
      </c>
      <c r="C54" s="15" t="s">
        <v>116</v>
      </c>
      <c r="D54" s="11" t="s">
        <v>113</v>
      </c>
      <c r="E54" s="211">
        <v>11916.8</v>
      </c>
      <c r="F54" s="210">
        <v>25562</v>
      </c>
      <c r="G54" s="212">
        <f t="shared" si="6"/>
        <v>1.1450389366272826</v>
      </c>
      <c r="H54" s="210">
        <v>24616</v>
      </c>
      <c r="I54" s="85">
        <f t="shared" si="7"/>
        <v>3.8430289242768929E-2</v>
      </c>
    </row>
    <row r="55" spans="1:9" ht="16.5" x14ac:dyDescent="0.3">
      <c r="A55" s="37"/>
      <c r="B55" s="34" t="s">
        <v>41</v>
      </c>
      <c r="C55" s="15" t="s">
        <v>117</v>
      </c>
      <c r="D55" s="11" t="s">
        <v>113</v>
      </c>
      <c r="E55" s="211">
        <v>7550</v>
      </c>
      <c r="F55" s="210">
        <v>33843.25</v>
      </c>
      <c r="G55" s="212">
        <f t="shared" si="6"/>
        <v>3.4825496688741722</v>
      </c>
      <c r="H55" s="210">
        <v>30379.599999999999</v>
      </c>
      <c r="I55" s="85">
        <f t="shared" si="7"/>
        <v>0.11401236355975726</v>
      </c>
    </row>
    <row r="56" spans="1:9" ht="16.5" x14ac:dyDescent="0.3">
      <c r="A56" s="37"/>
      <c r="B56" s="96" t="s">
        <v>42</v>
      </c>
      <c r="C56" s="97" t="s">
        <v>196</v>
      </c>
      <c r="D56" s="98" t="s">
        <v>113</v>
      </c>
      <c r="E56" s="211">
        <v>3758.3333333333335</v>
      </c>
      <c r="F56" s="210">
        <v>18196.333333333332</v>
      </c>
      <c r="G56" s="217">
        <f t="shared" si="6"/>
        <v>3.8415964523281589</v>
      </c>
      <c r="H56" s="210">
        <v>17154.666666666668</v>
      </c>
      <c r="I56" s="86">
        <f t="shared" si="7"/>
        <v>6.07220581377272E-2</v>
      </c>
    </row>
    <row r="57" spans="1:9" ht="17.25" thickBot="1" x14ac:dyDescent="0.35">
      <c r="A57" s="38"/>
      <c r="B57" s="36" t="s">
        <v>43</v>
      </c>
      <c r="C57" s="16" t="s">
        <v>118</v>
      </c>
      <c r="D57" s="12" t="s">
        <v>113</v>
      </c>
      <c r="E57" s="214">
        <v>12727.714285714286</v>
      </c>
      <c r="F57" s="213">
        <v>4883.25</v>
      </c>
      <c r="G57" s="215">
        <f t="shared" si="6"/>
        <v>-0.61632938244999669</v>
      </c>
      <c r="H57" s="213">
        <v>4883.25</v>
      </c>
      <c r="I57" s="119">
        <f t="shared" si="7"/>
        <v>0</v>
      </c>
    </row>
    <row r="58" spans="1:9" ht="16.5" x14ac:dyDescent="0.3">
      <c r="A58" s="37"/>
      <c r="B58" s="39" t="s">
        <v>54</v>
      </c>
      <c r="C58" s="14" t="s">
        <v>120</v>
      </c>
      <c r="D58" s="11" t="s">
        <v>119</v>
      </c>
      <c r="E58" s="208">
        <v>16507.8125</v>
      </c>
      <c r="F58" s="216">
        <v>42221.428571428572</v>
      </c>
      <c r="G58" s="44">
        <f t="shared" si="6"/>
        <v>1.5576634439862078</v>
      </c>
      <c r="H58" s="216">
        <v>40328.571428571428</v>
      </c>
      <c r="I58" s="44">
        <f t="shared" si="7"/>
        <v>4.6935883811548049E-2</v>
      </c>
    </row>
    <row r="59" spans="1:9" ht="16.5" x14ac:dyDescent="0.3">
      <c r="A59" s="37"/>
      <c r="B59" s="34" t="s">
        <v>55</v>
      </c>
      <c r="C59" s="15" t="s">
        <v>121</v>
      </c>
      <c r="D59" s="13" t="s">
        <v>119</v>
      </c>
      <c r="E59" s="211">
        <v>17267.5</v>
      </c>
      <c r="F59" s="210">
        <v>43842.571428571428</v>
      </c>
      <c r="G59" s="48">
        <f t="shared" si="6"/>
        <v>1.5390225237336863</v>
      </c>
      <c r="H59" s="210">
        <v>41606.857142857145</v>
      </c>
      <c r="I59" s="44">
        <f t="shared" si="7"/>
        <v>5.3734274570125723E-2</v>
      </c>
    </row>
    <row r="60" spans="1:9" ht="16.5" customHeight="1" thickBot="1" x14ac:dyDescent="0.35">
      <c r="A60" s="38"/>
      <c r="B60" s="34" t="s">
        <v>56</v>
      </c>
      <c r="C60" s="15" t="s">
        <v>122</v>
      </c>
      <c r="D60" s="12" t="s">
        <v>119</v>
      </c>
      <c r="E60" s="214">
        <v>91610</v>
      </c>
      <c r="F60" s="210">
        <v>304500</v>
      </c>
      <c r="G60" s="51">
        <f t="shared" si="6"/>
        <v>2.323872939635411</v>
      </c>
      <c r="H60" s="210">
        <v>271980</v>
      </c>
      <c r="I60" s="51">
        <f t="shared" si="7"/>
        <v>0.11956761526582838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180"/>
      <c r="F61" s="233"/>
      <c r="G61" s="52"/>
      <c r="H61" s="233"/>
      <c r="I61" s="53"/>
    </row>
    <row r="62" spans="1:9" ht="16.5" x14ac:dyDescent="0.3">
      <c r="A62" s="33"/>
      <c r="B62" s="34" t="s">
        <v>59</v>
      </c>
      <c r="C62" s="15" t="s">
        <v>127</v>
      </c>
      <c r="D62" s="20" t="s">
        <v>123</v>
      </c>
      <c r="E62" s="208">
        <v>26592.138888888891</v>
      </c>
      <c r="F62" s="210">
        <v>49840.333333333336</v>
      </c>
      <c r="G62" s="45">
        <f t="shared" ref="G62:G67" si="8">(F62-E62)/E62</f>
        <v>0.87425064007011255</v>
      </c>
      <c r="H62" s="210">
        <v>46305.3</v>
      </c>
      <c r="I62" s="44">
        <f t="shared" ref="I62:I67" si="9">(F62-H62)/H62</f>
        <v>7.634187303253262E-2</v>
      </c>
    </row>
    <row r="63" spans="1:9" ht="16.5" x14ac:dyDescent="0.3">
      <c r="A63" s="37"/>
      <c r="B63" s="34" t="s">
        <v>60</v>
      </c>
      <c r="C63" s="15" t="s">
        <v>128</v>
      </c>
      <c r="D63" s="13" t="s">
        <v>213</v>
      </c>
      <c r="E63" s="211">
        <v>115735.5</v>
      </c>
      <c r="F63" s="210">
        <v>354713.83333333331</v>
      </c>
      <c r="G63" s="48">
        <f t="shared" si="8"/>
        <v>2.0648662971459344</v>
      </c>
      <c r="H63" s="210">
        <v>335329.71428571426</v>
      </c>
      <c r="I63" s="44">
        <f t="shared" si="9"/>
        <v>5.7806147865270933E-2</v>
      </c>
    </row>
    <row r="64" spans="1:9" ht="16.5" x14ac:dyDescent="0.3">
      <c r="A64" s="37"/>
      <c r="B64" s="34" t="s">
        <v>61</v>
      </c>
      <c r="C64" s="15" t="s">
        <v>129</v>
      </c>
      <c r="D64" s="13" t="s">
        <v>214</v>
      </c>
      <c r="E64" s="211">
        <v>45549.833333333328</v>
      </c>
      <c r="F64" s="210">
        <v>154990.42857142858</v>
      </c>
      <c r="G64" s="48">
        <f t="shared" si="8"/>
        <v>2.4026563266919072</v>
      </c>
      <c r="H64" s="210">
        <v>152633.28571428571</v>
      </c>
      <c r="I64" s="85">
        <f t="shared" si="9"/>
        <v>1.5443177063980696E-2</v>
      </c>
    </row>
    <row r="65" spans="1:9" ht="16.5" x14ac:dyDescent="0.3">
      <c r="A65" s="37"/>
      <c r="B65" s="34" t="s">
        <v>62</v>
      </c>
      <c r="C65" s="15" t="s">
        <v>130</v>
      </c>
      <c r="D65" s="13" t="s">
        <v>124</v>
      </c>
      <c r="E65" s="211">
        <v>19977</v>
      </c>
      <c r="F65" s="210">
        <v>78332.666666666672</v>
      </c>
      <c r="G65" s="48">
        <f t="shared" si="8"/>
        <v>2.9211426473778181</v>
      </c>
      <c r="H65" s="210">
        <v>78332.666666666672</v>
      </c>
      <c r="I65" s="85">
        <f t="shared" si="9"/>
        <v>0</v>
      </c>
    </row>
    <row r="66" spans="1:9" ht="16.5" x14ac:dyDescent="0.3">
      <c r="A66" s="37"/>
      <c r="B66" s="34" t="s">
        <v>63</v>
      </c>
      <c r="C66" s="15" t="s">
        <v>131</v>
      </c>
      <c r="D66" s="13" t="s">
        <v>125</v>
      </c>
      <c r="E66" s="211">
        <v>14448</v>
      </c>
      <c r="F66" s="210">
        <v>37002.5</v>
      </c>
      <c r="G66" s="48">
        <f t="shared" si="8"/>
        <v>1.5610811184939093</v>
      </c>
      <c r="H66" s="210">
        <v>37190</v>
      </c>
      <c r="I66" s="85">
        <f t="shared" si="9"/>
        <v>-5.0416778703952676E-3</v>
      </c>
    </row>
    <row r="67" spans="1:9" ht="16.5" customHeight="1" thickBot="1" x14ac:dyDescent="0.35">
      <c r="A67" s="38"/>
      <c r="B67" s="34" t="s">
        <v>64</v>
      </c>
      <c r="C67" s="15" t="s">
        <v>132</v>
      </c>
      <c r="D67" s="12" t="s">
        <v>126</v>
      </c>
      <c r="E67" s="214">
        <v>12887.875</v>
      </c>
      <c r="F67" s="210">
        <v>31143.333333333332</v>
      </c>
      <c r="G67" s="51">
        <f t="shared" si="8"/>
        <v>1.4164831931822222</v>
      </c>
      <c r="H67" s="210">
        <v>31143.333333333332</v>
      </c>
      <c r="I67" s="86">
        <f t="shared" si="9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180"/>
      <c r="F68" s="233"/>
      <c r="G68" s="60"/>
      <c r="H68" s="233"/>
      <c r="I68" s="53"/>
    </row>
    <row r="69" spans="1:9" ht="16.5" x14ac:dyDescent="0.3">
      <c r="A69" s="33"/>
      <c r="B69" s="34" t="s">
        <v>68</v>
      </c>
      <c r="C69" s="18" t="s">
        <v>137</v>
      </c>
      <c r="D69" s="20" t="s">
        <v>133</v>
      </c>
      <c r="E69" s="208">
        <v>14635</v>
      </c>
      <c r="F69" s="216">
        <v>40609.714285714283</v>
      </c>
      <c r="G69" s="45">
        <f>(F69-E69)/E69</f>
        <v>1.774835277465957</v>
      </c>
      <c r="H69" s="216">
        <v>39314.75</v>
      </c>
      <c r="I69" s="44">
        <f>(F69-H69)/H69</f>
        <v>3.2938382813429631E-2</v>
      </c>
    </row>
    <row r="70" spans="1:9" ht="16.5" x14ac:dyDescent="0.3">
      <c r="A70" s="37"/>
      <c r="B70" s="34" t="s">
        <v>67</v>
      </c>
      <c r="C70" s="15" t="s">
        <v>138</v>
      </c>
      <c r="D70" s="13" t="s">
        <v>134</v>
      </c>
      <c r="E70" s="211">
        <v>7452.2767857142862</v>
      </c>
      <c r="F70" s="210">
        <v>24928.25</v>
      </c>
      <c r="G70" s="48">
        <f>(F70-E70)/E70</f>
        <v>2.3450515482444838</v>
      </c>
      <c r="H70" s="210">
        <v>26429.5</v>
      </c>
      <c r="I70" s="44">
        <f>(F70-H70)/H70</f>
        <v>-5.6802058306059514E-2</v>
      </c>
    </row>
    <row r="71" spans="1:9" ht="16.5" x14ac:dyDescent="0.3">
      <c r="A71" s="37"/>
      <c r="B71" s="34" t="s">
        <v>69</v>
      </c>
      <c r="C71" s="15" t="s">
        <v>139</v>
      </c>
      <c r="D71" s="13" t="s">
        <v>135</v>
      </c>
      <c r="E71" s="211">
        <v>2067.6666666666665</v>
      </c>
      <c r="F71" s="210">
        <v>16715.714285714286</v>
      </c>
      <c r="G71" s="48">
        <f>(F71-E71)/E71</f>
        <v>7.0843370719237244</v>
      </c>
      <c r="H71" s="210">
        <v>14882.5</v>
      </c>
      <c r="I71" s="44">
        <f>(F71-H71)/H71</f>
        <v>0.12317918936430615</v>
      </c>
    </row>
    <row r="72" spans="1:9" ht="16.5" x14ac:dyDescent="0.3">
      <c r="A72" s="37"/>
      <c r="B72" s="34" t="s">
        <v>70</v>
      </c>
      <c r="C72" s="15" t="s">
        <v>140</v>
      </c>
      <c r="D72" s="13" t="s">
        <v>136</v>
      </c>
      <c r="E72" s="211">
        <v>9329.375</v>
      </c>
      <c r="F72" s="210">
        <v>25375.75</v>
      </c>
      <c r="G72" s="48">
        <f>(F72-E72)/E72</f>
        <v>1.719983921752529</v>
      </c>
      <c r="H72" s="210">
        <v>24883.25</v>
      </c>
      <c r="I72" s="44">
        <f>(F72-H72)/H72</f>
        <v>1.9792430651140829E-2</v>
      </c>
    </row>
    <row r="73" spans="1:9" ht="16.5" customHeight="1" thickBot="1" x14ac:dyDescent="0.35">
      <c r="A73" s="38"/>
      <c r="B73" s="34" t="s">
        <v>71</v>
      </c>
      <c r="C73" s="15" t="s">
        <v>158</v>
      </c>
      <c r="D73" s="12" t="s">
        <v>133</v>
      </c>
      <c r="E73" s="214">
        <v>7792.3263888888887</v>
      </c>
      <c r="F73" s="219">
        <v>16515</v>
      </c>
      <c r="G73" s="48">
        <f>(F73-E73)/E73</f>
        <v>1.1193927430386912</v>
      </c>
      <c r="H73" s="219">
        <v>16018</v>
      </c>
      <c r="I73" s="59">
        <f>(F73-H73)/H73</f>
        <v>3.1027593956798601E-2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180"/>
      <c r="F74" s="185"/>
      <c r="G74" s="52"/>
      <c r="H74" s="185"/>
      <c r="I74" s="53"/>
    </row>
    <row r="75" spans="1:9" ht="16.5" x14ac:dyDescent="0.3">
      <c r="A75" s="33"/>
      <c r="B75" s="34" t="s">
        <v>74</v>
      </c>
      <c r="C75" s="15" t="s">
        <v>143</v>
      </c>
      <c r="D75" s="20" t="s">
        <v>141</v>
      </c>
      <c r="E75" s="208">
        <v>4526.666666666667</v>
      </c>
      <c r="F75" s="207">
        <v>15159.6</v>
      </c>
      <c r="G75" s="44">
        <f t="shared" ref="G75:G81" si="10">(F75-E75)/E75</f>
        <v>2.3489543446244476</v>
      </c>
      <c r="H75" s="207">
        <v>15159.6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142</v>
      </c>
      <c r="D76" s="11" t="s">
        <v>159</v>
      </c>
      <c r="E76" s="211">
        <v>3375.625</v>
      </c>
      <c r="F76" s="210">
        <v>13903.125</v>
      </c>
      <c r="G76" s="48">
        <f t="shared" si="10"/>
        <v>3.1186817256063692</v>
      </c>
      <c r="H76" s="210">
        <v>13275.625</v>
      </c>
      <c r="I76" s="44">
        <f t="shared" si="11"/>
        <v>4.726707782119486E-2</v>
      </c>
    </row>
    <row r="77" spans="1:9" ht="16.5" x14ac:dyDescent="0.3">
      <c r="A77" s="37"/>
      <c r="B77" s="34" t="s">
        <v>75</v>
      </c>
      <c r="C77" s="15" t="s">
        <v>147</v>
      </c>
      <c r="D77" s="13" t="s">
        <v>144</v>
      </c>
      <c r="E77" s="211">
        <v>2113.8333333333335</v>
      </c>
      <c r="F77" s="210">
        <v>6770</v>
      </c>
      <c r="G77" s="48">
        <f t="shared" si="10"/>
        <v>2.2027122920444686</v>
      </c>
      <c r="H77" s="210">
        <v>6589</v>
      </c>
      <c r="I77" s="44">
        <f t="shared" si="11"/>
        <v>2.7470025800576718E-2</v>
      </c>
    </row>
    <row r="78" spans="1:9" ht="16.5" x14ac:dyDescent="0.3">
      <c r="A78" s="37"/>
      <c r="B78" s="34" t="s">
        <v>77</v>
      </c>
      <c r="C78" s="15" t="s">
        <v>145</v>
      </c>
      <c r="D78" s="13" t="s">
        <v>160</v>
      </c>
      <c r="E78" s="211">
        <v>5404.4444444444443</v>
      </c>
      <c r="F78" s="210">
        <v>11620.375</v>
      </c>
      <c r="G78" s="48">
        <f t="shared" si="10"/>
        <v>1.1501516241776317</v>
      </c>
      <c r="H78" s="210">
        <v>11565.333333333334</v>
      </c>
      <c r="I78" s="44">
        <f t="shared" si="11"/>
        <v>4.7591941434170556E-3</v>
      </c>
    </row>
    <row r="79" spans="1:9" ht="16.5" x14ac:dyDescent="0.3">
      <c r="A79" s="37"/>
      <c r="B79" s="34" t="s">
        <v>78</v>
      </c>
      <c r="C79" s="15" t="s">
        <v>148</v>
      </c>
      <c r="D79" s="25" t="s">
        <v>146</v>
      </c>
      <c r="E79" s="220">
        <v>5553.2291666666661</v>
      </c>
      <c r="F79" s="210">
        <v>21753.285714285714</v>
      </c>
      <c r="G79" s="48">
        <f t="shared" si="10"/>
        <v>2.9172317693748546</v>
      </c>
      <c r="H79" s="210">
        <v>20967.571428571428</v>
      </c>
      <c r="I79" s="44">
        <f t="shared" si="11"/>
        <v>3.7472832196657452E-2</v>
      </c>
    </row>
    <row r="80" spans="1:9" ht="16.5" x14ac:dyDescent="0.3">
      <c r="A80" s="37"/>
      <c r="B80" s="34" t="s">
        <v>79</v>
      </c>
      <c r="C80" s="15" t="s">
        <v>154</v>
      </c>
      <c r="D80" s="25" t="s">
        <v>149</v>
      </c>
      <c r="E80" s="220">
        <v>29999</v>
      </c>
      <c r="F80" s="210">
        <v>57000</v>
      </c>
      <c r="G80" s="48">
        <f t="shared" si="10"/>
        <v>0.90006333544451478</v>
      </c>
      <c r="H80" s="210">
        <v>57000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150</v>
      </c>
      <c r="D81" s="12" t="s">
        <v>149</v>
      </c>
      <c r="E81" s="214">
        <v>6840.5803571428569</v>
      </c>
      <c r="F81" s="213">
        <v>27331.666666666668</v>
      </c>
      <c r="G81" s="51">
        <f t="shared" si="10"/>
        <v>2.9955186898911652</v>
      </c>
      <c r="H81" s="213">
        <v>23998.333333333332</v>
      </c>
      <c r="I81" s="56">
        <f t="shared" si="11"/>
        <v>0.13889853462045987</v>
      </c>
    </row>
    <row r="82" spans="1:9" x14ac:dyDescent="0.25">
      <c r="F82" s="91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3" zoomScaleNormal="100" workbookViewId="0">
      <selection activeCell="F15" sqref="F15:F39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9" t="s">
        <v>201</v>
      </c>
      <c r="B9" s="239"/>
      <c r="C9" s="239"/>
      <c r="D9" s="239"/>
      <c r="E9" s="239"/>
      <c r="F9" s="239"/>
      <c r="G9" s="239"/>
      <c r="H9" s="239"/>
      <c r="I9" s="239"/>
    </row>
    <row r="10" spans="1:9" ht="18" x14ac:dyDescent="0.2">
      <c r="A10" s="2" t="s">
        <v>220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40" t="s">
        <v>3</v>
      </c>
      <c r="B12" s="246"/>
      <c r="C12" s="248" t="s">
        <v>0</v>
      </c>
      <c r="D12" s="242" t="s">
        <v>23</v>
      </c>
      <c r="E12" s="242" t="s">
        <v>215</v>
      </c>
      <c r="F12" s="250" t="s">
        <v>222</v>
      </c>
      <c r="G12" s="242" t="s">
        <v>195</v>
      </c>
      <c r="H12" s="250" t="s">
        <v>217</v>
      </c>
      <c r="I12" s="242" t="s">
        <v>185</v>
      </c>
    </row>
    <row r="13" spans="1:9" ht="30.75" customHeight="1" thickBot="1" x14ac:dyDescent="0.25">
      <c r="A13" s="241"/>
      <c r="B13" s="247"/>
      <c r="C13" s="249"/>
      <c r="D13" s="243"/>
      <c r="E13" s="243"/>
      <c r="F13" s="251"/>
      <c r="G13" s="243"/>
      <c r="H13" s="251"/>
      <c r="I13" s="243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9"/>
    </row>
    <row r="15" spans="1:9" ht="16.5" x14ac:dyDescent="0.3">
      <c r="A15" s="33"/>
      <c r="B15" s="40" t="s">
        <v>4</v>
      </c>
      <c r="C15" s="19" t="s">
        <v>84</v>
      </c>
      <c r="D15" s="11" t="s">
        <v>159</v>
      </c>
      <c r="E15" s="42">
        <v>4225.8500000000004</v>
      </c>
      <c r="F15" s="181">
        <v>11366.6</v>
      </c>
      <c r="G15" s="44">
        <f>(F15-E15)/E15</f>
        <v>1.689778387779973</v>
      </c>
      <c r="H15" s="181">
        <v>10733.2</v>
      </c>
      <c r="I15" s="120">
        <f>(F15-H15)/H15</f>
        <v>5.9013155442924722E-2</v>
      </c>
    </row>
    <row r="16" spans="1:9" ht="16.5" x14ac:dyDescent="0.3">
      <c r="A16" s="37"/>
      <c r="B16" s="34" t="s">
        <v>5</v>
      </c>
      <c r="C16" s="15" t="s">
        <v>85</v>
      </c>
      <c r="D16" s="11" t="s">
        <v>159</v>
      </c>
      <c r="E16" s="46">
        <v>3762.5736111111109</v>
      </c>
      <c r="F16" s="181">
        <v>10266.6</v>
      </c>
      <c r="G16" s="48">
        <f t="shared" ref="G16:G39" si="0">(F16-E16)/E16</f>
        <v>1.7286110681481686</v>
      </c>
      <c r="H16" s="181">
        <v>9600</v>
      </c>
      <c r="I16" s="48">
        <f>(F16-H16)/H16</f>
        <v>6.9437500000000041E-2</v>
      </c>
    </row>
    <row r="17" spans="1:9" ht="16.5" x14ac:dyDescent="0.3">
      <c r="A17" s="37"/>
      <c r="B17" s="34" t="s">
        <v>6</v>
      </c>
      <c r="C17" s="15" t="s">
        <v>86</v>
      </c>
      <c r="D17" s="11" t="s">
        <v>159</v>
      </c>
      <c r="E17" s="46">
        <v>3141.8777777777777</v>
      </c>
      <c r="F17" s="181">
        <v>8366.6</v>
      </c>
      <c r="G17" s="48">
        <f t="shared" si="0"/>
        <v>1.6629298119666585</v>
      </c>
      <c r="H17" s="181">
        <v>6500</v>
      </c>
      <c r="I17" s="48">
        <f t="shared" ref="I17:I29" si="1">(F17-H17)/H17</f>
        <v>0.28716923076923084</v>
      </c>
    </row>
    <row r="18" spans="1:9" ht="16.5" x14ac:dyDescent="0.3">
      <c r="A18" s="37"/>
      <c r="B18" s="34" t="s">
        <v>7</v>
      </c>
      <c r="C18" s="15" t="s">
        <v>87</v>
      </c>
      <c r="D18" s="11" t="s">
        <v>159</v>
      </c>
      <c r="E18" s="46">
        <v>3422.3</v>
      </c>
      <c r="F18" s="181">
        <v>5866.6</v>
      </c>
      <c r="G18" s="48">
        <f t="shared" si="0"/>
        <v>0.71422727405545983</v>
      </c>
      <c r="H18" s="181">
        <v>6466.6</v>
      </c>
      <c r="I18" s="48">
        <f t="shared" si="1"/>
        <v>-9.2784461695481393E-2</v>
      </c>
    </row>
    <row r="19" spans="1:9" ht="16.5" x14ac:dyDescent="0.3">
      <c r="A19" s="37"/>
      <c r="B19" s="34" t="s">
        <v>8</v>
      </c>
      <c r="C19" s="15" t="s">
        <v>89</v>
      </c>
      <c r="D19" s="11" t="s">
        <v>159</v>
      </c>
      <c r="E19" s="46">
        <v>6777.0124999999998</v>
      </c>
      <c r="F19" s="181">
        <v>14833.2</v>
      </c>
      <c r="G19" s="48">
        <f t="shared" si="0"/>
        <v>1.1887520496679032</v>
      </c>
      <c r="H19" s="181">
        <v>16100</v>
      </c>
      <c r="I19" s="48">
        <f t="shared" si="1"/>
        <v>-7.8683229813664546E-2</v>
      </c>
    </row>
    <row r="20" spans="1:9" ht="16.5" x14ac:dyDescent="0.3">
      <c r="A20" s="37"/>
      <c r="B20" s="34" t="s">
        <v>9</v>
      </c>
      <c r="C20" s="15" t="s">
        <v>88</v>
      </c>
      <c r="D20" s="11" t="s">
        <v>159</v>
      </c>
      <c r="E20" s="46">
        <v>3974.3500000000004</v>
      </c>
      <c r="F20" s="181">
        <v>10366.6</v>
      </c>
      <c r="G20" s="48">
        <f t="shared" si="0"/>
        <v>1.608376212462415</v>
      </c>
      <c r="H20" s="181">
        <v>10500</v>
      </c>
      <c r="I20" s="48">
        <f t="shared" si="1"/>
        <v>-1.270476190476187E-2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159</v>
      </c>
      <c r="E21" s="46">
        <v>3157.9666666666662</v>
      </c>
      <c r="F21" s="181">
        <v>9500</v>
      </c>
      <c r="G21" s="48">
        <f t="shared" si="0"/>
        <v>2.0082648117459549</v>
      </c>
      <c r="H21" s="181">
        <v>9466.6</v>
      </c>
      <c r="I21" s="48">
        <f t="shared" si="1"/>
        <v>3.5281938605201059E-3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933.15</v>
      </c>
      <c r="F22" s="181">
        <v>2000</v>
      </c>
      <c r="G22" s="48">
        <f t="shared" si="0"/>
        <v>1.1432781439211273</v>
      </c>
      <c r="H22" s="181">
        <v>2000</v>
      </c>
      <c r="I22" s="48">
        <f t="shared" si="1"/>
        <v>0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770.75</v>
      </c>
      <c r="F23" s="181">
        <v>2300</v>
      </c>
      <c r="G23" s="48">
        <f t="shared" si="0"/>
        <v>1.9841063898799871</v>
      </c>
      <c r="H23" s="181">
        <v>2483.1999999999998</v>
      </c>
      <c r="I23" s="48">
        <f t="shared" si="1"/>
        <v>-7.3775773195876221E-2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776.5</v>
      </c>
      <c r="F24" s="181">
        <v>2350</v>
      </c>
      <c r="G24" s="48">
        <f t="shared" si="0"/>
        <v>2.0264005151320026</v>
      </c>
      <c r="H24" s="181">
        <v>2600</v>
      </c>
      <c r="I24" s="48">
        <f t="shared" si="1"/>
        <v>-9.6153846153846159E-2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922.35</v>
      </c>
      <c r="F25" s="181">
        <v>3050</v>
      </c>
      <c r="G25" s="48">
        <f t="shared" si="0"/>
        <v>2.3067707486312137</v>
      </c>
      <c r="H25" s="181">
        <v>3600</v>
      </c>
      <c r="I25" s="48">
        <f t="shared" si="1"/>
        <v>-0.15277777777777779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3504.6374999999998</v>
      </c>
      <c r="F26" s="181">
        <v>7366.6</v>
      </c>
      <c r="G26" s="48">
        <f t="shared" si="0"/>
        <v>1.101957763106741</v>
      </c>
      <c r="H26" s="181">
        <v>7033.2</v>
      </c>
      <c r="I26" s="48">
        <f t="shared" si="1"/>
        <v>4.7403742251038015E-2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769.32222222222231</v>
      </c>
      <c r="F27" s="181">
        <v>2333.1999999999998</v>
      </c>
      <c r="G27" s="48">
        <f t="shared" si="0"/>
        <v>2.0327994338450868</v>
      </c>
      <c r="H27" s="181">
        <v>2550</v>
      </c>
      <c r="I27" s="48">
        <f t="shared" si="1"/>
        <v>-8.5019607843137321E-2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159</v>
      </c>
      <c r="E28" s="46">
        <v>2326.8555555555554</v>
      </c>
      <c r="F28" s="181">
        <v>4683.2</v>
      </c>
      <c r="G28" s="48">
        <f t="shared" si="0"/>
        <v>1.0126732786736512</v>
      </c>
      <c r="H28" s="181">
        <v>4500</v>
      </c>
      <c r="I28" s="48">
        <f t="shared" si="1"/>
        <v>4.0711111111111073E-2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3324.6875</v>
      </c>
      <c r="F29" s="181">
        <v>8800</v>
      </c>
      <c r="G29" s="48">
        <f t="shared" si="0"/>
        <v>1.6468653068897452</v>
      </c>
      <c r="H29" s="181">
        <v>8686.6</v>
      </c>
      <c r="I29" s="48">
        <f t="shared" si="1"/>
        <v>1.3054589828010917E-2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159</v>
      </c>
      <c r="E30" s="49">
        <v>2736.5</v>
      </c>
      <c r="F30" s="184">
        <v>9850</v>
      </c>
      <c r="G30" s="51">
        <f t="shared" si="0"/>
        <v>2.5994883975881602</v>
      </c>
      <c r="H30" s="184">
        <v>9633.2000000000007</v>
      </c>
      <c r="I30" s="51">
        <f>(F30-H30)/H30</f>
        <v>2.2505501806253297E-2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180"/>
      <c r="G31" s="41"/>
      <c r="H31" s="180"/>
      <c r="I31" s="121"/>
    </row>
    <row r="32" spans="1:9" ht="16.5" x14ac:dyDescent="0.3">
      <c r="A32" s="33"/>
      <c r="B32" s="39" t="s">
        <v>26</v>
      </c>
      <c r="C32" s="18" t="s">
        <v>100</v>
      </c>
      <c r="D32" s="20" t="s">
        <v>159</v>
      </c>
      <c r="E32" s="54">
        <v>4424.25</v>
      </c>
      <c r="F32" s="181">
        <v>10933.2</v>
      </c>
      <c r="G32" s="44">
        <f t="shared" si="0"/>
        <v>1.4711985082217327</v>
      </c>
      <c r="H32" s="181">
        <v>11466.6</v>
      </c>
      <c r="I32" s="45">
        <f>(F32-H32)/H32</f>
        <v>-4.651771231228085E-2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159</v>
      </c>
      <c r="E33" s="46">
        <v>4217.8999999999996</v>
      </c>
      <c r="F33" s="181">
        <v>10400</v>
      </c>
      <c r="G33" s="48">
        <f t="shared" si="0"/>
        <v>1.4656819744422582</v>
      </c>
      <c r="H33" s="181">
        <v>10466.6</v>
      </c>
      <c r="I33" s="48">
        <f>(F33-H33)/H33</f>
        <v>-6.3630978541264942E-3</v>
      </c>
    </row>
    <row r="34" spans="1:9" ht="16.5" x14ac:dyDescent="0.3">
      <c r="A34" s="37"/>
      <c r="B34" s="39" t="s">
        <v>28</v>
      </c>
      <c r="C34" s="15" t="s">
        <v>102</v>
      </c>
      <c r="D34" s="11" t="s">
        <v>159</v>
      </c>
      <c r="E34" s="46">
        <v>4055.8500000000004</v>
      </c>
      <c r="F34" s="181">
        <v>14200</v>
      </c>
      <c r="G34" s="48">
        <f>(F34-E34)/E34</f>
        <v>2.5011156724237824</v>
      </c>
      <c r="H34" s="181">
        <v>11933.2</v>
      </c>
      <c r="I34" s="48">
        <f>(F34-H34)/H34</f>
        <v>0.18995742969195178</v>
      </c>
    </row>
    <row r="35" spans="1:9" ht="16.5" x14ac:dyDescent="0.3">
      <c r="A35" s="37"/>
      <c r="B35" s="34" t="s">
        <v>29</v>
      </c>
      <c r="C35" s="15" t="s">
        <v>103</v>
      </c>
      <c r="D35" s="11" t="s">
        <v>159</v>
      </c>
      <c r="E35" s="46">
        <v>3461.6650793650792</v>
      </c>
      <c r="F35" s="181">
        <v>9800</v>
      </c>
      <c r="G35" s="48">
        <f t="shared" si="0"/>
        <v>1.8310075571486153</v>
      </c>
      <c r="H35" s="181">
        <v>8900</v>
      </c>
      <c r="I35" s="48">
        <f>(F35-H35)/H35</f>
        <v>0.10112359550561797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159</v>
      </c>
      <c r="E36" s="49">
        <v>5270.55</v>
      </c>
      <c r="F36" s="181">
        <v>8300</v>
      </c>
      <c r="G36" s="55">
        <f t="shared" si="0"/>
        <v>0.57478820995911239</v>
      </c>
      <c r="H36" s="181">
        <v>8933.2000000000007</v>
      </c>
      <c r="I36" s="48">
        <f>(F36-H36)/H36</f>
        <v>-7.0881654950073952E-2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179"/>
      <c r="G37" s="6"/>
      <c r="H37" s="179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159</v>
      </c>
      <c r="E38" s="46">
        <v>80911.737500000003</v>
      </c>
      <c r="F38" s="182">
        <v>266000</v>
      </c>
      <c r="G38" s="45">
        <f t="shared" si="0"/>
        <v>2.2875329120203358</v>
      </c>
      <c r="H38" s="182">
        <v>256000</v>
      </c>
      <c r="I38" s="45">
        <f>(F38-H38)/H38</f>
        <v>3.90625E-2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159</v>
      </c>
      <c r="E39" s="83">
        <v>38822.005357142858</v>
      </c>
      <c r="F39" s="183">
        <v>162666.6</v>
      </c>
      <c r="G39" s="51">
        <f t="shared" si="0"/>
        <v>3.190061757592102</v>
      </c>
      <c r="H39" s="183">
        <v>149333.20000000001</v>
      </c>
      <c r="I39" s="51">
        <f>(F39-H39)/H39</f>
        <v>8.9286240434143196E-2</v>
      </c>
    </row>
    <row r="40" spans="1:9" x14ac:dyDescent="0.25">
      <c r="F40" s="91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3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5.12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9" t="s">
        <v>202</v>
      </c>
      <c r="B9" s="239"/>
      <c r="C9" s="239"/>
      <c r="D9" s="239"/>
      <c r="E9" s="239"/>
      <c r="F9" s="239"/>
      <c r="G9" s="239"/>
      <c r="H9" s="239"/>
      <c r="I9" s="239"/>
    </row>
    <row r="10" spans="1:9" ht="18" x14ac:dyDescent="0.2">
      <c r="A10" s="2" t="s">
        <v>220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40" t="s">
        <v>3</v>
      </c>
      <c r="B12" s="246"/>
      <c r="C12" s="248" t="s">
        <v>0</v>
      </c>
      <c r="D12" s="242" t="s">
        <v>221</v>
      </c>
      <c r="E12" s="250" t="s">
        <v>222</v>
      </c>
      <c r="F12" s="257" t="s">
        <v>184</v>
      </c>
      <c r="G12" s="242" t="s">
        <v>215</v>
      </c>
      <c r="H12" s="259" t="s">
        <v>223</v>
      </c>
      <c r="I12" s="255" t="s">
        <v>194</v>
      </c>
    </row>
    <row r="13" spans="1:9" ht="39.75" customHeight="1" thickBot="1" x14ac:dyDescent="0.25">
      <c r="A13" s="241"/>
      <c r="B13" s="247"/>
      <c r="C13" s="249"/>
      <c r="D13" s="243"/>
      <c r="E13" s="251"/>
      <c r="F13" s="258"/>
      <c r="G13" s="243"/>
      <c r="H13" s="260"/>
      <c r="I13" s="256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161</v>
      </c>
      <c r="D15" s="165">
        <v>12793.8</v>
      </c>
      <c r="E15" s="165">
        <v>11366.6</v>
      </c>
      <c r="F15" s="67">
        <f t="shared" ref="F15:F30" si="0">D15-E15</f>
        <v>1427.1999999999989</v>
      </c>
      <c r="G15" s="42">
        <v>4225.8500000000004</v>
      </c>
      <c r="H15" s="66">
        <f>AVERAGE(D15:E15)</f>
        <v>12080.2</v>
      </c>
      <c r="I15" s="69">
        <f>(H15-G15)/G15</f>
        <v>1.8586438231361737</v>
      </c>
    </row>
    <row r="16" spans="1:9" ht="16.5" customHeight="1" x14ac:dyDescent="0.3">
      <c r="A16" s="37"/>
      <c r="B16" s="34" t="s">
        <v>5</v>
      </c>
      <c r="C16" s="15" t="s">
        <v>162</v>
      </c>
      <c r="D16" s="165">
        <v>11265.333333333334</v>
      </c>
      <c r="E16" s="165">
        <v>10266.6</v>
      </c>
      <c r="F16" s="71">
        <f t="shared" si="0"/>
        <v>998.73333333333358</v>
      </c>
      <c r="G16" s="46">
        <v>3762.5736111111109</v>
      </c>
      <c r="H16" s="68">
        <f t="shared" ref="H16:H30" si="1">AVERAGE(D16:E16)</f>
        <v>10765.966666666667</v>
      </c>
      <c r="I16" s="72">
        <f t="shared" ref="I16:I39" si="2">(H16-G16)/G16</f>
        <v>1.8613305092222265</v>
      </c>
    </row>
    <row r="17" spans="1:9" ht="16.5" x14ac:dyDescent="0.3">
      <c r="A17" s="37"/>
      <c r="B17" s="34" t="s">
        <v>6</v>
      </c>
      <c r="C17" s="15" t="s">
        <v>163</v>
      </c>
      <c r="D17" s="165">
        <v>6348.8</v>
      </c>
      <c r="E17" s="165">
        <v>8366.6</v>
      </c>
      <c r="F17" s="71">
        <f t="shared" si="0"/>
        <v>-2017.8000000000002</v>
      </c>
      <c r="G17" s="46">
        <v>3141.8777777777777</v>
      </c>
      <c r="H17" s="68">
        <f t="shared" si="1"/>
        <v>7357.7000000000007</v>
      </c>
      <c r="I17" s="72">
        <f t="shared" si="2"/>
        <v>1.3418161113842044</v>
      </c>
    </row>
    <row r="18" spans="1:9" ht="16.5" x14ac:dyDescent="0.3">
      <c r="A18" s="37"/>
      <c r="B18" s="34" t="s">
        <v>7</v>
      </c>
      <c r="C18" s="15" t="s">
        <v>164</v>
      </c>
      <c r="D18" s="165">
        <v>5369.8</v>
      </c>
      <c r="E18" s="165">
        <v>5866.6</v>
      </c>
      <c r="F18" s="71">
        <f t="shared" si="0"/>
        <v>-496.80000000000018</v>
      </c>
      <c r="G18" s="46">
        <v>3422.3</v>
      </c>
      <c r="H18" s="68">
        <f t="shared" si="1"/>
        <v>5618.2000000000007</v>
      </c>
      <c r="I18" s="72">
        <f t="shared" si="2"/>
        <v>0.64164450807936191</v>
      </c>
    </row>
    <row r="19" spans="1:9" ht="16.5" x14ac:dyDescent="0.3">
      <c r="A19" s="37"/>
      <c r="B19" s="34" t="s">
        <v>8</v>
      </c>
      <c r="C19" s="15" t="s">
        <v>165</v>
      </c>
      <c r="D19" s="165">
        <v>17844.222222222223</v>
      </c>
      <c r="E19" s="165">
        <v>14833.2</v>
      </c>
      <c r="F19" s="71">
        <f t="shared" si="0"/>
        <v>3011.0222222222219</v>
      </c>
      <c r="G19" s="46">
        <v>6777.0124999999998</v>
      </c>
      <c r="H19" s="68">
        <f t="shared" si="1"/>
        <v>16338.711111111112</v>
      </c>
      <c r="I19" s="72">
        <f t="shared" si="2"/>
        <v>1.4109017227150034</v>
      </c>
    </row>
    <row r="20" spans="1:9" ht="16.5" x14ac:dyDescent="0.3">
      <c r="A20" s="37"/>
      <c r="B20" s="34" t="s">
        <v>9</v>
      </c>
      <c r="C20" s="15" t="s">
        <v>166</v>
      </c>
      <c r="D20" s="165">
        <v>11623.8</v>
      </c>
      <c r="E20" s="165">
        <v>10366.6</v>
      </c>
      <c r="F20" s="71">
        <f t="shared" si="0"/>
        <v>1257.1999999999989</v>
      </c>
      <c r="G20" s="46">
        <v>3974.3500000000004</v>
      </c>
      <c r="H20" s="68">
        <f t="shared" si="1"/>
        <v>10995.2</v>
      </c>
      <c r="I20" s="72">
        <f t="shared" si="2"/>
        <v>1.7665404405751883</v>
      </c>
    </row>
    <row r="21" spans="1:9" ht="16.5" x14ac:dyDescent="0.3">
      <c r="A21" s="37"/>
      <c r="B21" s="34" t="s">
        <v>10</v>
      </c>
      <c r="C21" s="15" t="s">
        <v>167</v>
      </c>
      <c r="D21" s="165">
        <v>13769.8</v>
      </c>
      <c r="E21" s="165">
        <v>9500</v>
      </c>
      <c r="F21" s="71">
        <f>D21-E21</f>
        <v>4269.7999999999993</v>
      </c>
      <c r="G21" s="46">
        <v>3157.9666666666662</v>
      </c>
      <c r="H21" s="68">
        <f>AVERAGE(D21:E21)</f>
        <v>11634.9</v>
      </c>
      <c r="I21" s="72">
        <f t="shared" si="2"/>
        <v>2.6843010798087383</v>
      </c>
    </row>
    <row r="22" spans="1:9" ht="16.5" x14ac:dyDescent="0.3">
      <c r="A22" s="37"/>
      <c r="B22" s="34" t="s">
        <v>11</v>
      </c>
      <c r="C22" s="15" t="s">
        <v>168</v>
      </c>
      <c r="D22" s="165">
        <v>2555.5555555555557</v>
      </c>
      <c r="E22" s="165">
        <v>2000</v>
      </c>
      <c r="F22" s="71">
        <f t="shared" si="0"/>
        <v>555.55555555555566</v>
      </c>
      <c r="G22" s="46">
        <v>933.15</v>
      </c>
      <c r="H22" s="68">
        <f t="shared" si="1"/>
        <v>2277.7777777777778</v>
      </c>
      <c r="I22" s="72">
        <f t="shared" si="2"/>
        <v>1.4409556639101728</v>
      </c>
    </row>
    <row r="23" spans="1:9" ht="16.5" x14ac:dyDescent="0.3">
      <c r="A23" s="37"/>
      <c r="B23" s="34" t="s">
        <v>12</v>
      </c>
      <c r="C23" s="15" t="s">
        <v>169</v>
      </c>
      <c r="D23" s="165">
        <v>3720.8888888888887</v>
      </c>
      <c r="E23" s="165">
        <v>2300</v>
      </c>
      <c r="F23" s="71">
        <f t="shared" si="0"/>
        <v>1420.8888888888887</v>
      </c>
      <c r="G23" s="46">
        <v>770.75</v>
      </c>
      <c r="H23" s="68">
        <f t="shared" si="1"/>
        <v>3010.4444444444443</v>
      </c>
      <c r="I23" s="72">
        <f t="shared" si="2"/>
        <v>2.9058636969762497</v>
      </c>
    </row>
    <row r="24" spans="1:9" ht="16.5" x14ac:dyDescent="0.3">
      <c r="A24" s="37"/>
      <c r="B24" s="34" t="s">
        <v>13</v>
      </c>
      <c r="C24" s="15" t="s">
        <v>170</v>
      </c>
      <c r="D24" s="165">
        <v>3166.4444444444443</v>
      </c>
      <c r="E24" s="165">
        <v>2350</v>
      </c>
      <c r="F24" s="71">
        <f t="shared" si="0"/>
        <v>816.44444444444434</v>
      </c>
      <c r="G24" s="46">
        <v>776.5</v>
      </c>
      <c r="H24" s="68">
        <f t="shared" si="1"/>
        <v>2758.2222222222222</v>
      </c>
      <c r="I24" s="72">
        <f t="shared" si="2"/>
        <v>2.552121342205051</v>
      </c>
    </row>
    <row r="25" spans="1:9" ht="16.5" x14ac:dyDescent="0.3">
      <c r="A25" s="37"/>
      <c r="B25" s="34" t="s">
        <v>14</v>
      </c>
      <c r="C25" s="15" t="s">
        <v>171</v>
      </c>
      <c r="D25" s="165">
        <v>3804.2222222222222</v>
      </c>
      <c r="E25" s="165">
        <v>3050</v>
      </c>
      <c r="F25" s="71">
        <f t="shared" si="0"/>
        <v>754.22222222222217</v>
      </c>
      <c r="G25" s="46">
        <v>922.35</v>
      </c>
      <c r="H25" s="68">
        <f t="shared" si="1"/>
        <v>3427.1111111111113</v>
      </c>
      <c r="I25" s="72">
        <f t="shared" si="2"/>
        <v>2.7156297621413903</v>
      </c>
    </row>
    <row r="26" spans="1:9" ht="16.5" x14ac:dyDescent="0.3">
      <c r="A26" s="37"/>
      <c r="B26" s="34" t="s">
        <v>15</v>
      </c>
      <c r="C26" s="15" t="s">
        <v>172</v>
      </c>
      <c r="D26" s="165">
        <v>9643.7999999999993</v>
      </c>
      <c r="E26" s="165">
        <v>7366.6</v>
      </c>
      <c r="F26" s="71">
        <f t="shared" si="0"/>
        <v>2277.1999999999989</v>
      </c>
      <c r="G26" s="46">
        <v>3504.6374999999998</v>
      </c>
      <c r="H26" s="68">
        <f t="shared" si="1"/>
        <v>8505.2000000000007</v>
      </c>
      <c r="I26" s="72">
        <f t="shared" si="2"/>
        <v>1.4268415777666024</v>
      </c>
    </row>
    <row r="27" spans="1:9" ht="16.5" x14ac:dyDescent="0.3">
      <c r="A27" s="37"/>
      <c r="B27" s="34" t="s">
        <v>16</v>
      </c>
      <c r="C27" s="15" t="s">
        <v>173</v>
      </c>
      <c r="D27" s="165">
        <v>3374.75</v>
      </c>
      <c r="E27" s="165">
        <v>2333.1999999999998</v>
      </c>
      <c r="F27" s="71">
        <f t="shared" si="0"/>
        <v>1041.5500000000002</v>
      </c>
      <c r="G27" s="46">
        <v>769.32222222222231</v>
      </c>
      <c r="H27" s="68">
        <f t="shared" si="1"/>
        <v>2853.9749999999999</v>
      </c>
      <c r="I27" s="72">
        <f t="shared" si="2"/>
        <v>2.7097264547437128</v>
      </c>
    </row>
    <row r="28" spans="1:9" ht="16.5" x14ac:dyDescent="0.3">
      <c r="A28" s="37"/>
      <c r="B28" s="34" t="s">
        <v>17</v>
      </c>
      <c r="C28" s="15" t="s">
        <v>174</v>
      </c>
      <c r="D28" s="165">
        <v>4387.25</v>
      </c>
      <c r="E28" s="165">
        <v>4683.2</v>
      </c>
      <c r="F28" s="71">
        <f t="shared" si="0"/>
        <v>-295.94999999999982</v>
      </c>
      <c r="G28" s="46">
        <v>2326.8555555555554</v>
      </c>
      <c r="H28" s="68">
        <f t="shared" si="1"/>
        <v>4535.2250000000004</v>
      </c>
      <c r="I28" s="72">
        <f t="shared" si="2"/>
        <v>0.94907887134282343</v>
      </c>
    </row>
    <row r="29" spans="1:9" ht="16.5" x14ac:dyDescent="0.3">
      <c r="A29" s="37"/>
      <c r="B29" s="34" t="s">
        <v>18</v>
      </c>
      <c r="C29" s="15" t="s">
        <v>175</v>
      </c>
      <c r="D29" s="165">
        <v>10005.488888888889</v>
      </c>
      <c r="E29" s="165">
        <v>8800</v>
      </c>
      <c r="F29" s="71">
        <f t="shared" si="0"/>
        <v>1205.4888888888891</v>
      </c>
      <c r="G29" s="46">
        <v>3324.6875</v>
      </c>
      <c r="H29" s="68">
        <f t="shared" si="1"/>
        <v>9402.7444444444445</v>
      </c>
      <c r="I29" s="72">
        <f t="shared" si="2"/>
        <v>1.8281588704034424</v>
      </c>
    </row>
    <row r="30" spans="1:9" ht="17.25" thickBot="1" x14ac:dyDescent="0.35">
      <c r="A30" s="38"/>
      <c r="B30" s="36" t="s">
        <v>19</v>
      </c>
      <c r="C30" s="16" t="s">
        <v>176</v>
      </c>
      <c r="D30" s="235">
        <v>10163.799999999999</v>
      </c>
      <c r="E30" s="168">
        <v>9850</v>
      </c>
      <c r="F30" s="74">
        <f t="shared" si="0"/>
        <v>313.79999999999927</v>
      </c>
      <c r="G30" s="49">
        <v>2736.5</v>
      </c>
      <c r="H30" s="101">
        <f t="shared" si="1"/>
        <v>10006.9</v>
      </c>
      <c r="I30" s="75">
        <f t="shared" si="2"/>
        <v>2.6568244107436505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153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177</v>
      </c>
      <c r="D32" s="43">
        <v>11519.8</v>
      </c>
      <c r="E32" s="165">
        <v>10933.2</v>
      </c>
      <c r="F32" s="67">
        <f>D32-E32</f>
        <v>586.59999999999854</v>
      </c>
      <c r="G32" s="54">
        <v>4424.25</v>
      </c>
      <c r="H32" s="68">
        <f>AVERAGE(D32:E32)</f>
        <v>11226.5</v>
      </c>
      <c r="I32" s="78">
        <f t="shared" si="2"/>
        <v>1.5374922303215235</v>
      </c>
    </row>
    <row r="33" spans="1:9" ht="16.5" x14ac:dyDescent="0.3">
      <c r="A33" s="37"/>
      <c r="B33" s="34" t="s">
        <v>27</v>
      </c>
      <c r="C33" s="15" t="s">
        <v>178</v>
      </c>
      <c r="D33" s="47">
        <v>11485</v>
      </c>
      <c r="E33" s="165">
        <v>10400</v>
      </c>
      <c r="F33" s="79">
        <f>D33-E33</f>
        <v>1085</v>
      </c>
      <c r="G33" s="46">
        <v>4217.8999999999996</v>
      </c>
      <c r="H33" s="68">
        <f>AVERAGE(D33:E33)</f>
        <v>10942.5</v>
      </c>
      <c r="I33" s="72">
        <f t="shared" si="2"/>
        <v>1.5943004812821548</v>
      </c>
    </row>
    <row r="34" spans="1:9" ht="16.5" x14ac:dyDescent="0.3">
      <c r="A34" s="37"/>
      <c r="B34" s="39" t="s">
        <v>28</v>
      </c>
      <c r="C34" s="15" t="s">
        <v>179</v>
      </c>
      <c r="D34" s="47">
        <v>14449</v>
      </c>
      <c r="E34" s="165">
        <v>14200</v>
      </c>
      <c r="F34" s="71">
        <f>D34-E34</f>
        <v>249</v>
      </c>
      <c r="G34" s="46">
        <v>4055.8500000000004</v>
      </c>
      <c r="H34" s="68">
        <f>AVERAGE(D34:E34)</f>
        <v>14324.5</v>
      </c>
      <c r="I34" s="72">
        <f t="shared" si="2"/>
        <v>2.5318120739179206</v>
      </c>
    </row>
    <row r="35" spans="1:9" ht="16.5" x14ac:dyDescent="0.3">
      <c r="A35" s="37"/>
      <c r="B35" s="34" t="s">
        <v>29</v>
      </c>
      <c r="C35" s="15" t="s">
        <v>180</v>
      </c>
      <c r="D35" s="47">
        <v>8724.75</v>
      </c>
      <c r="E35" s="165">
        <v>9800</v>
      </c>
      <c r="F35" s="79">
        <f>D35-E35</f>
        <v>-1075.25</v>
      </c>
      <c r="G35" s="46">
        <v>3461.6650793650792</v>
      </c>
      <c r="H35" s="68">
        <f>AVERAGE(D35:E35)</f>
        <v>9262.375</v>
      </c>
      <c r="I35" s="72">
        <f t="shared" si="2"/>
        <v>1.6756993491984087</v>
      </c>
    </row>
    <row r="36" spans="1:9" ht="17.25" thickBot="1" x14ac:dyDescent="0.35">
      <c r="A36" s="38"/>
      <c r="B36" s="39" t="s">
        <v>30</v>
      </c>
      <c r="C36" s="15" t="s">
        <v>181</v>
      </c>
      <c r="D36" s="50">
        <v>9739.7999999999993</v>
      </c>
      <c r="E36" s="165">
        <v>8300</v>
      </c>
      <c r="F36" s="71">
        <f>D36-E36</f>
        <v>1439.7999999999993</v>
      </c>
      <c r="G36" s="49">
        <v>5270.55</v>
      </c>
      <c r="H36" s="68">
        <f>AVERAGE(D36:E36)</f>
        <v>9019.9</v>
      </c>
      <c r="I36" s="80">
        <f t="shared" si="2"/>
        <v>0.7113773704831563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147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182</v>
      </c>
      <c r="D38" s="43">
        <v>276332.66666666669</v>
      </c>
      <c r="E38" s="166">
        <v>266000</v>
      </c>
      <c r="F38" s="67">
        <f>D38-E38</f>
        <v>10332.666666666686</v>
      </c>
      <c r="G38" s="46">
        <v>80911.737500000003</v>
      </c>
      <c r="H38" s="67">
        <f>AVERAGE(D38:E38)</f>
        <v>271166.33333333337</v>
      </c>
      <c r="I38" s="78">
        <f t="shared" si="2"/>
        <v>2.3513843814481596</v>
      </c>
    </row>
    <row r="39" spans="1:9" ht="17.25" thickBot="1" x14ac:dyDescent="0.35">
      <c r="A39" s="38"/>
      <c r="B39" s="36" t="s">
        <v>32</v>
      </c>
      <c r="C39" s="16" t="s">
        <v>183</v>
      </c>
      <c r="D39" s="57">
        <v>158149.66666666666</v>
      </c>
      <c r="E39" s="167">
        <v>162666.6</v>
      </c>
      <c r="F39" s="74">
        <f>D39-E39</f>
        <v>-4516.9333333333489</v>
      </c>
      <c r="G39" s="46">
        <v>38822.005357142858</v>
      </c>
      <c r="H39" s="81">
        <f>AVERAGE(D39:E39)</f>
        <v>160408.13333333333</v>
      </c>
      <c r="I39" s="75">
        <f t="shared" si="2"/>
        <v>3.13188684761798</v>
      </c>
    </row>
    <row r="40" spans="1:9" ht="15.75" customHeight="1" thickBot="1" x14ac:dyDescent="0.25">
      <c r="A40" s="252"/>
      <c r="B40" s="253"/>
      <c r="C40" s="254"/>
      <c r="D40" s="84">
        <f>SUM(D15:D39)</f>
        <v>620238.43888888892</v>
      </c>
      <c r="E40" s="84">
        <f>SUM(E15:E39)</f>
        <v>595599</v>
      </c>
      <c r="F40" s="84">
        <f>SUM(F15:F39)</f>
        <v>24639.438888888886</v>
      </c>
      <c r="G40" s="84">
        <f>SUM(G15:G39)</f>
        <v>185690.64126984126</v>
      </c>
      <c r="H40" s="84">
        <f>AVERAGE(D40:E40)</f>
        <v>607918.7194444444</v>
      </c>
      <c r="I40" s="75">
        <f>(H40-G40)/G40</f>
        <v>2.2738253004416702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A8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9" t="s">
        <v>199</v>
      </c>
      <c r="B9" s="239"/>
      <c r="C9" s="239"/>
      <c r="D9" s="239"/>
      <c r="E9" s="239"/>
      <c r="F9" s="239"/>
      <c r="G9" s="239"/>
      <c r="H9" s="239"/>
      <c r="I9" s="239"/>
    </row>
    <row r="10" spans="1:9" ht="18" x14ac:dyDescent="0.2">
      <c r="A10" s="2" t="s">
        <v>220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40" t="s">
        <v>3</v>
      </c>
      <c r="B13" s="246"/>
      <c r="C13" s="248" t="s">
        <v>0</v>
      </c>
      <c r="D13" s="242" t="s">
        <v>23</v>
      </c>
      <c r="E13" s="242" t="s">
        <v>215</v>
      </c>
      <c r="F13" s="259" t="s">
        <v>223</v>
      </c>
      <c r="G13" s="242" t="s">
        <v>195</v>
      </c>
      <c r="H13" s="259" t="s">
        <v>218</v>
      </c>
      <c r="I13" s="242" t="s">
        <v>185</v>
      </c>
    </row>
    <row r="14" spans="1:9" ht="33.75" customHeight="1" thickBot="1" x14ac:dyDescent="0.25">
      <c r="A14" s="241"/>
      <c r="B14" s="247"/>
      <c r="C14" s="249"/>
      <c r="D14" s="262"/>
      <c r="E14" s="243"/>
      <c r="F14" s="260"/>
      <c r="G14" s="261"/>
      <c r="H14" s="260"/>
      <c r="I14" s="261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159</v>
      </c>
      <c r="E16" s="154">
        <v>4225.8500000000004</v>
      </c>
      <c r="F16" s="42">
        <v>12080.2</v>
      </c>
      <c r="G16" s="21">
        <f t="shared" ref="G16:G31" si="0">(F16-E16)/E16</f>
        <v>1.8586438231361737</v>
      </c>
      <c r="H16" s="207">
        <v>12143.5</v>
      </c>
      <c r="I16" s="21">
        <f t="shared" ref="I16:I31" si="1">(F16-H16)/H16</f>
        <v>-5.2126652118416657E-3</v>
      </c>
    </row>
    <row r="17" spans="1:9" ht="16.5" x14ac:dyDescent="0.3">
      <c r="A17" s="37"/>
      <c r="B17" s="34" t="s">
        <v>5</v>
      </c>
      <c r="C17" s="15" t="s">
        <v>85</v>
      </c>
      <c r="D17" s="11" t="s">
        <v>159</v>
      </c>
      <c r="E17" s="156">
        <v>3762.5736111111109</v>
      </c>
      <c r="F17" s="46">
        <v>10765.966666666667</v>
      </c>
      <c r="G17" s="21">
        <f t="shared" si="0"/>
        <v>1.8613305092222265</v>
      </c>
      <c r="H17" s="210">
        <v>9799.8888888888887</v>
      </c>
      <c r="I17" s="21">
        <f t="shared" si="1"/>
        <v>9.8580482771913586E-2</v>
      </c>
    </row>
    <row r="18" spans="1:9" ht="16.5" x14ac:dyDescent="0.3">
      <c r="A18" s="37"/>
      <c r="B18" s="34" t="s">
        <v>6</v>
      </c>
      <c r="C18" s="15" t="s">
        <v>86</v>
      </c>
      <c r="D18" s="11" t="s">
        <v>159</v>
      </c>
      <c r="E18" s="156">
        <v>3141.8777777777777</v>
      </c>
      <c r="F18" s="46">
        <v>7357.7000000000007</v>
      </c>
      <c r="G18" s="21">
        <f t="shared" si="0"/>
        <v>1.3418161113842044</v>
      </c>
      <c r="H18" s="210">
        <v>6241.9</v>
      </c>
      <c r="I18" s="21">
        <f t="shared" si="1"/>
        <v>0.17875967253560632</v>
      </c>
    </row>
    <row r="19" spans="1:9" ht="16.5" x14ac:dyDescent="0.3">
      <c r="A19" s="37"/>
      <c r="B19" s="34" t="s">
        <v>7</v>
      </c>
      <c r="C19" s="15" t="s">
        <v>87</v>
      </c>
      <c r="D19" s="11" t="s">
        <v>159</v>
      </c>
      <c r="E19" s="156">
        <v>3422.3</v>
      </c>
      <c r="F19" s="46">
        <v>5618.2000000000007</v>
      </c>
      <c r="G19" s="21">
        <f t="shared" si="0"/>
        <v>0.64164450807936191</v>
      </c>
      <c r="H19" s="210">
        <v>6133.2000000000007</v>
      </c>
      <c r="I19" s="21">
        <f t="shared" si="1"/>
        <v>-8.3969216722102641E-2</v>
      </c>
    </row>
    <row r="20" spans="1:9" ht="16.5" x14ac:dyDescent="0.3">
      <c r="A20" s="37"/>
      <c r="B20" s="34" t="s">
        <v>8</v>
      </c>
      <c r="C20" s="15" t="s">
        <v>89</v>
      </c>
      <c r="D20" s="11" t="s">
        <v>159</v>
      </c>
      <c r="E20" s="156">
        <v>6777.0124999999998</v>
      </c>
      <c r="F20" s="46">
        <v>16338.711111111112</v>
      </c>
      <c r="G20" s="21">
        <f t="shared" si="0"/>
        <v>1.4109017227150034</v>
      </c>
      <c r="H20" s="210">
        <v>17383.222222222223</v>
      </c>
      <c r="I20" s="21">
        <f t="shared" si="1"/>
        <v>-6.0087312798419924E-2</v>
      </c>
    </row>
    <row r="21" spans="1:9" ht="16.5" x14ac:dyDescent="0.3">
      <c r="A21" s="37"/>
      <c r="B21" s="34" t="s">
        <v>9</v>
      </c>
      <c r="C21" s="15" t="s">
        <v>88</v>
      </c>
      <c r="D21" s="11" t="s">
        <v>159</v>
      </c>
      <c r="E21" s="156">
        <v>3974.3500000000004</v>
      </c>
      <c r="F21" s="46">
        <v>10995.2</v>
      </c>
      <c r="G21" s="21">
        <f t="shared" si="0"/>
        <v>1.7665404405751883</v>
      </c>
      <c r="H21" s="210">
        <v>11416</v>
      </c>
      <c r="I21" s="21">
        <f t="shared" si="1"/>
        <v>-3.6860546601261326E-2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159</v>
      </c>
      <c r="E22" s="156">
        <v>3157.9666666666662</v>
      </c>
      <c r="F22" s="46">
        <v>11634.9</v>
      </c>
      <c r="G22" s="21">
        <f t="shared" si="0"/>
        <v>2.6843010798087383</v>
      </c>
      <c r="H22" s="210">
        <v>10894.3</v>
      </c>
      <c r="I22" s="21">
        <f t="shared" si="1"/>
        <v>6.7980503566085052E-2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56">
        <v>933.15</v>
      </c>
      <c r="F23" s="46">
        <v>2277.7777777777778</v>
      </c>
      <c r="G23" s="21">
        <f t="shared" si="0"/>
        <v>1.4409556639101728</v>
      </c>
      <c r="H23" s="210">
        <v>2312.5</v>
      </c>
      <c r="I23" s="21">
        <f t="shared" si="1"/>
        <v>-1.5015015015014992E-2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56">
        <v>770.75</v>
      </c>
      <c r="F24" s="46">
        <v>3010.4444444444443</v>
      </c>
      <c r="G24" s="21">
        <f t="shared" si="0"/>
        <v>2.9058636969762497</v>
      </c>
      <c r="H24" s="210">
        <v>3103.5</v>
      </c>
      <c r="I24" s="21">
        <f t="shared" si="1"/>
        <v>-2.9984068166765153E-2</v>
      </c>
    </row>
    <row r="25" spans="1:9" ht="16.5" x14ac:dyDescent="0.3">
      <c r="A25" s="37"/>
      <c r="B25" s="34" t="s">
        <v>13</v>
      </c>
      <c r="C25" s="148" t="s">
        <v>93</v>
      </c>
      <c r="D25" s="13" t="s">
        <v>81</v>
      </c>
      <c r="E25" s="156">
        <v>776.5</v>
      </c>
      <c r="F25" s="46">
        <v>2758.2222222222222</v>
      </c>
      <c r="G25" s="21">
        <f t="shared" si="0"/>
        <v>2.552121342205051</v>
      </c>
      <c r="H25" s="210">
        <v>2952.666666666667</v>
      </c>
      <c r="I25" s="21">
        <f t="shared" si="1"/>
        <v>-6.5853842101302143E-2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56">
        <v>922.35</v>
      </c>
      <c r="F26" s="46">
        <v>3427.1111111111113</v>
      </c>
      <c r="G26" s="21">
        <f t="shared" si="0"/>
        <v>2.7156297621413903</v>
      </c>
      <c r="H26" s="210">
        <v>3836.9</v>
      </c>
      <c r="I26" s="21">
        <f t="shared" si="1"/>
        <v>-0.10680207690815209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56">
        <v>3504.6374999999998</v>
      </c>
      <c r="F27" s="46">
        <v>8505.2000000000007</v>
      </c>
      <c r="G27" s="21">
        <f t="shared" si="0"/>
        <v>1.4268415777666024</v>
      </c>
      <c r="H27" s="210">
        <v>8016</v>
      </c>
      <c r="I27" s="21">
        <f t="shared" si="1"/>
        <v>6.102794411177654E-2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156">
        <v>769.32222222222231</v>
      </c>
      <c r="F28" s="46">
        <v>2853.9749999999999</v>
      </c>
      <c r="G28" s="21">
        <f t="shared" si="0"/>
        <v>2.7097264547437128</v>
      </c>
      <c r="H28" s="210">
        <v>2821.75</v>
      </c>
      <c r="I28" s="21">
        <f t="shared" si="1"/>
        <v>1.1420217949853782E-2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159</v>
      </c>
      <c r="E29" s="156">
        <v>2326.8555555555554</v>
      </c>
      <c r="F29" s="46">
        <v>4535.2250000000004</v>
      </c>
      <c r="G29" s="21">
        <f t="shared" si="0"/>
        <v>0.94907887134282343</v>
      </c>
      <c r="H29" s="210">
        <v>4352.1111111111113</v>
      </c>
      <c r="I29" s="21">
        <f t="shared" si="1"/>
        <v>4.2074727463044789E-2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56">
        <v>3324.6875</v>
      </c>
      <c r="F30" s="46">
        <v>9402.7444444444445</v>
      </c>
      <c r="G30" s="21">
        <f t="shared" si="0"/>
        <v>1.8281588704034424</v>
      </c>
      <c r="H30" s="210">
        <v>9702.9111111111124</v>
      </c>
      <c r="I30" s="21">
        <f t="shared" si="1"/>
        <v>-3.0935732918643093E-2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159</v>
      </c>
      <c r="E31" s="158">
        <v>2736.5</v>
      </c>
      <c r="F31" s="49">
        <v>10006.9</v>
      </c>
      <c r="G31" s="23">
        <f t="shared" si="0"/>
        <v>2.6568244107436505</v>
      </c>
      <c r="H31" s="213">
        <v>9573</v>
      </c>
      <c r="I31" s="23">
        <f t="shared" si="1"/>
        <v>4.5325394338242939E-2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176"/>
      <c r="F32" s="41"/>
      <c r="G32" s="41"/>
      <c r="H32" s="180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159</v>
      </c>
      <c r="E33" s="161">
        <v>4424.25</v>
      </c>
      <c r="F33" s="54">
        <v>11226.5</v>
      </c>
      <c r="G33" s="21">
        <f>(F33-E33)/E33</f>
        <v>1.5374922303215235</v>
      </c>
      <c r="H33" s="216">
        <v>11693.2</v>
      </c>
      <c r="I33" s="21">
        <f>(F33-H33)/H33</f>
        <v>-3.9912085656621001E-2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159</v>
      </c>
      <c r="E34" s="156">
        <v>4217.8999999999996</v>
      </c>
      <c r="F34" s="46">
        <v>10942.5</v>
      </c>
      <c r="G34" s="21">
        <f>(F34-E34)/E34</f>
        <v>1.5943004812821548</v>
      </c>
      <c r="H34" s="210">
        <v>10915.7</v>
      </c>
      <c r="I34" s="21">
        <f>(F34-H34)/H34</f>
        <v>2.4551792372453688E-3</v>
      </c>
    </row>
    <row r="35" spans="1:9" ht="16.5" x14ac:dyDescent="0.3">
      <c r="A35" s="37"/>
      <c r="B35" s="39" t="s">
        <v>28</v>
      </c>
      <c r="C35" s="15" t="s">
        <v>102</v>
      </c>
      <c r="D35" s="11" t="s">
        <v>159</v>
      </c>
      <c r="E35" s="156">
        <v>4055.8500000000004</v>
      </c>
      <c r="F35" s="46">
        <v>14324.5</v>
      </c>
      <c r="G35" s="21">
        <f>(F35-E35)/E35</f>
        <v>2.5318120739179206</v>
      </c>
      <c r="H35" s="210">
        <v>12691.488888888889</v>
      </c>
      <c r="I35" s="21">
        <f>(F35-H35)/H35</f>
        <v>0.12866978219874384</v>
      </c>
    </row>
    <row r="36" spans="1:9" ht="16.5" x14ac:dyDescent="0.3">
      <c r="A36" s="37"/>
      <c r="B36" s="34" t="s">
        <v>29</v>
      </c>
      <c r="C36" s="15" t="s">
        <v>103</v>
      </c>
      <c r="D36" s="11" t="s">
        <v>159</v>
      </c>
      <c r="E36" s="156">
        <v>3461.6650793650792</v>
      </c>
      <c r="F36" s="46">
        <v>9262.375</v>
      </c>
      <c r="G36" s="21">
        <f>(F36-E36)/E36</f>
        <v>1.6756993491984087</v>
      </c>
      <c r="H36" s="210">
        <v>8253.4285714285725</v>
      </c>
      <c r="I36" s="21">
        <f>(F36-H36)/H36</f>
        <v>0.12224573337487436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159</v>
      </c>
      <c r="E37" s="158">
        <v>5270.55</v>
      </c>
      <c r="F37" s="49">
        <v>9019.9</v>
      </c>
      <c r="G37" s="23">
        <f>(F37-E37)/E37</f>
        <v>0.7113773704831563</v>
      </c>
      <c r="H37" s="213">
        <v>9623.5</v>
      </c>
      <c r="I37" s="23">
        <f>(F37-H37)/H37</f>
        <v>-6.2721463085156165E-2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176"/>
      <c r="F38" s="41"/>
      <c r="G38" s="41"/>
      <c r="H38" s="180"/>
      <c r="I38" s="125"/>
    </row>
    <row r="39" spans="1:9" ht="16.5" x14ac:dyDescent="0.3">
      <c r="A39" s="33"/>
      <c r="B39" s="40" t="s">
        <v>31</v>
      </c>
      <c r="C39" s="15" t="s">
        <v>105</v>
      </c>
      <c r="D39" s="20" t="s">
        <v>159</v>
      </c>
      <c r="E39" s="155">
        <v>80911.737500000003</v>
      </c>
      <c r="F39" s="46">
        <v>271166.33333333337</v>
      </c>
      <c r="G39" s="21">
        <f t="shared" ref="G39:G44" si="2">(F39-E39)/E39</f>
        <v>2.3513843814481596</v>
      </c>
      <c r="H39" s="210">
        <v>266166.33333333337</v>
      </c>
      <c r="I39" s="21">
        <f t="shared" ref="I39:I44" si="3">(F39-H39)/H39</f>
        <v>1.8785245817465015E-2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159</v>
      </c>
      <c r="E40" s="157">
        <v>38822.005357142858</v>
      </c>
      <c r="F40" s="46">
        <v>160408.13333333333</v>
      </c>
      <c r="G40" s="21">
        <f t="shared" si="2"/>
        <v>3.13188684761798</v>
      </c>
      <c r="H40" s="210">
        <v>151324.76666666666</v>
      </c>
      <c r="I40" s="21">
        <f t="shared" si="3"/>
        <v>6.0025644623495224E-2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159</v>
      </c>
      <c r="E41" s="157">
        <v>26980.5</v>
      </c>
      <c r="F41" s="57">
        <v>122224.5</v>
      </c>
      <c r="G41" s="21">
        <f t="shared" si="2"/>
        <v>3.5301050758881414</v>
      </c>
      <c r="H41" s="218">
        <v>115212</v>
      </c>
      <c r="I41" s="21">
        <f t="shared" si="3"/>
        <v>6.0866055619206334E-2</v>
      </c>
    </row>
    <row r="42" spans="1:9" ht="16.5" x14ac:dyDescent="0.3">
      <c r="A42" s="37"/>
      <c r="B42" s="34" t="s">
        <v>34</v>
      </c>
      <c r="C42" s="15" t="s">
        <v>153</v>
      </c>
      <c r="D42" s="11" t="s">
        <v>159</v>
      </c>
      <c r="E42" s="157">
        <v>13581.333333333332</v>
      </c>
      <c r="F42" s="47">
        <v>43333.333333333336</v>
      </c>
      <c r="G42" s="21">
        <f t="shared" si="2"/>
        <v>2.1906538386020031</v>
      </c>
      <c r="H42" s="211">
        <v>42995</v>
      </c>
      <c r="I42" s="21">
        <f t="shared" si="3"/>
        <v>7.869132069620555E-3</v>
      </c>
    </row>
    <row r="43" spans="1:9" ht="16.5" x14ac:dyDescent="0.3">
      <c r="A43" s="37"/>
      <c r="B43" s="34" t="s">
        <v>35</v>
      </c>
      <c r="C43" s="15" t="s">
        <v>151</v>
      </c>
      <c r="D43" s="11" t="s">
        <v>159</v>
      </c>
      <c r="E43" s="157">
        <v>11916.333333333332</v>
      </c>
      <c r="F43" s="47">
        <v>39082.666666666664</v>
      </c>
      <c r="G43" s="21">
        <f t="shared" si="2"/>
        <v>2.2797560770930656</v>
      </c>
      <c r="H43" s="211">
        <v>32266.666666666668</v>
      </c>
      <c r="I43" s="21">
        <f t="shared" si="3"/>
        <v>0.21123966942148747</v>
      </c>
    </row>
    <row r="44" spans="1:9" ht="16.5" customHeight="1" thickBot="1" x14ac:dyDescent="0.35">
      <c r="A44" s="38"/>
      <c r="B44" s="34" t="s">
        <v>36</v>
      </c>
      <c r="C44" s="15" t="s">
        <v>152</v>
      </c>
      <c r="D44" s="11" t="s">
        <v>159</v>
      </c>
      <c r="E44" s="159">
        <v>21885.25</v>
      </c>
      <c r="F44" s="50">
        <v>82429</v>
      </c>
      <c r="G44" s="31">
        <f t="shared" si="2"/>
        <v>2.7664180212700336</v>
      </c>
      <c r="H44" s="214">
        <v>66885.428571428565</v>
      </c>
      <c r="I44" s="31">
        <f t="shared" si="3"/>
        <v>0.23239099697136692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176"/>
      <c r="F45" s="123"/>
      <c r="G45" s="41"/>
      <c r="H45" s="17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55">
        <v>15453.080357142857</v>
      </c>
      <c r="F46" s="43">
        <v>79254.777777777781</v>
      </c>
      <c r="G46" s="21">
        <f t="shared" ref="G46:G51" si="4">(F46-E46)/E46</f>
        <v>4.1287365331756627</v>
      </c>
      <c r="H46" s="208">
        <v>69992.555555555562</v>
      </c>
      <c r="I46" s="21">
        <f t="shared" ref="I46:I51" si="5">(F46-H46)/H46</f>
        <v>0.13233153367104114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57">
        <v>10142.666666666668</v>
      </c>
      <c r="F47" s="47">
        <v>39629.300000000003</v>
      </c>
      <c r="G47" s="21">
        <f t="shared" si="4"/>
        <v>2.9071874589194162</v>
      </c>
      <c r="H47" s="211">
        <v>36935.300000000003</v>
      </c>
      <c r="I47" s="21">
        <f t="shared" si="5"/>
        <v>7.2938354365606875E-2</v>
      </c>
    </row>
    <row r="48" spans="1:9" ht="16.5" x14ac:dyDescent="0.3">
      <c r="A48" s="37"/>
      <c r="B48" s="34" t="s">
        <v>47</v>
      </c>
      <c r="C48" s="15" t="s">
        <v>112</v>
      </c>
      <c r="D48" s="11" t="s">
        <v>113</v>
      </c>
      <c r="E48" s="157">
        <v>38917.72321428571</v>
      </c>
      <c r="F48" s="47">
        <v>117020.375</v>
      </c>
      <c r="G48" s="21">
        <f t="shared" si="4"/>
        <v>2.006865904145307</v>
      </c>
      <c r="H48" s="211">
        <v>106989</v>
      </c>
      <c r="I48" s="21">
        <f t="shared" si="5"/>
        <v>9.3760807185785458E-2</v>
      </c>
    </row>
    <row r="49" spans="1:9" ht="16.5" x14ac:dyDescent="0.3">
      <c r="A49" s="37"/>
      <c r="B49" s="34" t="s">
        <v>48</v>
      </c>
      <c r="C49" s="15" t="s">
        <v>155</v>
      </c>
      <c r="D49" s="11" t="s">
        <v>113</v>
      </c>
      <c r="E49" s="157">
        <v>59127.916666666672</v>
      </c>
      <c r="F49" s="47">
        <v>188243.75</v>
      </c>
      <c r="G49" s="21">
        <f t="shared" si="4"/>
        <v>2.1836695864192746</v>
      </c>
      <c r="H49" s="211">
        <v>172243.75</v>
      </c>
      <c r="I49" s="21">
        <f t="shared" si="5"/>
        <v>9.2891614354657287E-2</v>
      </c>
    </row>
    <row r="50" spans="1:9" ht="16.5" x14ac:dyDescent="0.3">
      <c r="A50" s="37"/>
      <c r="B50" s="34" t="s">
        <v>49</v>
      </c>
      <c r="C50" s="15" t="s">
        <v>156</v>
      </c>
      <c r="D50" s="13" t="s">
        <v>197</v>
      </c>
      <c r="E50" s="157">
        <v>5961.2166666666672</v>
      </c>
      <c r="F50" s="47">
        <v>15500</v>
      </c>
      <c r="G50" s="21">
        <f t="shared" si="4"/>
        <v>1.6001403516619928</v>
      </c>
      <c r="H50" s="211">
        <v>16750</v>
      </c>
      <c r="I50" s="21">
        <f t="shared" si="5"/>
        <v>-7.4626865671641784E-2</v>
      </c>
    </row>
    <row r="51" spans="1:9" ht="16.5" customHeight="1" thickBot="1" x14ac:dyDescent="0.35">
      <c r="A51" s="38"/>
      <c r="B51" s="34" t="s">
        <v>50</v>
      </c>
      <c r="C51" s="148" t="s">
        <v>157</v>
      </c>
      <c r="D51" s="12" t="s">
        <v>219</v>
      </c>
      <c r="E51" s="159">
        <v>50037.916666666672</v>
      </c>
      <c r="F51" s="50">
        <v>178916</v>
      </c>
      <c r="G51" s="31">
        <f t="shared" si="4"/>
        <v>2.575608496889858</v>
      </c>
      <c r="H51" s="214">
        <v>178916</v>
      </c>
      <c r="I51" s="31">
        <f t="shared" si="5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176"/>
      <c r="F52" s="41"/>
      <c r="G52" s="41"/>
      <c r="H52" s="180"/>
      <c r="I52" s="8"/>
    </row>
    <row r="53" spans="1:9" ht="16.5" x14ac:dyDescent="0.3">
      <c r="A53" s="33"/>
      <c r="B53" s="92" t="s">
        <v>38</v>
      </c>
      <c r="C53" s="19" t="s">
        <v>114</v>
      </c>
      <c r="D53" s="20" t="s">
        <v>113</v>
      </c>
      <c r="E53" s="155">
        <v>8533.3333333333339</v>
      </c>
      <c r="F53" s="66">
        <v>23620.75</v>
      </c>
      <c r="G53" s="22">
        <f t="shared" ref="G53:G61" si="6">(F53-E53)/E53</f>
        <v>1.7680566406249998</v>
      </c>
      <c r="H53" s="164">
        <v>21960.75</v>
      </c>
      <c r="I53" s="22">
        <f t="shared" ref="I53:I61" si="7">(F53-H53)/H53</f>
        <v>7.558940382272919E-2</v>
      </c>
    </row>
    <row r="54" spans="1:9" ht="16.5" x14ac:dyDescent="0.3">
      <c r="A54" s="37"/>
      <c r="B54" s="93" t="s">
        <v>39</v>
      </c>
      <c r="C54" s="15" t="s">
        <v>115</v>
      </c>
      <c r="D54" s="11" t="s">
        <v>113</v>
      </c>
      <c r="E54" s="157">
        <v>16440</v>
      </c>
      <c r="F54" s="70">
        <v>39882.5</v>
      </c>
      <c r="G54" s="21">
        <f t="shared" si="6"/>
        <v>1.4259428223844282</v>
      </c>
      <c r="H54" s="222">
        <v>34548.75</v>
      </c>
      <c r="I54" s="21">
        <f t="shared" si="7"/>
        <v>0.15438329896161221</v>
      </c>
    </row>
    <row r="55" spans="1:9" ht="16.5" x14ac:dyDescent="0.3">
      <c r="A55" s="37"/>
      <c r="B55" s="93" t="s">
        <v>40</v>
      </c>
      <c r="C55" s="15" t="s">
        <v>116</v>
      </c>
      <c r="D55" s="11" t="s">
        <v>113</v>
      </c>
      <c r="E55" s="157">
        <v>11916.8</v>
      </c>
      <c r="F55" s="70">
        <v>25562</v>
      </c>
      <c r="G55" s="21">
        <f t="shared" si="6"/>
        <v>1.1450389366272826</v>
      </c>
      <c r="H55" s="222">
        <v>24616</v>
      </c>
      <c r="I55" s="21">
        <f t="shared" si="7"/>
        <v>3.8430289242768929E-2</v>
      </c>
    </row>
    <row r="56" spans="1:9" ht="16.5" x14ac:dyDescent="0.3">
      <c r="A56" s="37"/>
      <c r="B56" s="93" t="s">
        <v>41</v>
      </c>
      <c r="C56" s="15" t="s">
        <v>117</v>
      </c>
      <c r="D56" s="11" t="s">
        <v>113</v>
      </c>
      <c r="E56" s="157">
        <v>7550</v>
      </c>
      <c r="F56" s="70">
        <v>33843.25</v>
      </c>
      <c r="G56" s="21">
        <f t="shared" si="6"/>
        <v>3.4825496688741722</v>
      </c>
      <c r="H56" s="222">
        <v>30379.599999999999</v>
      </c>
      <c r="I56" s="21">
        <f t="shared" si="7"/>
        <v>0.11401236355975726</v>
      </c>
    </row>
    <row r="57" spans="1:9" ht="16.5" x14ac:dyDescent="0.3">
      <c r="A57" s="37"/>
      <c r="B57" s="93" t="s">
        <v>42</v>
      </c>
      <c r="C57" s="15" t="s">
        <v>196</v>
      </c>
      <c r="D57" s="11" t="s">
        <v>113</v>
      </c>
      <c r="E57" s="157">
        <v>3758.3333333333335</v>
      </c>
      <c r="F57" s="99">
        <v>18196.333333333332</v>
      </c>
      <c r="G57" s="21">
        <f t="shared" si="6"/>
        <v>3.8415964523281589</v>
      </c>
      <c r="H57" s="227">
        <v>17154.666666666668</v>
      </c>
      <c r="I57" s="21">
        <f t="shared" si="7"/>
        <v>6.07220581377272E-2</v>
      </c>
    </row>
    <row r="58" spans="1:9" ht="16.5" customHeight="1" thickBot="1" x14ac:dyDescent="0.35">
      <c r="A58" s="38"/>
      <c r="B58" s="94" t="s">
        <v>43</v>
      </c>
      <c r="C58" s="16" t="s">
        <v>118</v>
      </c>
      <c r="D58" s="12" t="s">
        <v>113</v>
      </c>
      <c r="E58" s="159">
        <v>12727.714285714286</v>
      </c>
      <c r="F58" s="50">
        <v>4883.25</v>
      </c>
      <c r="G58" s="29">
        <f t="shared" si="6"/>
        <v>-0.61632938244999669</v>
      </c>
      <c r="H58" s="214">
        <v>4883.25</v>
      </c>
      <c r="I58" s="29">
        <f t="shared" si="7"/>
        <v>0</v>
      </c>
    </row>
    <row r="59" spans="1:9" ht="16.5" x14ac:dyDescent="0.3">
      <c r="A59" s="37"/>
      <c r="B59" s="95" t="s">
        <v>54</v>
      </c>
      <c r="C59" s="14" t="s">
        <v>120</v>
      </c>
      <c r="D59" s="11" t="s">
        <v>119</v>
      </c>
      <c r="E59" s="157">
        <v>16507.8125</v>
      </c>
      <c r="F59" s="68">
        <v>42221.428571428572</v>
      </c>
      <c r="G59" s="21">
        <f t="shared" si="6"/>
        <v>1.5576634439862078</v>
      </c>
      <c r="H59" s="221">
        <v>40328.571428571428</v>
      </c>
      <c r="I59" s="21">
        <f t="shared" si="7"/>
        <v>4.6935883811548049E-2</v>
      </c>
    </row>
    <row r="60" spans="1:9" ht="16.5" x14ac:dyDescent="0.3">
      <c r="A60" s="37"/>
      <c r="B60" s="93" t="s">
        <v>55</v>
      </c>
      <c r="C60" s="15" t="s">
        <v>121</v>
      </c>
      <c r="D60" s="13" t="s">
        <v>119</v>
      </c>
      <c r="E60" s="162">
        <v>17267.5</v>
      </c>
      <c r="F60" s="70">
        <v>43842.571428571428</v>
      </c>
      <c r="G60" s="21">
        <f t="shared" si="6"/>
        <v>1.5390225237336863</v>
      </c>
      <c r="H60" s="222">
        <v>41606.857142857145</v>
      </c>
      <c r="I60" s="21">
        <f t="shared" si="7"/>
        <v>5.3734274570125723E-2</v>
      </c>
    </row>
    <row r="61" spans="1:9" ht="16.5" customHeight="1" thickBot="1" x14ac:dyDescent="0.35">
      <c r="A61" s="38"/>
      <c r="B61" s="94" t="s">
        <v>56</v>
      </c>
      <c r="C61" s="16" t="s">
        <v>122</v>
      </c>
      <c r="D61" s="12" t="s">
        <v>119</v>
      </c>
      <c r="E61" s="159">
        <v>91610</v>
      </c>
      <c r="F61" s="73">
        <v>304500</v>
      </c>
      <c r="G61" s="29">
        <f t="shared" si="6"/>
        <v>2.323872939635411</v>
      </c>
      <c r="H61" s="223">
        <v>271980</v>
      </c>
      <c r="I61" s="29">
        <f t="shared" si="7"/>
        <v>0.11956761526582838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176"/>
      <c r="F62" s="52"/>
      <c r="G62" s="41"/>
      <c r="H62" s="160"/>
      <c r="I62" s="8"/>
    </row>
    <row r="63" spans="1:9" ht="16.5" x14ac:dyDescent="0.3">
      <c r="A63" s="33"/>
      <c r="B63" s="34" t="s">
        <v>59</v>
      </c>
      <c r="C63" s="15" t="s">
        <v>127</v>
      </c>
      <c r="D63" s="20" t="s">
        <v>123</v>
      </c>
      <c r="E63" s="155">
        <v>26592.138888888891</v>
      </c>
      <c r="F63" s="54">
        <v>49840.333333333336</v>
      </c>
      <c r="G63" s="21">
        <f t="shared" ref="G63:G68" si="8">(F63-E63)/E63</f>
        <v>0.87425064007011255</v>
      </c>
      <c r="H63" s="216">
        <v>46305.3</v>
      </c>
      <c r="I63" s="21">
        <f t="shared" ref="I63:I74" si="9">(F63-H63)/H63</f>
        <v>7.634187303253262E-2</v>
      </c>
    </row>
    <row r="64" spans="1:9" ht="16.5" x14ac:dyDescent="0.3">
      <c r="A64" s="37"/>
      <c r="B64" s="34" t="s">
        <v>60</v>
      </c>
      <c r="C64" s="15" t="s">
        <v>128</v>
      </c>
      <c r="D64" s="13" t="s">
        <v>213</v>
      </c>
      <c r="E64" s="157">
        <v>115735.5</v>
      </c>
      <c r="F64" s="46">
        <v>354713.83333333331</v>
      </c>
      <c r="G64" s="21">
        <f t="shared" si="8"/>
        <v>2.0648662971459344</v>
      </c>
      <c r="H64" s="210">
        <v>335329.71428571426</v>
      </c>
      <c r="I64" s="21">
        <f t="shared" si="9"/>
        <v>5.7806147865270933E-2</v>
      </c>
    </row>
    <row r="65" spans="1:9" ht="16.5" x14ac:dyDescent="0.3">
      <c r="A65" s="37"/>
      <c r="B65" s="34" t="s">
        <v>61</v>
      </c>
      <c r="C65" s="15" t="s">
        <v>129</v>
      </c>
      <c r="D65" s="13" t="s">
        <v>214</v>
      </c>
      <c r="E65" s="157">
        <v>45549.833333333328</v>
      </c>
      <c r="F65" s="46">
        <v>154990.42857142858</v>
      </c>
      <c r="G65" s="21">
        <f t="shared" si="8"/>
        <v>2.4026563266919072</v>
      </c>
      <c r="H65" s="210">
        <v>152633.28571428571</v>
      </c>
      <c r="I65" s="21">
        <f t="shared" si="9"/>
        <v>1.5443177063980696E-2</v>
      </c>
    </row>
    <row r="66" spans="1:9" ht="16.5" x14ac:dyDescent="0.3">
      <c r="A66" s="37"/>
      <c r="B66" s="34" t="s">
        <v>62</v>
      </c>
      <c r="C66" s="15" t="s">
        <v>130</v>
      </c>
      <c r="D66" s="13" t="s">
        <v>124</v>
      </c>
      <c r="E66" s="157">
        <v>19977</v>
      </c>
      <c r="F66" s="46">
        <v>78332.666666666672</v>
      </c>
      <c r="G66" s="21">
        <f t="shared" si="8"/>
        <v>2.9211426473778181</v>
      </c>
      <c r="H66" s="210">
        <v>78332.666666666672</v>
      </c>
      <c r="I66" s="21">
        <f t="shared" si="9"/>
        <v>0</v>
      </c>
    </row>
    <row r="67" spans="1:9" ht="16.5" x14ac:dyDescent="0.3">
      <c r="A67" s="37"/>
      <c r="B67" s="34" t="s">
        <v>63</v>
      </c>
      <c r="C67" s="15" t="s">
        <v>131</v>
      </c>
      <c r="D67" s="13" t="s">
        <v>125</v>
      </c>
      <c r="E67" s="157">
        <v>14448</v>
      </c>
      <c r="F67" s="46">
        <v>37002.5</v>
      </c>
      <c r="G67" s="21">
        <f t="shared" si="8"/>
        <v>1.5610811184939093</v>
      </c>
      <c r="H67" s="210">
        <v>37190</v>
      </c>
      <c r="I67" s="21">
        <f t="shared" si="9"/>
        <v>-5.0416778703952676E-3</v>
      </c>
    </row>
    <row r="68" spans="1:9" ht="16.5" customHeight="1" thickBot="1" x14ac:dyDescent="0.35">
      <c r="A68" s="38"/>
      <c r="B68" s="34" t="s">
        <v>64</v>
      </c>
      <c r="C68" s="15" t="s">
        <v>132</v>
      </c>
      <c r="D68" s="12" t="s">
        <v>126</v>
      </c>
      <c r="E68" s="159">
        <v>12887.875</v>
      </c>
      <c r="F68" s="58">
        <v>31143.333333333332</v>
      </c>
      <c r="G68" s="31">
        <f t="shared" si="8"/>
        <v>1.4164831931822222</v>
      </c>
      <c r="H68" s="219">
        <v>31143.333333333332</v>
      </c>
      <c r="I68" s="31">
        <f t="shared" si="9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176"/>
      <c r="F69" s="52"/>
      <c r="G69" s="52"/>
      <c r="H69" s="160"/>
      <c r="I69" s="8"/>
    </row>
    <row r="70" spans="1:9" ht="16.5" x14ac:dyDescent="0.3">
      <c r="A70" s="33"/>
      <c r="B70" s="34" t="s">
        <v>68</v>
      </c>
      <c r="C70" s="18" t="s">
        <v>137</v>
      </c>
      <c r="D70" s="20" t="s">
        <v>133</v>
      </c>
      <c r="E70" s="155">
        <v>14635</v>
      </c>
      <c r="F70" s="43">
        <v>40609.714285714283</v>
      </c>
      <c r="G70" s="21">
        <f>(F70-E70)/E70</f>
        <v>1.774835277465957</v>
      </c>
      <c r="H70" s="208">
        <v>39314.75</v>
      </c>
      <c r="I70" s="21">
        <f t="shared" si="9"/>
        <v>3.2938382813429631E-2</v>
      </c>
    </row>
    <row r="71" spans="1:9" ht="16.5" x14ac:dyDescent="0.3">
      <c r="A71" s="37"/>
      <c r="B71" s="34" t="s">
        <v>67</v>
      </c>
      <c r="C71" s="15" t="s">
        <v>138</v>
      </c>
      <c r="D71" s="13" t="s">
        <v>134</v>
      </c>
      <c r="E71" s="157">
        <v>7452.2767857142862</v>
      </c>
      <c r="F71" s="47">
        <v>24928.25</v>
      </c>
      <c r="G71" s="21">
        <f>(F71-E71)/E71</f>
        <v>2.3450515482444838</v>
      </c>
      <c r="H71" s="211">
        <v>26429.5</v>
      </c>
      <c r="I71" s="21">
        <f t="shared" si="9"/>
        <v>-5.6802058306059514E-2</v>
      </c>
    </row>
    <row r="72" spans="1:9" ht="16.5" x14ac:dyDescent="0.3">
      <c r="A72" s="37"/>
      <c r="B72" s="34" t="s">
        <v>69</v>
      </c>
      <c r="C72" s="15" t="s">
        <v>139</v>
      </c>
      <c r="D72" s="13" t="s">
        <v>135</v>
      </c>
      <c r="E72" s="157">
        <v>2067.6666666666665</v>
      </c>
      <c r="F72" s="47">
        <v>16715.714285714286</v>
      </c>
      <c r="G72" s="21">
        <f>(F72-E72)/E72</f>
        <v>7.0843370719237244</v>
      </c>
      <c r="H72" s="211">
        <v>14882.5</v>
      </c>
      <c r="I72" s="21">
        <f t="shared" si="9"/>
        <v>0.12317918936430615</v>
      </c>
    </row>
    <row r="73" spans="1:9" ht="16.5" x14ac:dyDescent="0.3">
      <c r="A73" s="37"/>
      <c r="B73" s="34" t="s">
        <v>70</v>
      </c>
      <c r="C73" s="15" t="s">
        <v>140</v>
      </c>
      <c r="D73" s="13" t="s">
        <v>136</v>
      </c>
      <c r="E73" s="157">
        <v>9329.375</v>
      </c>
      <c r="F73" s="47">
        <v>25375.75</v>
      </c>
      <c r="G73" s="21">
        <f>(F73-E73)/E73</f>
        <v>1.719983921752529</v>
      </c>
      <c r="H73" s="211">
        <v>24883.25</v>
      </c>
      <c r="I73" s="21">
        <f t="shared" si="9"/>
        <v>1.9792430651140829E-2</v>
      </c>
    </row>
    <row r="74" spans="1:9" ht="16.5" customHeight="1" thickBot="1" x14ac:dyDescent="0.35">
      <c r="A74" s="38"/>
      <c r="B74" s="34" t="s">
        <v>71</v>
      </c>
      <c r="C74" s="15" t="s">
        <v>198</v>
      </c>
      <c r="D74" s="12" t="s">
        <v>133</v>
      </c>
      <c r="E74" s="159">
        <v>7792.3263888888887</v>
      </c>
      <c r="F74" s="50">
        <v>16515</v>
      </c>
      <c r="G74" s="21">
        <f>(F74-E74)/E74</f>
        <v>1.1193927430386912</v>
      </c>
      <c r="H74" s="214">
        <v>16018</v>
      </c>
      <c r="I74" s="21">
        <f t="shared" si="9"/>
        <v>3.1027593956798601E-2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176"/>
      <c r="F75" s="52"/>
      <c r="G75" s="52"/>
      <c r="H75" s="160"/>
      <c r="I75" s="8"/>
    </row>
    <row r="76" spans="1:9" ht="16.5" x14ac:dyDescent="0.3">
      <c r="A76" s="33"/>
      <c r="B76" s="34" t="s">
        <v>74</v>
      </c>
      <c r="C76" s="15" t="s">
        <v>143</v>
      </c>
      <c r="D76" s="20" t="s">
        <v>141</v>
      </c>
      <c r="E76" s="157">
        <v>4526.666666666667</v>
      </c>
      <c r="F76" s="43">
        <v>15159.6</v>
      </c>
      <c r="G76" s="22">
        <f t="shared" ref="G76:G82" si="10">(F76-E76)/E76</f>
        <v>2.3489543446244476</v>
      </c>
      <c r="H76" s="208">
        <v>15159.6</v>
      </c>
      <c r="I76" s="22">
        <f t="shared" ref="I76:I82" si="11">(F76-H76)/H76</f>
        <v>0</v>
      </c>
    </row>
    <row r="77" spans="1:9" ht="16.5" x14ac:dyDescent="0.3">
      <c r="A77" s="37"/>
      <c r="B77" s="34" t="s">
        <v>76</v>
      </c>
      <c r="C77" s="15" t="s">
        <v>142</v>
      </c>
      <c r="D77" s="11" t="s">
        <v>159</v>
      </c>
      <c r="E77" s="157">
        <v>3375.625</v>
      </c>
      <c r="F77" s="32">
        <v>13903.125</v>
      </c>
      <c r="G77" s="21">
        <f t="shared" si="10"/>
        <v>3.1186817256063692</v>
      </c>
      <c r="H77" s="202">
        <v>13275.625</v>
      </c>
      <c r="I77" s="21">
        <f t="shared" si="11"/>
        <v>4.726707782119486E-2</v>
      </c>
    </row>
    <row r="78" spans="1:9" ht="16.5" x14ac:dyDescent="0.3">
      <c r="A78" s="37"/>
      <c r="B78" s="34" t="s">
        <v>75</v>
      </c>
      <c r="C78" s="15" t="s">
        <v>147</v>
      </c>
      <c r="D78" s="13" t="s">
        <v>144</v>
      </c>
      <c r="E78" s="157">
        <v>2113.8333333333335</v>
      </c>
      <c r="F78" s="47">
        <v>6770</v>
      </c>
      <c r="G78" s="21">
        <f t="shared" si="10"/>
        <v>2.2027122920444686</v>
      </c>
      <c r="H78" s="211">
        <v>6589</v>
      </c>
      <c r="I78" s="21">
        <f t="shared" si="11"/>
        <v>2.7470025800576718E-2</v>
      </c>
    </row>
    <row r="79" spans="1:9" ht="15.75" customHeight="1" x14ac:dyDescent="0.3">
      <c r="A79" s="37"/>
      <c r="B79" s="34" t="s">
        <v>77</v>
      </c>
      <c r="C79" s="15" t="s">
        <v>145</v>
      </c>
      <c r="D79" s="13" t="s">
        <v>160</v>
      </c>
      <c r="E79" s="157">
        <v>5404.4444444444443</v>
      </c>
      <c r="F79" s="47">
        <v>11620.375</v>
      </c>
      <c r="G79" s="21">
        <f t="shared" si="10"/>
        <v>1.1501516241776317</v>
      </c>
      <c r="H79" s="211">
        <v>11565.333333333334</v>
      </c>
      <c r="I79" s="21">
        <f t="shared" si="11"/>
        <v>4.7591941434170556E-3</v>
      </c>
    </row>
    <row r="80" spans="1:9" ht="16.5" x14ac:dyDescent="0.3">
      <c r="A80" s="37"/>
      <c r="B80" s="34" t="s">
        <v>78</v>
      </c>
      <c r="C80" s="15" t="s">
        <v>148</v>
      </c>
      <c r="D80" s="25" t="s">
        <v>146</v>
      </c>
      <c r="E80" s="163">
        <v>5553.2291666666661</v>
      </c>
      <c r="F80" s="61">
        <v>21753.285714285714</v>
      </c>
      <c r="G80" s="21">
        <f t="shared" si="10"/>
        <v>2.9172317693748546</v>
      </c>
      <c r="H80" s="220">
        <v>20967.571428571428</v>
      </c>
      <c r="I80" s="21">
        <f t="shared" si="11"/>
        <v>3.7472832196657452E-2</v>
      </c>
    </row>
    <row r="81" spans="1:9" ht="16.5" x14ac:dyDescent="0.3">
      <c r="A81" s="37"/>
      <c r="B81" s="34" t="s">
        <v>79</v>
      </c>
      <c r="C81" s="15" t="s">
        <v>154</v>
      </c>
      <c r="D81" s="25" t="s">
        <v>149</v>
      </c>
      <c r="E81" s="163">
        <v>29999</v>
      </c>
      <c r="F81" s="61">
        <v>57000</v>
      </c>
      <c r="G81" s="21">
        <f t="shared" si="10"/>
        <v>0.90006333544451478</v>
      </c>
      <c r="H81" s="220">
        <v>57000</v>
      </c>
      <c r="I81" s="21">
        <f t="shared" si="11"/>
        <v>0</v>
      </c>
    </row>
    <row r="82" spans="1:9" ht="16.5" customHeight="1" thickBot="1" x14ac:dyDescent="0.35">
      <c r="A82" s="35"/>
      <c r="B82" s="36" t="s">
        <v>80</v>
      </c>
      <c r="C82" s="16" t="s">
        <v>150</v>
      </c>
      <c r="D82" s="12" t="s">
        <v>149</v>
      </c>
      <c r="E82" s="159">
        <v>6840.5803571428569</v>
      </c>
      <c r="F82" s="50">
        <v>27331.666666666668</v>
      </c>
      <c r="G82" s="23">
        <f t="shared" si="10"/>
        <v>2.9955186898911652</v>
      </c>
      <c r="H82" s="214">
        <v>23998.333333333332</v>
      </c>
      <c r="I82" s="23">
        <f t="shared" si="11"/>
        <v>0.13889853462045987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B70" zoomScaleNormal="100" workbookViewId="0">
      <selection activeCell="I91" sqref="I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9" t="s">
        <v>199</v>
      </c>
      <c r="B9" s="239"/>
      <c r="C9" s="239"/>
      <c r="D9" s="239"/>
      <c r="E9" s="239"/>
      <c r="F9" s="239"/>
      <c r="G9" s="239"/>
      <c r="H9" s="239"/>
      <c r="I9" s="239"/>
    </row>
    <row r="10" spans="1:9" ht="18" x14ac:dyDescent="0.2">
      <c r="A10" s="2" t="s">
        <v>220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s="146" customFormat="1" ht="24.75" customHeight="1" x14ac:dyDescent="0.2">
      <c r="A13" s="240" t="s">
        <v>3</v>
      </c>
      <c r="B13" s="246"/>
      <c r="C13" s="248" t="s">
        <v>0</v>
      </c>
      <c r="D13" s="242" t="s">
        <v>23</v>
      </c>
      <c r="E13" s="242" t="s">
        <v>215</v>
      </c>
      <c r="F13" s="259" t="s">
        <v>223</v>
      </c>
      <c r="G13" s="242" t="s">
        <v>195</v>
      </c>
      <c r="H13" s="259" t="s">
        <v>218</v>
      </c>
      <c r="I13" s="242" t="s">
        <v>185</v>
      </c>
    </row>
    <row r="14" spans="1:9" s="146" customFormat="1" ht="33.75" customHeight="1" thickBot="1" x14ac:dyDescent="0.25">
      <c r="A14" s="241"/>
      <c r="B14" s="247"/>
      <c r="C14" s="249"/>
      <c r="D14" s="262"/>
      <c r="E14" s="243"/>
      <c r="F14" s="260"/>
      <c r="G14" s="261"/>
      <c r="H14" s="260"/>
      <c r="I14" s="261"/>
    </row>
    <row r="15" spans="1:9" ht="17.25" customHeight="1" thickBot="1" x14ac:dyDescent="0.3">
      <c r="A15" s="33" t="s">
        <v>24</v>
      </c>
      <c r="B15" s="27" t="s">
        <v>22</v>
      </c>
      <c r="C15" s="126"/>
      <c r="D15" s="6"/>
      <c r="E15" s="30"/>
      <c r="F15" s="7"/>
      <c r="G15" s="7"/>
      <c r="H15" s="7"/>
      <c r="I15" s="8"/>
    </row>
    <row r="16" spans="1:9" ht="15.75" customHeight="1" x14ac:dyDescent="0.3">
      <c r="A16" s="150"/>
      <c r="B16" s="206" t="s">
        <v>14</v>
      </c>
      <c r="C16" s="189" t="s">
        <v>94</v>
      </c>
      <c r="D16" s="186" t="s">
        <v>81</v>
      </c>
      <c r="E16" s="207">
        <v>922.35</v>
      </c>
      <c r="F16" s="207">
        <v>3427.1111111111113</v>
      </c>
      <c r="G16" s="195">
        <f>(F16-E16)/E16</f>
        <v>2.7156297621413903</v>
      </c>
      <c r="H16" s="207">
        <v>3836.9</v>
      </c>
      <c r="I16" s="195">
        <f>(F16-H16)/H16</f>
        <v>-0.10680207690815209</v>
      </c>
    </row>
    <row r="17" spans="1:9" ht="16.5" x14ac:dyDescent="0.3">
      <c r="A17" s="151"/>
      <c r="B17" s="203" t="s">
        <v>7</v>
      </c>
      <c r="C17" s="190" t="s">
        <v>87</v>
      </c>
      <c r="D17" s="186" t="s">
        <v>159</v>
      </c>
      <c r="E17" s="210">
        <v>3422.3</v>
      </c>
      <c r="F17" s="210">
        <v>5618.2000000000007</v>
      </c>
      <c r="G17" s="195">
        <f>(F17-E17)/E17</f>
        <v>0.64164450807936191</v>
      </c>
      <c r="H17" s="210">
        <v>6133.2000000000007</v>
      </c>
      <c r="I17" s="195">
        <f>(F17-H17)/H17</f>
        <v>-8.3969216722102641E-2</v>
      </c>
    </row>
    <row r="18" spans="1:9" ht="16.5" x14ac:dyDescent="0.3">
      <c r="A18" s="151"/>
      <c r="B18" s="203" t="s">
        <v>13</v>
      </c>
      <c r="C18" s="190" t="s">
        <v>93</v>
      </c>
      <c r="D18" s="186" t="s">
        <v>81</v>
      </c>
      <c r="E18" s="210">
        <v>776.5</v>
      </c>
      <c r="F18" s="210">
        <v>2758.2222222222222</v>
      </c>
      <c r="G18" s="195">
        <f>(F18-E18)/E18</f>
        <v>2.552121342205051</v>
      </c>
      <c r="H18" s="210">
        <v>2952.666666666667</v>
      </c>
      <c r="I18" s="195">
        <f>(F18-H18)/H18</f>
        <v>-6.5853842101302143E-2</v>
      </c>
    </row>
    <row r="19" spans="1:9" ht="16.5" x14ac:dyDescent="0.3">
      <c r="A19" s="151"/>
      <c r="B19" s="203" t="s">
        <v>8</v>
      </c>
      <c r="C19" s="190" t="s">
        <v>89</v>
      </c>
      <c r="D19" s="186" t="s">
        <v>159</v>
      </c>
      <c r="E19" s="210">
        <v>6777.0124999999998</v>
      </c>
      <c r="F19" s="210">
        <v>16338.711111111112</v>
      </c>
      <c r="G19" s="195">
        <f>(F19-E19)/E19</f>
        <v>1.4109017227150034</v>
      </c>
      <c r="H19" s="210">
        <v>17383.222222222223</v>
      </c>
      <c r="I19" s="195">
        <f>(F19-H19)/H19</f>
        <v>-6.0087312798419924E-2</v>
      </c>
    </row>
    <row r="20" spans="1:9" ht="16.5" x14ac:dyDescent="0.3">
      <c r="A20" s="151"/>
      <c r="B20" s="203" t="s">
        <v>9</v>
      </c>
      <c r="C20" s="190" t="s">
        <v>88</v>
      </c>
      <c r="D20" s="186" t="s">
        <v>159</v>
      </c>
      <c r="E20" s="210">
        <v>3974.3500000000004</v>
      </c>
      <c r="F20" s="210">
        <v>10995.2</v>
      </c>
      <c r="G20" s="195">
        <f>(F20-E20)/E20</f>
        <v>1.7665404405751883</v>
      </c>
      <c r="H20" s="210">
        <v>11416</v>
      </c>
      <c r="I20" s="195">
        <f>(F20-H20)/H20</f>
        <v>-3.6860546601261326E-2</v>
      </c>
    </row>
    <row r="21" spans="1:9" ht="16.5" x14ac:dyDescent="0.3">
      <c r="A21" s="151"/>
      <c r="B21" s="203" t="s">
        <v>18</v>
      </c>
      <c r="C21" s="190" t="s">
        <v>98</v>
      </c>
      <c r="D21" s="186" t="s">
        <v>83</v>
      </c>
      <c r="E21" s="210">
        <v>3324.6875</v>
      </c>
      <c r="F21" s="210">
        <v>9402.7444444444445</v>
      </c>
      <c r="G21" s="195">
        <f>(F21-E21)/E21</f>
        <v>1.8281588704034424</v>
      </c>
      <c r="H21" s="210">
        <v>9702.9111111111124</v>
      </c>
      <c r="I21" s="195">
        <f>(F21-H21)/H21</f>
        <v>-3.0935732918643093E-2</v>
      </c>
    </row>
    <row r="22" spans="1:9" ht="16.5" x14ac:dyDescent="0.3">
      <c r="A22" s="151"/>
      <c r="B22" s="203" t="s">
        <v>12</v>
      </c>
      <c r="C22" s="190" t="s">
        <v>92</v>
      </c>
      <c r="D22" s="186" t="s">
        <v>81</v>
      </c>
      <c r="E22" s="210">
        <v>770.75</v>
      </c>
      <c r="F22" s="210">
        <v>3010.4444444444443</v>
      </c>
      <c r="G22" s="195">
        <f>(F22-E22)/E22</f>
        <v>2.9058636969762497</v>
      </c>
      <c r="H22" s="210">
        <v>3103.5</v>
      </c>
      <c r="I22" s="195">
        <f>(F22-H22)/H22</f>
        <v>-2.9984068166765153E-2</v>
      </c>
    </row>
    <row r="23" spans="1:9" ht="16.5" x14ac:dyDescent="0.3">
      <c r="A23" s="151"/>
      <c r="B23" s="203" t="s">
        <v>11</v>
      </c>
      <c r="C23" s="190" t="s">
        <v>91</v>
      </c>
      <c r="D23" s="188" t="s">
        <v>81</v>
      </c>
      <c r="E23" s="210">
        <v>933.15</v>
      </c>
      <c r="F23" s="210">
        <v>2277.7777777777778</v>
      </c>
      <c r="G23" s="195">
        <f>(F23-E23)/E23</f>
        <v>1.4409556639101728</v>
      </c>
      <c r="H23" s="210">
        <v>2312.5</v>
      </c>
      <c r="I23" s="195">
        <f>(F23-H23)/H23</f>
        <v>-1.5015015015014992E-2</v>
      </c>
    </row>
    <row r="24" spans="1:9" ht="16.5" x14ac:dyDescent="0.3">
      <c r="A24" s="151"/>
      <c r="B24" s="203" t="s">
        <v>4</v>
      </c>
      <c r="C24" s="190" t="s">
        <v>84</v>
      </c>
      <c r="D24" s="188" t="s">
        <v>159</v>
      </c>
      <c r="E24" s="210">
        <v>4225.8500000000004</v>
      </c>
      <c r="F24" s="210">
        <v>12080.2</v>
      </c>
      <c r="G24" s="195">
        <f>(F24-E24)/E24</f>
        <v>1.8586438231361737</v>
      </c>
      <c r="H24" s="210">
        <v>12143.5</v>
      </c>
      <c r="I24" s="195">
        <f>(F24-H24)/H24</f>
        <v>-5.2126652118416657E-3</v>
      </c>
    </row>
    <row r="25" spans="1:9" ht="16.5" x14ac:dyDescent="0.3">
      <c r="A25" s="151"/>
      <c r="B25" s="203" t="s">
        <v>16</v>
      </c>
      <c r="C25" s="190" t="s">
        <v>96</v>
      </c>
      <c r="D25" s="188" t="s">
        <v>81</v>
      </c>
      <c r="E25" s="210">
        <v>769.32222222222231</v>
      </c>
      <c r="F25" s="210">
        <v>2853.9749999999999</v>
      </c>
      <c r="G25" s="195">
        <f>(F25-E25)/E25</f>
        <v>2.7097264547437128</v>
      </c>
      <c r="H25" s="210">
        <v>2821.75</v>
      </c>
      <c r="I25" s="195">
        <f>(F25-H25)/H25</f>
        <v>1.1420217949853782E-2</v>
      </c>
    </row>
    <row r="26" spans="1:9" ht="16.5" x14ac:dyDescent="0.3">
      <c r="A26" s="151"/>
      <c r="B26" s="203" t="s">
        <v>17</v>
      </c>
      <c r="C26" s="190" t="s">
        <v>97</v>
      </c>
      <c r="D26" s="188" t="s">
        <v>159</v>
      </c>
      <c r="E26" s="210">
        <v>2326.8555555555554</v>
      </c>
      <c r="F26" s="210">
        <v>4535.2250000000004</v>
      </c>
      <c r="G26" s="195">
        <f>(F26-E26)/E26</f>
        <v>0.94907887134282343</v>
      </c>
      <c r="H26" s="210">
        <v>4352.1111111111113</v>
      </c>
      <c r="I26" s="195">
        <f>(F26-H26)/H26</f>
        <v>4.2074727463044789E-2</v>
      </c>
    </row>
    <row r="27" spans="1:9" ht="16.5" x14ac:dyDescent="0.3">
      <c r="A27" s="151"/>
      <c r="B27" s="203" t="s">
        <v>19</v>
      </c>
      <c r="C27" s="190" t="s">
        <v>99</v>
      </c>
      <c r="D27" s="188" t="s">
        <v>159</v>
      </c>
      <c r="E27" s="210">
        <v>2736.5</v>
      </c>
      <c r="F27" s="210">
        <v>10006.9</v>
      </c>
      <c r="G27" s="195">
        <f>(F27-E27)/E27</f>
        <v>2.6568244107436505</v>
      </c>
      <c r="H27" s="210">
        <v>9573</v>
      </c>
      <c r="I27" s="195">
        <f>(F27-H27)/H27</f>
        <v>4.5325394338242939E-2</v>
      </c>
    </row>
    <row r="28" spans="1:9" ht="16.5" x14ac:dyDescent="0.3">
      <c r="A28" s="151"/>
      <c r="B28" s="203" t="s">
        <v>15</v>
      </c>
      <c r="C28" s="190" t="s">
        <v>95</v>
      </c>
      <c r="D28" s="188" t="s">
        <v>82</v>
      </c>
      <c r="E28" s="210">
        <v>3504.6374999999998</v>
      </c>
      <c r="F28" s="210">
        <v>8505.2000000000007</v>
      </c>
      <c r="G28" s="195">
        <f>(F28-E28)/E28</f>
        <v>1.4268415777666024</v>
      </c>
      <c r="H28" s="210">
        <v>8016</v>
      </c>
      <c r="I28" s="195">
        <f>(F28-H28)/H28</f>
        <v>6.102794411177654E-2</v>
      </c>
    </row>
    <row r="29" spans="1:9" ht="17.25" thickBot="1" x14ac:dyDescent="0.35">
      <c r="A29" s="152"/>
      <c r="B29" s="203" t="s">
        <v>10</v>
      </c>
      <c r="C29" s="190" t="s">
        <v>90</v>
      </c>
      <c r="D29" s="188" t="s">
        <v>159</v>
      </c>
      <c r="E29" s="210">
        <v>3157.9666666666662</v>
      </c>
      <c r="F29" s="210">
        <v>11634.9</v>
      </c>
      <c r="G29" s="195">
        <f>(F29-E29)/E29</f>
        <v>2.6843010798087383</v>
      </c>
      <c r="H29" s="210">
        <v>10894.3</v>
      </c>
      <c r="I29" s="195">
        <f>(F29-H29)/H29</f>
        <v>6.7980503566085052E-2</v>
      </c>
    </row>
    <row r="30" spans="1:9" ht="16.5" x14ac:dyDescent="0.3">
      <c r="A30" s="37"/>
      <c r="B30" s="203" t="s">
        <v>5</v>
      </c>
      <c r="C30" s="190" t="s">
        <v>85</v>
      </c>
      <c r="D30" s="188" t="s">
        <v>159</v>
      </c>
      <c r="E30" s="210">
        <v>3762.5736111111109</v>
      </c>
      <c r="F30" s="210">
        <v>10765.966666666667</v>
      </c>
      <c r="G30" s="195">
        <f>(F30-E30)/E30</f>
        <v>1.8613305092222265</v>
      </c>
      <c r="H30" s="210">
        <v>9799.8888888888887</v>
      </c>
      <c r="I30" s="195">
        <f>(F30-H30)/H30</f>
        <v>9.8580482771913586E-2</v>
      </c>
    </row>
    <row r="31" spans="1:9" ht="17.25" thickBot="1" x14ac:dyDescent="0.35">
      <c r="A31" s="38"/>
      <c r="B31" s="204" t="s">
        <v>6</v>
      </c>
      <c r="C31" s="191" t="s">
        <v>86</v>
      </c>
      <c r="D31" s="187" t="s">
        <v>159</v>
      </c>
      <c r="E31" s="213">
        <v>3141.8777777777777</v>
      </c>
      <c r="F31" s="213">
        <v>7357.7000000000007</v>
      </c>
      <c r="G31" s="197">
        <f>(F31-E31)/E31</f>
        <v>1.3418161113842044</v>
      </c>
      <c r="H31" s="213">
        <v>6241.9</v>
      </c>
      <c r="I31" s="197">
        <f>(F31-H31)/H31</f>
        <v>0.17875967253560632</v>
      </c>
    </row>
    <row r="32" spans="1:9" ht="15.75" customHeight="1" thickBot="1" x14ac:dyDescent="0.25">
      <c r="A32" s="252" t="s">
        <v>186</v>
      </c>
      <c r="B32" s="253"/>
      <c r="C32" s="253"/>
      <c r="D32" s="254"/>
      <c r="E32" s="100">
        <f>SUM(E16:E31)</f>
        <v>44526.683333333334</v>
      </c>
      <c r="F32" s="101">
        <f>SUM(F16:F31)</f>
        <v>121568.47777777778</v>
      </c>
      <c r="G32" s="102">
        <f t="shared" ref="G32" si="0">(F32-E32)/E32</f>
        <v>1.7302387844092986</v>
      </c>
      <c r="H32" s="101">
        <f>SUM(H16:H31)</f>
        <v>120683.34999999999</v>
      </c>
      <c r="I32" s="105">
        <f t="shared" ref="I32" si="1">(F32-H32)/H32</f>
        <v>7.3342990377528207E-3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205" t="s">
        <v>30</v>
      </c>
      <c r="C34" s="192" t="s">
        <v>104</v>
      </c>
      <c r="D34" s="194" t="s">
        <v>159</v>
      </c>
      <c r="E34" s="216">
        <v>5270.55</v>
      </c>
      <c r="F34" s="216">
        <v>9019.9</v>
      </c>
      <c r="G34" s="195">
        <f>(F34-E34)/E34</f>
        <v>0.7113773704831563</v>
      </c>
      <c r="H34" s="216">
        <v>9623.5</v>
      </c>
      <c r="I34" s="195">
        <f>(F34-H34)/H34</f>
        <v>-6.2721463085156165E-2</v>
      </c>
    </row>
    <row r="35" spans="1:9" ht="16.5" x14ac:dyDescent="0.3">
      <c r="A35" s="37"/>
      <c r="B35" s="203" t="s">
        <v>26</v>
      </c>
      <c r="C35" s="190" t="s">
        <v>100</v>
      </c>
      <c r="D35" s="186" t="s">
        <v>159</v>
      </c>
      <c r="E35" s="210">
        <v>4424.25</v>
      </c>
      <c r="F35" s="210">
        <v>11226.5</v>
      </c>
      <c r="G35" s="195">
        <f>(F35-E35)/E35</f>
        <v>1.5374922303215235</v>
      </c>
      <c r="H35" s="210">
        <v>11693.2</v>
      </c>
      <c r="I35" s="195">
        <f>(F35-H35)/H35</f>
        <v>-3.9912085656621001E-2</v>
      </c>
    </row>
    <row r="36" spans="1:9" ht="16.5" x14ac:dyDescent="0.3">
      <c r="A36" s="37"/>
      <c r="B36" s="205" t="s">
        <v>27</v>
      </c>
      <c r="C36" s="190" t="s">
        <v>101</v>
      </c>
      <c r="D36" s="186" t="s">
        <v>159</v>
      </c>
      <c r="E36" s="210">
        <v>4217.8999999999996</v>
      </c>
      <c r="F36" s="210">
        <v>10942.5</v>
      </c>
      <c r="G36" s="195">
        <f>(F36-E36)/E36</f>
        <v>1.5943004812821548</v>
      </c>
      <c r="H36" s="210">
        <v>10915.7</v>
      </c>
      <c r="I36" s="195">
        <f>(F36-H36)/H36</f>
        <v>2.4551792372453688E-3</v>
      </c>
    </row>
    <row r="37" spans="1:9" ht="16.5" x14ac:dyDescent="0.3">
      <c r="A37" s="37"/>
      <c r="B37" s="203" t="s">
        <v>29</v>
      </c>
      <c r="C37" s="190" t="s">
        <v>103</v>
      </c>
      <c r="D37" s="186" t="s">
        <v>159</v>
      </c>
      <c r="E37" s="210">
        <v>3461.6650793650792</v>
      </c>
      <c r="F37" s="210">
        <v>9262.375</v>
      </c>
      <c r="G37" s="195">
        <f>(F37-E37)/E37</f>
        <v>1.6756993491984087</v>
      </c>
      <c r="H37" s="210">
        <v>8253.4285714285725</v>
      </c>
      <c r="I37" s="195">
        <f>(F37-H37)/H37</f>
        <v>0.12224573337487436</v>
      </c>
    </row>
    <row r="38" spans="1:9" ht="17.25" thickBot="1" x14ac:dyDescent="0.35">
      <c r="A38" s="38"/>
      <c r="B38" s="205" t="s">
        <v>28</v>
      </c>
      <c r="C38" s="190" t="s">
        <v>102</v>
      </c>
      <c r="D38" s="198" t="s">
        <v>159</v>
      </c>
      <c r="E38" s="213">
        <v>4055.8500000000004</v>
      </c>
      <c r="F38" s="213">
        <v>14324.5</v>
      </c>
      <c r="G38" s="197">
        <f>(F38-E38)/E38</f>
        <v>2.5318120739179206</v>
      </c>
      <c r="H38" s="213">
        <v>12691.488888888889</v>
      </c>
      <c r="I38" s="197">
        <f>(F38-H38)/H38</f>
        <v>0.12866978219874384</v>
      </c>
    </row>
    <row r="39" spans="1:9" ht="15.75" customHeight="1" thickBot="1" x14ac:dyDescent="0.25">
      <c r="A39" s="252" t="s">
        <v>187</v>
      </c>
      <c r="B39" s="253"/>
      <c r="C39" s="253"/>
      <c r="D39" s="254"/>
      <c r="E39" s="84">
        <f>SUM(E34:E38)</f>
        <v>21430.21507936508</v>
      </c>
      <c r="F39" s="103">
        <f>SUM(F34:F38)</f>
        <v>54775.775000000001</v>
      </c>
      <c r="G39" s="104">
        <f t="shared" ref="G39" si="2">(F39-E39)/E39</f>
        <v>1.5560067781467577</v>
      </c>
      <c r="H39" s="103">
        <f>SUM(H34:H38)</f>
        <v>53177.317460317463</v>
      </c>
      <c r="I39" s="105">
        <f t="shared" ref="I39" si="3">(F39-H39)/H39</f>
        <v>3.0059010420662086E-2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206" t="s">
        <v>34</v>
      </c>
      <c r="C41" s="190" t="s">
        <v>153</v>
      </c>
      <c r="D41" s="194" t="s">
        <v>159</v>
      </c>
      <c r="E41" s="208">
        <v>13581.333333333332</v>
      </c>
      <c r="F41" s="210">
        <v>43333.333333333336</v>
      </c>
      <c r="G41" s="195">
        <f>(F41-E41)/E41</f>
        <v>2.1906538386020031</v>
      </c>
      <c r="H41" s="210">
        <v>42995</v>
      </c>
      <c r="I41" s="195">
        <f>(F41-H41)/H41</f>
        <v>7.869132069620555E-3</v>
      </c>
    </row>
    <row r="42" spans="1:9" ht="16.5" x14ac:dyDescent="0.3">
      <c r="A42" s="37"/>
      <c r="B42" s="203" t="s">
        <v>31</v>
      </c>
      <c r="C42" s="190" t="s">
        <v>105</v>
      </c>
      <c r="D42" s="186" t="s">
        <v>159</v>
      </c>
      <c r="E42" s="211">
        <v>80911.737500000003</v>
      </c>
      <c r="F42" s="210">
        <v>271166.33333333337</v>
      </c>
      <c r="G42" s="195">
        <f>(F42-E42)/E42</f>
        <v>2.3513843814481596</v>
      </c>
      <c r="H42" s="210">
        <v>266166.33333333337</v>
      </c>
      <c r="I42" s="195">
        <f>(F42-H42)/H42</f>
        <v>1.8785245817465015E-2</v>
      </c>
    </row>
    <row r="43" spans="1:9" ht="16.5" x14ac:dyDescent="0.3">
      <c r="A43" s="37"/>
      <c r="B43" s="205" t="s">
        <v>32</v>
      </c>
      <c r="C43" s="190" t="s">
        <v>106</v>
      </c>
      <c r="D43" s="186" t="s">
        <v>159</v>
      </c>
      <c r="E43" s="211">
        <v>38822.005357142858</v>
      </c>
      <c r="F43" s="218">
        <v>160408.13333333333</v>
      </c>
      <c r="G43" s="195">
        <f>(F43-E43)/E43</f>
        <v>3.13188684761798</v>
      </c>
      <c r="H43" s="218">
        <v>151324.76666666666</v>
      </c>
      <c r="I43" s="195">
        <f>(F43-H43)/H43</f>
        <v>6.0025644623495224E-2</v>
      </c>
    </row>
    <row r="44" spans="1:9" ht="16.5" x14ac:dyDescent="0.3">
      <c r="A44" s="37"/>
      <c r="B44" s="203" t="s">
        <v>33</v>
      </c>
      <c r="C44" s="190" t="s">
        <v>107</v>
      </c>
      <c r="D44" s="186" t="s">
        <v>159</v>
      </c>
      <c r="E44" s="211">
        <v>26980.5</v>
      </c>
      <c r="F44" s="211">
        <v>122224.5</v>
      </c>
      <c r="G44" s="195">
        <f>(F44-E44)/E44</f>
        <v>3.5301050758881414</v>
      </c>
      <c r="H44" s="211">
        <v>115212</v>
      </c>
      <c r="I44" s="195">
        <f>(F44-H44)/H44</f>
        <v>6.0866055619206334E-2</v>
      </c>
    </row>
    <row r="45" spans="1:9" ht="16.5" x14ac:dyDescent="0.3">
      <c r="A45" s="37"/>
      <c r="B45" s="203" t="s">
        <v>35</v>
      </c>
      <c r="C45" s="190" t="s">
        <v>151</v>
      </c>
      <c r="D45" s="186" t="s">
        <v>159</v>
      </c>
      <c r="E45" s="211">
        <v>11916.333333333332</v>
      </c>
      <c r="F45" s="211">
        <v>39082.666666666664</v>
      </c>
      <c r="G45" s="195">
        <f>(F45-E45)/E45</f>
        <v>2.2797560770930656</v>
      </c>
      <c r="H45" s="211">
        <v>32266.666666666668</v>
      </c>
      <c r="I45" s="195">
        <f>(F45-H45)/H45</f>
        <v>0.21123966942148747</v>
      </c>
    </row>
    <row r="46" spans="1:9" ht="16.5" customHeight="1" thickBot="1" x14ac:dyDescent="0.35">
      <c r="A46" s="38"/>
      <c r="B46" s="203" t="s">
        <v>36</v>
      </c>
      <c r="C46" s="190" t="s">
        <v>152</v>
      </c>
      <c r="D46" s="186" t="s">
        <v>159</v>
      </c>
      <c r="E46" s="214">
        <v>21885.25</v>
      </c>
      <c r="F46" s="214">
        <v>82429</v>
      </c>
      <c r="G46" s="201">
        <f>(F46-E46)/E46</f>
        <v>2.7664180212700336</v>
      </c>
      <c r="H46" s="214">
        <v>66885.428571428565</v>
      </c>
      <c r="I46" s="201">
        <f>(F46-H46)/H46</f>
        <v>0.23239099697136692</v>
      </c>
    </row>
    <row r="47" spans="1:9" ht="15.75" customHeight="1" thickBot="1" x14ac:dyDescent="0.25">
      <c r="A47" s="252" t="s">
        <v>188</v>
      </c>
      <c r="B47" s="253"/>
      <c r="C47" s="253"/>
      <c r="D47" s="254"/>
      <c r="E47" s="84">
        <f>SUM(E41:E46)</f>
        <v>194097.15952380953</v>
      </c>
      <c r="F47" s="84">
        <f>SUM(F41:F46)</f>
        <v>718643.96666666667</v>
      </c>
      <c r="G47" s="104">
        <f t="shared" ref="G47" si="4">(F47-E47)/E47</f>
        <v>2.702496051100181</v>
      </c>
      <c r="H47" s="103">
        <f>SUM(H41:H46)</f>
        <v>674850.19523809524</v>
      </c>
      <c r="I47" s="105">
        <f t="shared" ref="I47" si="5">(F47-H47)/H47</f>
        <v>6.4894063508599067E-2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203" t="s">
        <v>49</v>
      </c>
      <c r="C49" s="190" t="s">
        <v>156</v>
      </c>
      <c r="D49" s="194" t="s">
        <v>197</v>
      </c>
      <c r="E49" s="208">
        <v>5961.2166666666672</v>
      </c>
      <c r="F49" s="208">
        <v>15500</v>
      </c>
      <c r="G49" s="195">
        <f>(F49-E49)/E49</f>
        <v>1.6001403516619928</v>
      </c>
      <c r="H49" s="208">
        <v>16750</v>
      </c>
      <c r="I49" s="195">
        <f>(F49-H49)/H49</f>
        <v>-7.4626865671641784E-2</v>
      </c>
    </row>
    <row r="50" spans="1:9" ht="16.5" x14ac:dyDescent="0.3">
      <c r="A50" s="37"/>
      <c r="B50" s="203" t="s">
        <v>50</v>
      </c>
      <c r="C50" s="190" t="s">
        <v>157</v>
      </c>
      <c r="D50" s="188" t="s">
        <v>219</v>
      </c>
      <c r="E50" s="211">
        <v>50037.916666666672</v>
      </c>
      <c r="F50" s="211">
        <v>178916</v>
      </c>
      <c r="G50" s="195">
        <f>(F50-E50)/E50</f>
        <v>2.575608496889858</v>
      </c>
      <c r="H50" s="211">
        <v>178916</v>
      </c>
      <c r="I50" s="195">
        <f>(F50-H50)/H50</f>
        <v>0</v>
      </c>
    </row>
    <row r="51" spans="1:9" ht="16.5" x14ac:dyDescent="0.3">
      <c r="A51" s="37"/>
      <c r="B51" s="203" t="s">
        <v>46</v>
      </c>
      <c r="C51" s="190" t="s">
        <v>111</v>
      </c>
      <c r="D51" s="186" t="s">
        <v>110</v>
      </c>
      <c r="E51" s="211">
        <v>10142.666666666668</v>
      </c>
      <c r="F51" s="211">
        <v>39629.300000000003</v>
      </c>
      <c r="G51" s="195">
        <f>(F51-E51)/E51</f>
        <v>2.9071874589194162</v>
      </c>
      <c r="H51" s="211">
        <v>36935.300000000003</v>
      </c>
      <c r="I51" s="195">
        <f>(F51-H51)/H51</f>
        <v>7.2938354365606875E-2</v>
      </c>
    </row>
    <row r="52" spans="1:9" ht="16.5" x14ac:dyDescent="0.3">
      <c r="A52" s="37"/>
      <c r="B52" s="203" t="s">
        <v>48</v>
      </c>
      <c r="C52" s="190" t="s">
        <v>155</v>
      </c>
      <c r="D52" s="186" t="s">
        <v>113</v>
      </c>
      <c r="E52" s="211">
        <v>59127.916666666672</v>
      </c>
      <c r="F52" s="211">
        <v>188243.75</v>
      </c>
      <c r="G52" s="195">
        <f>(F52-E52)/E52</f>
        <v>2.1836695864192746</v>
      </c>
      <c r="H52" s="211">
        <v>172243.75</v>
      </c>
      <c r="I52" s="195">
        <f>(F52-H52)/H52</f>
        <v>9.2891614354657287E-2</v>
      </c>
    </row>
    <row r="53" spans="1:9" ht="16.5" x14ac:dyDescent="0.3">
      <c r="A53" s="37"/>
      <c r="B53" s="203" t="s">
        <v>47</v>
      </c>
      <c r="C53" s="190" t="s">
        <v>112</v>
      </c>
      <c r="D53" s="188" t="s">
        <v>113</v>
      </c>
      <c r="E53" s="211">
        <v>38917.72321428571</v>
      </c>
      <c r="F53" s="211">
        <v>117020.375</v>
      </c>
      <c r="G53" s="195">
        <f>(F53-E53)/E53</f>
        <v>2.006865904145307</v>
      </c>
      <c r="H53" s="211">
        <v>106989</v>
      </c>
      <c r="I53" s="195">
        <f>(F53-H53)/H53</f>
        <v>9.3760807185785458E-2</v>
      </c>
    </row>
    <row r="54" spans="1:9" ht="16.5" customHeight="1" thickBot="1" x14ac:dyDescent="0.35">
      <c r="A54" s="38"/>
      <c r="B54" s="203" t="s">
        <v>45</v>
      </c>
      <c r="C54" s="190" t="s">
        <v>109</v>
      </c>
      <c r="D54" s="187" t="s">
        <v>108</v>
      </c>
      <c r="E54" s="214">
        <v>15453.080357142857</v>
      </c>
      <c r="F54" s="214">
        <v>79254.777777777781</v>
      </c>
      <c r="G54" s="201">
        <f>(F54-E54)/E54</f>
        <v>4.1287365331756627</v>
      </c>
      <c r="H54" s="214">
        <v>69992.555555555562</v>
      </c>
      <c r="I54" s="201">
        <f>(F54-H54)/H54</f>
        <v>0.13233153367104114</v>
      </c>
    </row>
    <row r="55" spans="1:9" ht="15.75" customHeight="1" thickBot="1" x14ac:dyDescent="0.25">
      <c r="A55" s="252" t="s">
        <v>189</v>
      </c>
      <c r="B55" s="253"/>
      <c r="C55" s="253"/>
      <c r="D55" s="254"/>
      <c r="E55" s="84">
        <f>SUM(E49:E54)</f>
        <v>179640.52023809525</v>
      </c>
      <c r="F55" s="84">
        <f>SUM(F49:F54)</f>
        <v>618564.2027777778</v>
      </c>
      <c r="G55" s="104">
        <f t="shared" ref="G55" si="6">(F55-E55)/E55</f>
        <v>2.4433445302759855</v>
      </c>
      <c r="H55" s="84">
        <f>SUM(H49:H54)</f>
        <v>581826.60555555555</v>
      </c>
      <c r="I55" s="105">
        <f t="shared" ref="I55" si="7">(F55-H55)/H55</f>
        <v>6.3141831039409846E-2</v>
      </c>
    </row>
    <row r="56" spans="1:9" ht="17.25" customHeight="1" thickBot="1" x14ac:dyDescent="0.3">
      <c r="A56" s="110" t="s">
        <v>44</v>
      </c>
      <c r="B56" s="10" t="s">
        <v>57</v>
      </c>
      <c r="C56" s="177"/>
      <c r="D56" s="124"/>
      <c r="E56" s="107"/>
      <c r="F56" s="107"/>
      <c r="G56" s="108"/>
      <c r="H56" s="107"/>
      <c r="I56" s="109"/>
    </row>
    <row r="57" spans="1:9" ht="16.5" x14ac:dyDescent="0.3">
      <c r="A57" s="110"/>
      <c r="B57" s="224" t="s">
        <v>43</v>
      </c>
      <c r="C57" s="193" t="s">
        <v>118</v>
      </c>
      <c r="D57" s="194" t="s">
        <v>113</v>
      </c>
      <c r="E57" s="208">
        <v>12727.714285714286</v>
      </c>
      <c r="F57" s="208">
        <v>4883.25</v>
      </c>
      <c r="G57" s="196">
        <f>(F57-E57)/E57</f>
        <v>-0.61632938244999669</v>
      </c>
      <c r="H57" s="208">
        <v>4883.25</v>
      </c>
      <c r="I57" s="196">
        <f>(F57-H57)/H57</f>
        <v>0</v>
      </c>
    </row>
    <row r="58" spans="1:9" ht="16.5" x14ac:dyDescent="0.3">
      <c r="A58" s="111"/>
      <c r="B58" s="225" t="s">
        <v>40</v>
      </c>
      <c r="C58" s="190" t="s">
        <v>116</v>
      </c>
      <c r="D58" s="186" t="s">
        <v>113</v>
      </c>
      <c r="E58" s="211">
        <v>11916.8</v>
      </c>
      <c r="F58" s="222">
        <v>25562</v>
      </c>
      <c r="G58" s="195">
        <f>(F58-E58)/E58</f>
        <v>1.1450389366272826</v>
      </c>
      <c r="H58" s="222">
        <v>24616</v>
      </c>
      <c r="I58" s="195">
        <f>(F58-H58)/H58</f>
        <v>3.8430289242768929E-2</v>
      </c>
    </row>
    <row r="59" spans="1:9" ht="16.5" x14ac:dyDescent="0.3">
      <c r="A59" s="111"/>
      <c r="B59" s="225" t="s">
        <v>54</v>
      </c>
      <c r="C59" s="190" t="s">
        <v>120</v>
      </c>
      <c r="D59" s="186" t="s">
        <v>119</v>
      </c>
      <c r="E59" s="211">
        <v>16507.8125</v>
      </c>
      <c r="F59" s="222">
        <v>42221.428571428572</v>
      </c>
      <c r="G59" s="195">
        <f>(F59-E59)/E59</f>
        <v>1.5576634439862078</v>
      </c>
      <c r="H59" s="222">
        <v>40328.571428571428</v>
      </c>
      <c r="I59" s="195">
        <f>(F59-H59)/H59</f>
        <v>4.6935883811548049E-2</v>
      </c>
    </row>
    <row r="60" spans="1:9" ht="16.5" x14ac:dyDescent="0.3">
      <c r="A60" s="111"/>
      <c r="B60" s="225" t="s">
        <v>55</v>
      </c>
      <c r="C60" s="190" t="s">
        <v>121</v>
      </c>
      <c r="D60" s="186" t="s">
        <v>119</v>
      </c>
      <c r="E60" s="211">
        <v>17267.5</v>
      </c>
      <c r="F60" s="222">
        <v>43842.571428571428</v>
      </c>
      <c r="G60" s="195">
        <f>(F60-E60)/E60</f>
        <v>1.5390225237336863</v>
      </c>
      <c r="H60" s="222">
        <v>41606.857142857145</v>
      </c>
      <c r="I60" s="195">
        <f>(F60-H60)/H60</f>
        <v>5.3734274570125723E-2</v>
      </c>
    </row>
    <row r="61" spans="1:9" ht="16.5" x14ac:dyDescent="0.3">
      <c r="A61" s="111"/>
      <c r="B61" s="225" t="s">
        <v>42</v>
      </c>
      <c r="C61" s="190" t="s">
        <v>196</v>
      </c>
      <c r="D61" s="186" t="s">
        <v>113</v>
      </c>
      <c r="E61" s="211">
        <v>3758.3333333333335</v>
      </c>
      <c r="F61" s="227">
        <v>18196.333333333332</v>
      </c>
      <c r="G61" s="195">
        <f>(F61-E61)/E61</f>
        <v>3.8415964523281589</v>
      </c>
      <c r="H61" s="227">
        <v>17154.666666666668</v>
      </c>
      <c r="I61" s="195">
        <f>(F61-H61)/H61</f>
        <v>6.07220581377272E-2</v>
      </c>
    </row>
    <row r="62" spans="1:9" s="146" customFormat="1" ht="17.25" thickBot="1" x14ac:dyDescent="0.35">
      <c r="A62" s="169"/>
      <c r="B62" s="226" t="s">
        <v>38</v>
      </c>
      <c r="C62" s="191" t="s">
        <v>114</v>
      </c>
      <c r="D62" s="187" t="s">
        <v>113</v>
      </c>
      <c r="E62" s="214">
        <v>8533.3333333333339</v>
      </c>
      <c r="F62" s="223">
        <v>23620.75</v>
      </c>
      <c r="G62" s="200">
        <f>(F62-E62)/E62</f>
        <v>1.7680566406249998</v>
      </c>
      <c r="H62" s="223">
        <v>21960.75</v>
      </c>
      <c r="I62" s="200">
        <f>(F62-H62)/H62</f>
        <v>7.558940382272919E-2</v>
      </c>
    </row>
    <row r="63" spans="1:9" s="146" customFormat="1" ht="16.5" x14ac:dyDescent="0.3">
      <c r="A63" s="169"/>
      <c r="B63" s="95" t="s">
        <v>41</v>
      </c>
      <c r="C63" s="189" t="s">
        <v>117</v>
      </c>
      <c r="D63" s="186" t="s">
        <v>113</v>
      </c>
      <c r="E63" s="211">
        <v>7550</v>
      </c>
      <c r="F63" s="221">
        <v>33843.25</v>
      </c>
      <c r="G63" s="195">
        <f>(F63-E63)/E63</f>
        <v>3.4825496688741722</v>
      </c>
      <c r="H63" s="221">
        <v>30379.599999999999</v>
      </c>
      <c r="I63" s="195">
        <f>(F63-H63)/H63</f>
        <v>0.11401236355975726</v>
      </c>
    </row>
    <row r="64" spans="1:9" s="146" customFormat="1" ht="16.5" x14ac:dyDescent="0.3">
      <c r="A64" s="169"/>
      <c r="B64" s="225" t="s">
        <v>56</v>
      </c>
      <c r="C64" s="190" t="s">
        <v>122</v>
      </c>
      <c r="D64" s="188" t="s">
        <v>119</v>
      </c>
      <c r="E64" s="218">
        <v>91610</v>
      </c>
      <c r="F64" s="222">
        <v>304500</v>
      </c>
      <c r="G64" s="195">
        <f>(F64-E64)/E64</f>
        <v>2.323872939635411</v>
      </c>
      <c r="H64" s="222">
        <v>271980</v>
      </c>
      <c r="I64" s="195">
        <f>(F64-H64)/H64</f>
        <v>0.11956761526582838</v>
      </c>
    </row>
    <row r="65" spans="1:9" ht="16.5" customHeight="1" thickBot="1" x14ac:dyDescent="0.35">
      <c r="A65" s="112"/>
      <c r="B65" s="226" t="s">
        <v>39</v>
      </c>
      <c r="C65" s="191" t="s">
        <v>115</v>
      </c>
      <c r="D65" s="187" t="s">
        <v>113</v>
      </c>
      <c r="E65" s="214">
        <v>16440</v>
      </c>
      <c r="F65" s="223">
        <v>39882.5</v>
      </c>
      <c r="G65" s="200">
        <f>(F65-E65)/E65</f>
        <v>1.4259428223844282</v>
      </c>
      <c r="H65" s="223">
        <v>34548.75</v>
      </c>
      <c r="I65" s="200">
        <f>(F65-H65)/H65</f>
        <v>0.15438329896161221</v>
      </c>
    </row>
    <row r="66" spans="1:9" ht="15.75" customHeight="1" thickBot="1" x14ac:dyDescent="0.25">
      <c r="A66" s="252" t="s">
        <v>190</v>
      </c>
      <c r="B66" s="263"/>
      <c r="C66" s="263"/>
      <c r="D66" s="264"/>
      <c r="E66" s="100">
        <f>SUM(E57:E65)</f>
        <v>186311.49345238094</v>
      </c>
      <c r="F66" s="100">
        <f>SUM(F57:F65)</f>
        <v>536552.08333333337</v>
      </c>
      <c r="G66" s="102">
        <f t="shared" ref="G66" si="8">(F66-E66)/E66</f>
        <v>1.8798657205250189</v>
      </c>
      <c r="H66" s="100">
        <f>SUM(H57:H65)</f>
        <v>487458.44523809524</v>
      </c>
      <c r="I66" s="178">
        <f t="shared" ref="I66" si="9">(F66-H66)/H66</f>
        <v>0.10071348352834204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203" t="s">
        <v>63</v>
      </c>
      <c r="C68" s="190" t="s">
        <v>131</v>
      </c>
      <c r="D68" s="194" t="s">
        <v>125</v>
      </c>
      <c r="E68" s="208">
        <v>14448</v>
      </c>
      <c r="F68" s="216">
        <v>37002.5</v>
      </c>
      <c r="G68" s="195">
        <f>(F68-E68)/E68</f>
        <v>1.5610811184939093</v>
      </c>
      <c r="H68" s="216">
        <v>37190</v>
      </c>
      <c r="I68" s="195">
        <f>(F68-H68)/H68</f>
        <v>-5.0416778703952676E-3</v>
      </c>
    </row>
    <row r="69" spans="1:9" ht="16.5" x14ac:dyDescent="0.3">
      <c r="A69" s="37"/>
      <c r="B69" s="203" t="s">
        <v>62</v>
      </c>
      <c r="C69" s="190" t="s">
        <v>130</v>
      </c>
      <c r="D69" s="188" t="s">
        <v>124</v>
      </c>
      <c r="E69" s="211">
        <v>19977</v>
      </c>
      <c r="F69" s="210">
        <v>78332.666666666672</v>
      </c>
      <c r="G69" s="195">
        <f>(F69-E69)/E69</f>
        <v>2.9211426473778181</v>
      </c>
      <c r="H69" s="210">
        <v>78332.666666666672</v>
      </c>
      <c r="I69" s="195">
        <f>(F69-H69)/H69</f>
        <v>0</v>
      </c>
    </row>
    <row r="70" spans="1:9" ht="16.5" x14ac:dyDescent="0.3">
      <c r="A70" s="37"/>
      <c r="B70" s="203" t="s">
        <v>64</v>
      </c>
      <c r="C70" s="190" t="s">
        <v>132</v>
      </c>
      <c r="D70" s="188" t="s">
        <v>126</v>
      </c>
      <c r="E70" s="211">
        <v>12887.875</v>
      </c>
      <c r="F70" s="210">
        <v>31143.333333333332</v>
      </c>
      <c r="G70" s="195">
        <f>(F70-E70)/E70</f>
        <v>1.4164831931822222</v>
      </c>
      <c r="H70" s="210">
        <v>31143.333333333332</v>
      </c>
      <c r="I70" s="195">
        <f>(F70-H70)/H70</f>
        <v>0</v>
      </c>
    </row>
    <row r="71" spans="1:9" ht="16.5" x14ac:dyDescent="0.3">
      <c r="A71" s="37"/>
      <c r="B71" s="203" t="s">
        <v>61</v>
      </c>
      <c r="C71" s="190" t="s">
        <v>129</v>
      </c>
      <c r="D71" s="188" t="s">
        <v>214</v>
      </c>
      <c r="E71" s="211">
        <v>45549.833333333328</v>
      </c>
      <c r="F71" s="210">
        <v>154990.42857142858</v>
      </c>
      <c r="G71" s="195">
        <f>(F71-E71)/E71</f>
        <v>2.4026563266919072</v>
      </c>
      <c r="H71" s="210">
        <v>152633.28571428571</v>
      </c>
      <c r="I71" s="195">
        <f>(F71-H71)/H71</f>
        <v>1.5443177063980696E-2</v>
      </c>
    </row>
    <row r="72" spans="1:9" ht="16.5" x14ac:dyDescent="0.3">
      <c r="A72" s="37"/>
      <c r="B72" s="203" t="s">
        <v>60</v>
      </c>
      <c r="C72" s="190" t="s">
        <v>128</v>
      </c>
      <c r="D72" s="188" t="s">
        <v>213</v>
      </c>
      <c r="E72" s="211">
        <v>115735.5</v>
      </c>
      <c r="F72" s="210">
        <v>354713.83333333331</v>
      </c>
      <c r="G72" s="195">
        <f>(F72-E72)/E72</f>
        <v>2.0648662971459344</v>
      </c>
      <c r="H72" s="210">
        <v>335329.71428571426</v>
      </c>
      <c r="I72" s="195">
        <f>(F72-H72)/H72</f>
        <v>5.7806147865270933E-2</v>
      </c>
    </row>
    <row r="73" spans="1:9" ht="16.5" customHeight="1" thickBot="1" x14ac:dyDescent="0.35">
      <c r="A73" s="37"/>
      <c r="B73" s="203" t="s">
        <v>59</v>
      </c>
      <c r="C73" s="190" t="s">
        <v>127</v>
      </c>
      <c r="D73" s="187" t="s">
        <v>123</v>
      </c>
      <c r="E73" s="214">
        <v>26592.138888888891</v>
      </c>
      <c r="F73" s="219">
        <v>49840.333333333336</v>
      </c>
      <c r="G73" s="201">
        <f>(F73-E73)/E73</f>
        <v>0.87425064007011255</v>
      </c>
      <c r="H73" s="219">
        <v>46305.3</v>
      </c>
      <c r="I73" s="201">
        <f>(F73-H73)/H73</f>
        <v>7.634187303253262E-2</v>
      </c>
    </row>
    <row r="74" spans="1:9" ht="15.75" customHeight="1" thickBot="1" x14ac:dyDescent="0.25">
      <c r="A74" s="252" t="s">
        <v>212</v>
      </c>
      <c r="B74" s="253"/>
      <c r="C74" s="253"/>
      <c r="D74" s="254"/>
      <c r="E74" s="84">
        <f>SUM(E68:E73)</f>
        <v>235190.34722222219</v>
      </c>
      <c r="F74" s="84">
        <f>SUM(F68:F73)</f>
        <v>706023.09523809527</v>
      </c>
      <c r="G74" s="104">
        <f t="shared" ref="G74" si="10">(F74-E74)/E74</f>
        <v>2.0019220753605231</v>
      </c>
      <c r="H74" s="84">
        <f>SUM(H68:H73)</f>
        <v>680934.3</v>
      </c>
      <c r="I74" s="105">
        <f t="shared" ref="I74" si="11">(F74-H74)/H74</f>
        <v>3.6844663630683928E-2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203" t="s">
        <v>67</v>
      </c>
      <c r="C76" s="192" t="s">
        <v>138</v>
      </c>
      <c r="D76" s="194" t="s">
        <v>134</v>
      </c>
      <c r="E76" s="208">
        <v>7452.2767857142862</v>
      </c>
      <c r="F76" s="208">
        <v>24928.25</v>
      </c>
      <c r="G76" s="195">
        <f>(F76-E76)/E76</f>
        <v>2.3450515482444838</v>
      </c>
      <c r="H76" s="208">
        <v>26429.5</v>
      </c>
      <c r="I76" s="195">
        <f>(F76-H76)/H76</f>
        <v>-5.6802058306059514E-2</v>
      </c>
    </row>
    <row r="77" spans="1:9" ht="16.5" x14ac:dyDescent="0.3">
      <c r="A77" s="37"/>
      <c r="B77" s="203" t="s">
        <v>70</v>
      </c>
      <c r="C77" s="190" t="s">
        <v>140</v>
      </c>
      <c r="D77" s="188" t="s">
        <v>136</v>
      </c>
      <c r="E77" s="211">
        <v>9329.375</v>
      </c>
      <c r="F77" s="211">
        <v>25375.75</v>
      </c>
      <c r="G77" s="195">
        <f>(F77-E77)/E77</f>
        <v>1.719983921752529</v>
      </c>
      <c r="H77" s="211">
        <v>24883.25</v>
      </c>
      <c r="I77" s="195">
        <f>(F77-H77)/H77</f>
        <v>1.9792430651140829E-2</v>
      </c>
    </row>
    <row r="78" spans="1:9" ht="16.5" x14ac:dyDescent="0.3">
      <c r="A78" s="37"/>
      <c r="B78" s="203" t="s">
        <v>71</v>
      </c>
      <c r="C78" s="190" t="s">
        <v>198</v>
      </c>
      <c r="D78" s="188" t="s">
        <v>133</v>
      </c>
      <c r="E78" s="211">
        <v>7792.3263888888887</v>
      </c>
      <c r="F78" s="211">
        <v>16515</v>
      </c>
      <c r="G78" s="195">
        <f>(F78-E78)/E78</f>
        <v>1.1193927430386912</v>
      </c>
      <c r="H78" s="211">
        <v>16018</v>
      </c>
      <c r="I78" s="195">
        <f>(F78-H78)/H78</f>
        <v>3.1027593956798601E-2</v>
      </c>
    </row>
    <row r="79" spans="1:9" ht="16.5" x14ac:dyDescent="0.3">
      <c r="A79" s="37"/>
      <c r="B79" s="203" t="s">
        <v>68</v>
      </c>
      <c r="C79" s="190" t="s">
        <v>137</v>
      </c>
      <c r="D79" s="188" t="s">
        <v>133</v>
      </c>
      <c r="E79" s="211">
        <v>14635</v>
      </c>
      <c r="F79" s="211">
        <v>40609.714285714283</v>
      </c>
      <c r="G79" s="195">
        <f>(F79-E79)/E79</f>
        <v>1.774835277465957</v>
      </c>
      <c r="H79" s="211">
        <v>39314.75</v>
      </c>
      <c r="I79" s="195">
        <f>(F79-H79)/H79</f>
        <v>3.2938382813429631E-2</v>
      </c>
    </row>
    <row r="80" spans="1:9" ht="16.5" customHeight="1" thickBot="1" x14ac:dyDescent="0.35">
      <c r="A80" s="38"/>
      <c r="B80" s="203" t="s">
        <v>69</v>
      </c>
      <c r="C80" s="190" t="s">
        <v>139</v>
      </c>
      <c r="D80" s="187" t="s">
        <v>135</v>
      </c>
      <c r="E80" s="214">
        <v>2067.6666666666665</v>
      </c>
      <c r="F80" s="214">
        <v>16715.714285714286</v>
      </c>
      <c r="G80" s="195">
        <f>(F80-E80)/E80</f>
        <v>7.0843370719237244</v>
      </c>
      <c r="H80" s="214">
        <v>14882.5</v>
      </c>
      <c r="I80" s="195">
        <f>(F80-H80)/H80</f>
        <v>0.12317918936430615</v>
      </c>
    </row>
    <row r="81" spans="1:11" ht="15.75" customHeight="1" thickBot="1" x14ac:dyDescent="0.25">
      <c r="A81" s="252" t="s">
        <v>191</v>
      </c>
      <c r="B81" s="253"/>
      <c r="C81" s="253"/>
      <c r="D81" s="254"/>
      <c r="E81" s="84">
        <f>SUM(E76:E80)</f>
        <v>41276.644841269837</v>
      </c>
      <c r="F81" s="84">
        <f>SUM(F76:F80)</f>
        <v>124144.42857142858</v>
      </c>
      <c r="G81" s="104">
        <f t="shared" ref="G81" si="12">(F81-E81)/E81</f>
        <v>2.0076191766270846</v>
      </c>
      <c r="H81" s="84">
        <f>SUM(H76:H80)</f>
        <v>121528</v>
      </c>
      <c r="I81" s="105">
        <f t="shared" ref="I81" si="13">(F81-H81)/H81</f>
        <v>2.1529430019654561E-2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203" t="s">
        <v>74</v>
      </c>
      <c r="C83" s="190" t="s">
        <v>143</v>
      </c>
      <c r="D83" s="194" t="s">
        <v>141</v>
      </c>
      <c r="E83" s="211">
        <v>4526.666666666667</v>
      </c>
      <c r="F83" s="208">
        <v>15159.6</v>
      </c>
      <c r="G83" s="196">
        <f>(F83-E83)/E83</f>
        <v>2.3489543446244476</v>
      </c>
      <c r="H83" s="208">
        <v>15159.6</v>
      </c>
      <c r="I83" s="196">
        <f>(F83-H83)/H83</f>
        <v>0</v>
      </c>
    </row>
    <row r="84" spans="1:11" ht="16.5" x14ac:dyDescent="0.3">
      <c r="A84" s="37"/>
      <c r="B84" s="203" t="s">
        <v>79</v>
      </c>
      <c r="C84" s="190" t="s">
        <v>154</v>
      </c>
      <c r="D84" s="186" t="s">
        <v>149</v>
      </c>
      <c r="E84" s="211">
        <v>29999</v>
      </c>
      <c r="F84" s="211">
        <v>57000</v>
      </c>
      <c r="G84" s="195">
        <f>(F84-E84)/E84</f>
        <v>0.90006333544451478</v>
      </c>
      <c r="H84" s="211">
        <v>57000</v>
      </c>
      <c r="I84" s="195">
        <f>(F84-H84)/H84</f>
        <v>0</v>
      </c>
    </row>
    <row r="85" spans="1:11" ht="16.5" x14ac:dyDescent="0.3">
      <c r="A85" s="37"/>
      <c r="B85" s="203" t="s">
        <v>77</v>
      </c>
      <c r="C85" s="190" t="s">
        <v>145</v>
      </c>
      <c r="D85" s="188" t="s">
        <v>160</v>
      </c>
      <c r="E85" s="211">
        <v>5404.4444444444443</v>
      </c>
      <c r="F85" s="211">
        <v>11620.375</v>
      </c>
      <c r="G85" s="195">
        <f>(F85-E85)/E85</f>
        <v>1.1501516241776317</v>
      </c>
      <c r="H85" s="211">
        <v>11565.333333333334</v>
      </c>
      <c r="I85" s="195">
        <f>(F85-H85)/H85</f>
        <v>4.7591941434170556E-3</v>
      </c>
    </row>
    <row r="86" spans="1:11" ht="16.5" x14ac:dyDescent="0.3">
      <c r="A86" s="37"/>
      <c r="B86" s="203" t="s">
        <v>75</v>
      </c>
      <c r="C86" s="190" t="s">
        <v>147</v>
      </c>
      <c r="D86" s="188" t="s">
        <v>144</v>
      </c>
      <c r="E86" s="211">
        <v>2113.8333333333335</v>
      </c>
      <c r="F86" s="211">
        <v>6770</v>
      </c>
      <c r="G86" s="195">
        <f>(F86-E86)/E86</f>
        <v>2.2027122920444686</v>
      </c>
      <c r="H86" s="211">
        <v>6589</v>
      </c>
      <c r="I86" s="195">
        <f>(F86-H86)/H86</f>
        <v>2.7470025800576718E-2</v>
      </c>
    </row>
    <row r="87" spans="1:11" ht="16.5" x14ac:dyDescent="0.3">
      <c r="A87" s="37"/>
      <c r="B87" s="203" t="s">
        <v>78</v>
      </c>
      <c r="C87" s="190" t="s">
        <v>148</v>
      </c>
      <c r="D87" s="199" t="s">
        <v>146</v>
      </c>
      <c r="E87" s="220">
        <v>5553.2291666666661</v>
      </c>
      <c r="F87" s="220">
        <v>21753.285714285714</v>
      </c>
      <c r="G87" s="195">
        <f>(F87-E87)/E87</f>
        <v>2.9172317693748546</v>
      </c>
      <c r="H87" s="220">
        <v>20967.571428571428</v>
      </c>
      <c r="I87" s="195">
        <f>(F87-H87)/H87</f>
        <v>3.7472832196657452E-2</v>
      </c>
    </row>
    <row r="88" spans="1:11" ht="16.5" x14ac:dyDescent="0.3">
      <c r="A88" s="37"/>
      <c r="B88" s="203" t="s">
        <v>76</v>
      </c>
      <c r="C88" s="190" t="s">
        <v>142</v>
      </c>
      <c r="D88" s="199" t="s">
        <v>159</v>
      </c>
      <c r="E88" s="220">
        <v>3375.625</v>
      </c>
      <c r="F88" s="265">
        <v>13903.125</v>
      </c>
      <c r="G88" s="195">
        <f>(F88-E88)/E88</f>
        <v>3.1186817256063692</v>
      </c>
      <c r="H88" s="265">
        <v>13275.625</v>
      </c>
      <c r="I88" s="195">
        <f>(F88-H88)/H88</f>
        <v>4.726707782119486E-2</v>
      </c>
    </row>
    <row r="89" spans="1:11" ht="16.5" customHeight="1" thickBot="1" x14ac:dyDescent="0.35">
      <c r="A89" s="35"/>
      <c r="B89" s="204" t="s">
        <v>80</v>
      </c>
      <c r="C89" s="191" t="s">
        <v>150</v>
      </c>
      <c r="D89" s="187" t="s">
        <v>149</v>
      </c>
      <c r="E89" s="214">
        <v>6840.5803571428569</v>
      </c>
      <c r="F89" s="214">
        <v>27331.666666666668</v>
      </c>
      <c r="G89" s="197">
        <f>(F89-E89)/E89</f>
        <v>2.9955186898911652</v>
      </c>
      <c r="H89" s="214">
        <v>23998.333333333332</v>
      </c>
      <c r="I89" s="197">
        <f>(F89-H89)/H89</f>
        <v>0.13889853462045987</v>
      </c>
    </row>
    <row r="90" spans="1:11" ht="15.75" customHeight="1" thickBot="1" x14ac:dyDescent="0.25">
      <c r="A90" s="252" t="s">
        <v>192</v>
      </c>
      <c r="B90" s="253"/>
      <c r="C90" s="253"/>
      <c r="D90" s="254"/>
      <c r="E90" s="84">
        <f>SUM(E83:E89)</f>
        <v>57813.378968253965</v>
      </c>
      <c r="F90" s="84">
        <f>SUM(F83:F89)</f>
        <v>153538.05238095237</v>
      </c>
      <c r="G90" s="113">
        <f t="shared" ref="G90:G91" si="14">(F90-E90)/E90</f>
        <v>1.6557529610103225</v>
      </c>
      <c r="H90" s="84">
        <f>SUM(H83:H89)</f>
        <v>148555.46309523811</v>
      </c>
      <c r="I90" s="105">
        <f t="shared" ref="I90:I91" si="15">(F90-H90)/H90</f>
        <v>3.3540262888345947E-2</v>
      </c>
    </row>
    <row r="91" spans="1:11" ht="15.75" customHeight="1" thickBot="1" x14ac:dyDescent="0.25">
      <c r="A91" s="252" t="s">
        <v>193</v>
      </c>
      <c r="B91" s="253"/>
      <c r="C91" s="253"/>
      <c r="D91" s="254"/>
      <c r="E91" s="100">
        <f>SUM(E90+E81+E74+E66+E55+E47+E39+E32)</f>
        <v>960286.44265873008</v>
      </c>
      <c r="F91" s="100">
        <f>SUM(F32,F39,F47,F55,F66,F74,F81,F90)</f>
        <v>3033810.081746032</v>
      </c>
      <c r="G91" s="102">
        <f t="shared" si="14"/>
        <v>2.1592761773730444</v>
      </c>
      <c r="H91" s="100">
        <f>SUM(H32,H39,H47,H55,H66,H74,H81,H90)</f>
        <v>2869013.6765873018</v>
      </c>
      <c r="I91" s="114">
        <f t="shared" si="15"/>
        <v>5.7440090475537893E-2</v>
      </c>
      <c r="J91" s="115"/>
    </row>
    <row r="92" spans="1:11" x14ac:dyDescent="0.25">
      <c r="E92" s="116"/>
      <c r="F92" s="116"/>
      <c r="K92" s="117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1"/>
  <sheetViews>
    <sheetView rightToLeft="1" topLeftCell="A9" zoomScaleNormal="100" workbookViewId="0">
      <selection activeCell="H41" sqref="H41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2.8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28" t="s">
        <v>203</v>
      </c>
      <c r="B9" s="26"/>
      <c r="C9" s="26"/>
      <c r="D9" s="26"/>
      <c r="E9" s="127"/>
      <c r="F9" s="127"/>
    </row>
    <row r="10" spans="1:9" ht="18" x14ac:dyDescent="0.2">
      <c r="A10" s="2" t="s">
        <v>204</v>
      </c>
      <c r="B10" s="2"/>
      <c r="C10" s="2"/>
    </row>
    <row r="11" spans="1:9" ht="18" x14ac:dyDescent="0.25">
      <c r="A11" s="2" t="s">
        <v>220</v>
      </c>
    </row>
    <row r="12" spans="1:9" ht="15.75" thickBot="1" x14ac:dyDescent="0.3"/>
    <row r="13" spans="1:9" ht="24.75" customHeight="1" x14ac:dyDescent="0.2">
      <c r="A13" s="246" t="s">
        <v>3</v>
      </c>
      <c r="B13" s="246"/>
      <c r="C13" s="248" t="s">
        <v>0</v>
      </c>
      <c r="D13" s="242" t="s">
        <v>205</v>
      </c>
      <c r="E13" s="242" t="s">
        <v>206</v>
      </c>
      <c r="F13" s="242" t="s">
        <v>207</v>
      </c>
      <c r="G13" s="242" t="s">
        <v>208</v>
      </c>
      <c r="H13" s="242" t="s">
        <v>209</v>
      </c>
      <c r="I13" s="242" t="s">
        <v>210</v>
      </c>
    </row>
    <row r="14" spans="1:9" ht="24.75" customHeight="1" thickBot="1" x14ac:dyDescent="0.25">
      <c r="A14" s="247"/>
      <c r="B14" s="247"/>
      <c r="C14" s="249"/>
      <c r="D14" s="262"/>
      <c r="E14" s="262"/>
      <c r="F14" s="262"/>
      <c r="G14" s="243"/>
      <c r="H14" s="262"/>
      <c r="I14" s="262"/>
    </row>
    <row r="15" spans="1:9" ht="17.25" customHeight="1" thickBot="1" x14ac:dyDescent="0.3">
      <c r="A15" s="87" t="s">
        <v>24</v>
      </c>
      <c r="B15" s="122"/>
      <c r="C15" s="106"/>
      <c r="D15" s="108"/>
      <c r="E15" s="108"/>
      <c r="F15" s="108"/>
      <c r="G15" s="108"/>
      <c r="H15" s="108"/>
      <c r="I15" s="136"/>
    </row>
    <row r="16" spans="1:9" ht="16.5" x14ac:dyDescent="0.3">
      <c r="A16" s="88"/>
      <c r="B16" s="137" t="s">
        <v>4</v>
      </c>
      <c r="C16" s="142" t="s">
        <v>161</v>
      </c>
      <c r="D16" s="229">
        <v>9000</v>
      </c>
      <c r="E16" s="207">
        <v>13000</v>
      </c>
      <c r="F16" s="229">
        <v>12500</v>
      </c>
      <c r="G16" s="207">
        <v>11000</v>
      </c>
      <c r="H16" s="229">
        <v>11333</v>
      </c>
      <c r="I16" s="172">
        <v>11366.6</v>
      </c>
    </row>
    <row r="17" spans="1:9" ht="16.5" x14ac:dyDescent="0.3">
      <c r="A17" s="89"/>
      <c r="B17" s="138" t="s">
        <v>5</v>
      </c>
      <c r="C17" s="143" t="s">
        <v>162</v>
      </c>
      <c r="D17" s="228">
        <v>10000</v>
      </c>
      <c r="E17" s="210">
        <v>10000</v>
      </c>
      <c r="F17" s="228">
        <v>9000</v>
      </c>
      <c r="G17" s="210">
        <v>12000</v>
      </c>
      <c r="H17" s="228">
        <v>10333</v>
      </c>
      <c r="I17" s="131">
        <v>10266.6</v>
      </c>
    </row>
    <row r="18" spans="1:9" ht="16.5" x14ac:dyDescent="0.3">
      <c r="A18" s="89"/>
      <c r="B18" s="138" t="s">
        <v>6</v>
      </c>
      <c r="C18" s="143" t="s">
        <v>163</v>
      </c>
      <c r="D18" s="228">
        <v>5500</v>
      </c>
      <c r="E18" s="210">
        <v>11000</v>
      </c>
      <c r="F18" s="228">
        <v>11500</v>
      </c>
      <c r="G18" s="210">
        <v>6500</v>
      </c>
      <c r="H18" s="228">
        <v>7333</v>
      </c>
      <c r="I18" s="131">
        <v>8366.6</v>
      </c>
    </row>
    <row r="19" spans="1:9" ht="16.5" x14ac:dyDescent="0.3">
      <c r="A19" s="89"/>
      <c r="B19" s="138" t="s">
        <v>7</v>
      </c>
      <c r="C19" s="143" t="s">
        <v>164</v>
      </c>
      <c r="D19" s="228">
        <v>4500</v>
      </c>
      <c r="E19" s="210">
        <v>5000</v>
      </c>
      <c r="F19" s="228">
        <v>9500</v>
      </c>
      <c r="G19" s="210">
        <v>5000</v>
      </c>
      <c r="H19" s="228">
        <v>5333</v>
      </c>
      <c r="I19" s="131">
        <v>5866.6</v>
      </c>
    </row>
    <row r="20" spans="1:9" ht="16.5" x14ac:dyDescent="0.3">
      <c r="A20" s="89"/>
      <c r="B20" s="138" t="s">
        <v>8</v>
      </c>
      <c r="C20" s="143" t="s">
        <v>165</v>
      </c>
      <c r="D20" s="228">
        <v>14500</v>
      </c>
      <c r="E20" s="210">
        <v>15000</v>
      </c>
      <c r="F20" s="228">
        <v>15500</v>
      </c>
      <c r="G20" s="210">
        <v>14500</v>
      </c>
      <c r="H20" s="228">
        <v>14666</v>
      </c>
      <c r="I20" s="131">
        <v>14833.2</v>
      </c>
    </row>
    <row r="21" spans="1:9" ht="16.5" x14ac:dyDescent="0.3">
      <c r="A21" s="89"/>
      <c r="B21" s="138" t="s">
        <v>9</v>
      </c>
      <c r="C21" s="143" t="s">
        <v>166</v>
      </c>
      <c r="D21" s="228">
        <v>12000</v>
      </c>
      <c r="E21" s="210">
        <v>9000</v>
      </c>
      <c r="F21" s="228">
        <v>10000</v>
      </c>
      <c r="G21" s="210">
        <v>9500</v>
      </c>
      <c r="H21" s="228">
        <v>11333</v>
      </c>
      <c r="I21" s="131">
        <v>10366.6</v>
      </c>
    </row>
    <row r="22" spans="1:9" ht="16.5" x14ac:dyDescent="0.3">
      <c r="A22" s="89"/>
      <c r="B22" s="138" t="s">
        <v>10</v>
      </c>
      <c r="C22" s="143" t="s">
        <v>167</v>
      </c>
      <c r="D22" s="228">
        <v>12000</v>
      </c>
      <c r="E22" s="210">
        <v>4000</v>
      </c>
      <c r="F22" s="228">
        <v>11500</v>
      </c>
      <c r="G22" s="210">
        <v>10000</v>
      </c>
      <c r="H22" s="228">
        <v>10000</v>
      </c>
      <c r="I22" s="131">
        <v>9500</v>
      </c>
    </row>
    <row r="23" spans="1:9" ht="16.5" x14ac:dyDescent="0.3">
      <c r="A23" s="89"/>
      <c r="B23" s="138" t="s">
        <v>11</v>
      </c>
      <c r="C23" s="143" t="s">
        <v>168</v>
      </c>
      <c r="D23" s="228">
        <v>1500</v>
      </c>
      <c r="E23" s="210">
        <v>2000</v>
      </c>
      <c r="F23" s="228">
        <v>2000</v>
      </c>
      <c r="G23" s="210">
        <v>2000</v>
      </c>
      <c r="H23" s="228">
        <v>2500</v>
      </c>
      <c r="I23" s="131">
        <v>2000</v>
      </c>
    </row>
    <row r="24" spans="1:9" ht="16.5" x14ac:dyDescent="0.3">
      <c r="A24" s="89"/>
      <c r="B24" s="138" t="s">
        <v>12</v>
      </c>
      <c r="C24" s="143" t="s">
        <v>169</v>
      </c>
      <c r="D24" s="228">
        <v>2000</v>
      </c>
      <c r="E24" s="210">
        <v>2000</v>
      </c>
      <c r="F24" s="228">
        <v>2750</v>
      </c>
      <c r="G24" s="210">
        <v>1750</v>
      </c>
      <c r="H24" s="228">
        <v>3000</v>
      </c>
      <c r="I24" s="131">
        <v>2300</v>
      </c>
    </row>
    <row r="25" spans="1:9" ht="16.5" x14ac:dyDescent="0.3">
      <c r="A25" s="89"/>
      <c r="B25" s="138" t="s">
        <v>13</v>
      </c>
      <c r="C25" s="143" t="s">
        <v>170</v>
      </c>
      <c r="D25" s="228">
        <v>2000</v>
      </c>
      <c r="E25" s="210">
        <v>2000</v>
      </c>
      <c r="F25" s="228">
        <v>2750</v>
      </c>
      <c r="G25" s="210">
        <v>2000</v>
      </c>
      <c r="H25" s="228">
        <v>3000</v>
      </c>
      <c r="I25" s="131">
        <v>2350</v>
      </c>
    </row>
    <row r="26" spans="1:9" ht="16.5" x14ac:dyDescent="0.3">
      <c r="A26" s="89"/>
      <c r="B26" s="138" t="s">
        <v>14</v>
      </c>
      <c r="C26" s="143" t="s">
        <v>171</v>
      </c>
      <c r="D26" s="228">
        <v>2500</v>
      </c>
      <c r="E26" s="210">
        <v>3000</v>
      </c>
      <c r="F26" s="228">
        <v>2750</v>
      </c>
      <c r="G26" s="210">
        <v>3000</v>
      </c>
      <c r="H26" s="228">
        <v>4000</v>
      </c>
      <c r="I26" s="131">
        <v>3050</v>
      </c>
    </row>
    <row r="27" spans="1:9" ht="16.5" x14ac:dyDescent="0.3">
      <c r="A27" s="89"/>
      <c r="B27" s="138" t="s">
        <v>15</v>
      </c>
      <c r="C27" s="143" t="s">
        <v>172</v>
      </c>
      <c r="D27" s="228">
        <v>7500</v>
      </c>
      <c r="E27" s="210">
        <v>6000</v>
      </c>
      <c r="F27" s="228">
        <v>7500</v>
      </c>
      <c r="G27" s="210">
        <v>7500</v>
      </c>
      <c r="H27" s="228">
        <v>8333</v>
      </c>
      <c r="I27" s="131">
        <v>7366.6</v>
      </c>
    </row>
    <row r="28" spans="1:9" ht="16.5" x14ac:dyDescent="0.3">
      <c r="A28" s="89"/>
      <c r="B28" s="138" t="s">
        <v>16</v>
      </c>
      <c r="C28" s="143" t="s">
        <v>173</v>
      </c>
      <c r="D28" s="228">
        <v>1500</v>
      </c>
      <c r="E28" s="210">
        <v>2000</v>
      </c>
      <c r="F28" s="228">
        <v>2750</v>
      </c>
      <c r="G28" s="210">
        <v>1750</v>
      </c>
      <c r="H28" s="228">
        <v>3666</v>
      </c>
      <c r="I28" s="131">
        <v>2333.1999999999998</v>
      </c>
    </row>
    <row r="29" spans="1:9" ht="16.5" x14ac:dyDescent="0.3">
      <c r="A29" s="89"/>
      <c r="B29" s="140" t="s">
        <v>17</v>
      </c>
      <c r="C29" s="143" t="s">
        <v>174</v>
      </c>
      <c r="D29" s="228">
        <v>5000</v>
      </c>
      <c r="E29" s="210">
        <v>7000</v>
      </c>
      <c r="F29" s="228">
        <v>4750</v>
      </c>
      <c r="G29" s="210">
        <v>3000</v>
      </c>
      <c r="H29" s="228">
        <v>3666</v>
      </c>
      <c r="I29" s="131">
        <v>4683.2</v>
      </c>
    </row>
    <row r="30" spans="1:9" ht="16.5" x14ac:dyDescent="0.3">
      <c r="A30" s="89"/>
      <c r="B30" s="138" t="s">
        <v>18</v>
      </c>
      <c r="C30" s="143" t="s">
        <v>175</v>
      </c>
      <c r="D30" s="228">
        <v>10000</v>
      </c>
      <c r="E30" s="210">
        <v>10000</v>
      </c>
      <c r="F30" s="228">
        <v>10000</v>
      </c>
      <c r="G30" s="210">
        <v>8000</v>
      </c>
      <c r="H30" s="228">
        <v>6000</v>
      </c>
      <c r="I30" s="131">
        <v>8800</v>
      </c>
    </row>
    <row r="31" spans="1:9" ht="17.25" thickBot="1" x14ac:dyDescent="0.35">
      <c r="A31" s="90"/>
      <c r="B31" s="139" t="s">
        <v>19</v>
      </c>
      <c r="C31" s="144" t="s">
        <v>176</v>
      </c>
      <c r="D31" s="230">
        <v>10000</v>
      </c>
      <c r="E31" s="213">
        <v>10000</v>
      </c>
      <c r="F31" s="230">
        <v>9750</v>
      </c>
      <c r="G31" s="213">
        <v>9500</v>
      </c>
      <c r="H31" s="230">
        <v>10000</v>
      </c>
      <c r="I31" s="168">
        <v>9850</v>
      </c>
    </row>
    <row r="32" spans="1:9" ht="17.25" customHeight="1" thickBot="1" x14ac:dyDescent="0.3">
      <c r="A32" s="87" t="s">
        <v>20</v>
      </c>
      <c r="B32" s="133" t="s">
        <v>21</v>
      </c>
      <c r="C32" s="141"/>
      <c r="D32" s="234"/>
      <c r="E32" s="232"/>
      <c r="F32" s="234"/>
      <c r="G32" s="232"/>
      <c r="H32" s="234"/>
      <c r="I32" s="175"/>
    </row>
    <row r="33" spans="1:9" ht="16.5" x14ac:dyDescent="0.3">
      <c r="A33" s="88"/>
      <c r="B33" s="129" t="s">
        <v>26</v>
      </c>
      <c r="C33" s="135" t="s">
        <v>177</v>
      </c>
      <c r="D33" s="229">
        <v>6000</v>
      </c>
      <c r="E33" s="207">
        <v>15000</v>
      </c>
      <c r="F33" s="229">
        <v>14000</v>
      </c>
      <c r="G33" s="207">
        <v>10000</v>
      </c>
      <c r="H33" s="229">
        <v>9666</v>
      </c>
      <c r="I33" s="172">
        <v>10933.2</v>
      </c>
    </row>
    <row r="34" spans="1:9" ht="16.5" x14ac:dyDescent="0.3">
      <c r="A34" s="89"/>
      <c r="B34" s="130" t="s">
        <v>27</v>
      </c>
      <c r="C34" s="15" t="s">
        <v>178</v>
      </c>
      <c r="D34" s="228">
        <v>6000</v>
      </c>
      <c r="E34" s="210">
        <v>15000</v>
      </c>
      <c r="F34" s="228">
        <v>10000</v>
      </c>
      <c r="G34" s="210">
        <v>10000</v>
      </c>
      <c r="H34" s="228">
        <v>11000</v>
      </c>
      <c r="I34" s="131">
        <v>10400</v>
      </c>
    </row>
    <row r="35" spans="1:9" ht="16.5" x14ac:dyDescent="0.3">
      <c r="A35" s="89"/>
      <c r="B35" s="132" t="s">
        <v>28</v>
      </c>
      <c r="C35" s="15" t="s">
        <v>179</v>
      </c>
      <c r="D35" s="228">
        <v>14500</v>
      </c>
      <c r="E35" s="210">
        <v>15000</v>
      </c>
      <c r="F35" s="228">
        <v>12000</v>
      </c>
      <c r="G35" s="210">
        <v>14500</v>
      </c>
      <c r="H35" s="228">
        <v>15000</v>
      </c>
      <c r="I35" s="131">
        <v>14200</v>
      </c>
    </row>
    <row r="36" spans="1:9" ht="16.5" x14ac:dyDescent="0.3">
      <c r="A36" s="89"/>
      <c r="B36" s="130" t="s">
        <v>29</v>
      </c>
      <c r="C36" s="190" t="s">
        <v>180</v>
      </c>
      <c r="D36" s="228">
        <v>7000</v>
      </c>
      <c r="E36" s="210">
        <v>10000</v>
      </c>
      <c r="F36" s="228">
        <v>16000</v>
      </c>
      <c r="G36" s="210">
        <v>7000</v>
      </c>
      <c r="H36" s="228">
        <v>9000</v>
      </c>
      <c r="I36" s="131">
        <v>9800</v>
      </c>
    </row>
    <row r="37" spans="1:9" ht="16.5" customHeight="1" thickBot="1" x14ac:dyDescent="0.35">
      <c r="A37" s="90"/>
      <c r="B37" s="145" t="s">
        <v>30</v>
      </c>
      <c r="C37" s="16" t="s">
        <v>181</v>
      </c>
      <c r="D37" s="230">
        <v>7500</v>
      </c>
      <c r="E37" s="213">
        <v>7000</v>
      </c>
      <c r="F37" s="230">
        <v>11000</v>
      </c>
      <c r="G37" s="213">
        <v>8000</v>
      </c>
      <c r="H37" s="230">
        <v>8000</v>
      </c>
      <c r="I37" s="168">
        <v>8300</v>
      </c>
    </row>
    <row r="38" spans="1:9" ht="17.25" customHeight="1" thickBot="1" x14ac:dyDescent="0.3">
      <c r="A38" s="87" t="s">
        <v>25</v>
      </c>
      <c r="B38" s="133" t="s">
        <v>51</v>
      </c>
      <c r="C38" s="134"/>
      <c r="D38" s="231"/>
      <c r="E38" s="233"/>
      <c r="F38" s="231"/>
      <c r="G38" s="233"/>
      <c r="H38" s="231"/>
      <c r="I38" s="168"/>
    </row>
    <row r="39" spans="1:9" ht="16.5" x14ac:dyDescent="0.3">
      <c r="A39" s="88"/>
      <c r="B39" s="171" t="s">
        <v>31</v>
      </c>
      <c r="C39" s="174" t="s">
        <v>211</v>
      </c>
      <c r="D39" s="207">
        <v>300000</v>
      </c>
      <c r="E39" s="207">
        <v>300000</v>
      </c>
      <c r="F39" s="207">
        <v>270000</v>
      </c>
      <c r="G39" s="207">
        <v>235000</v>
      </c>
      <c r="H39" s="207">
        <v>225000</v>
      </c>
      <c r="I39" s="172">
        <v>266000</v>
      </c>
    </row>
    <row r="40" spans="1:9" ht="17.25" thickBot="1" x14ac:dyDescent="0.35">
      <c r="A40" s="90"/>
      <c r="B40" s="173" t="s">
        <v>32</v>
      </c>
      <c r="C40" s="149" t="s">
        <v>183</v>
      </c>
      <c r="D40" s="213">
        <v>180000</v>
      </c>
      <c r="E40" s="213">
        <v>150000</v>
      </c>
      <c r="F40" s="213">
        <v>160000</v>
      </c>
      <c r="G40" s="213">
        <v>150000</v>
      </c>
      <c r="H40" s="213">
        <v>173333</v>
      </c>
      <c r="I40" s="168">
        <v>162666.6</v>
      </c>
    </row>
    <row r="41" spans="1:9" ht="15.75" thickBot="1" x14ac:dyDescent="0.3">
      <c r="D41" s="236">
        <v>630500</v>
      </c>
      <c r="E41" s="237">
        <v>623000</v>
      </c>
      <c r="F41" s="237">
        <v>617500</v>
      </c>
      <c r="G41" s="237">
        <v>541500</v>
      </c>
      <c r="H41" s="237">
        <v>565495</v>
      </c>
      <c r="I41" s="238">
        <v>595599</v>
      </c>
    </row>
    <row r="43" spans="1:9" x14ac:dyDescent="0.25">
      <c r="G43"/>
    </row>
    <row r="44" spans="1:9" ht="14.25" customHeight="1" x14ac:dyDescent="0.25"/>
    <row r="45" spans="1:9" x14ac:dyDescent="0.25">
      <c r="G45"/>
    </row>
    <row r="47" spans="1:9" x14ac:dyDescent="0.25">
      <c r="G47"/>
    </row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19-10-2021</vt:lpstr>
      <vt:lpstr>By Order</vt:lpstr>
      <vt:lpstr>All Stores</vt:lpstr>
      <vt:lpstr>'19-10-2021'!Print_Titles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2021-10-20T10:10:14Z</cp:lastPrinted>
  <dcterms:created xsi:type="dcterms:W3CDTF">2010-10-20T06:23:14Z</dcterms:created>
  <dcterms:modified xsi:type="dcterms:W3CDTF">2021-10-20T10:10:19Z</dcterms:modified>
</cp:coreProperties>
</file>