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8-11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'08-11-2021'!$12:$14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5" i="11"/>
  <c r="G85" i="11"/>
  <c r="I87" i="11"/>
  <c r="G87" i="11"/>
  <c r="I86" i="11"/>
  <c r="G86" i="11"/>
  <c r="I89" i="11"/>
  <c r="G89" i="11"/>
  <c r="I83" i="11"/>
  <c r="G83" i="11"/>
  <c r="I76" i="11"/>
  <c r="G76" i="11"/>
  <c r="I79" i="11"/>
  <c r="G79" i="11"/>
  <c r="I78" i="11"/>
  <c r="G78" i="11"/>
  <c r="I77" i="11"/>
  <c r="G77" i="11"/>
  <c r="I80" i="11"/>
  <c r="G80" i="11"/>
  <c r="I68" i="11"/>
  <c r="G68" i="11"/>
  <c r="I72" i="11"/>
  <c r="G72" i="11"/>
  <c r="I71" i="11"/>
  <c r="G71" i="11"/>
  <c r="I70" i="11"/>
  <c r="G70" i="11"/>
  <c r="I69" i="11"/>
  <c r="G69" i="11"/>
  <c r="I73" i="11"/>
  <c r="G73" i="11"/>
  <c r="I65" i="11"/>
  <c r="G65" i="11"/>
  <c r="I60" i="11"/>
  <c r="G60" i="11"/>
  <c r="I63" i="11"/>
  <c r="G63" i="11"/>
  <c r="I59" i="11"/>
  <c r="G59" i="11"/>
  <c r="I62" i="11"/>
  <c r="G62" i="11"/>
  <c r="I58" i="11"/>
  <c r="G58" i="11"/>
  <c r="I57" i="11"/>
  <c r="G57" i="11"/>
  <c r="I61" i="11"/>
  <c r="G61" i="11"/>
  <c r="I64" i="11"/>
  <c r="G64" i="11"/>
  <c r="I52" i="11"/>
  <c r="G52" i="11"/>
  <c r="I51" i="11"/>
  <c r="G51" i="11"/>
  <c r="I49" i="11"/>
  <c r="G49" i="11"/>
  <c r="I54" i="11"/>
  <c r="G54" i="11"/>
  <c r="I50" i="11"/>
  <c r="G50" i="11"/>
  <c r="I53" i="11"/>
  <c r="G53" i="11"/>
  <c r="I43" i="11"/>
  <c r="G43" i="11"/>
  <c r="I42" i="11"/>
  <c r="G42" i="11"/>
  <c r="I46" i="11"/>
  <c r="G46" i="11"/>
  <c r="I45" i="11"/>
  <c r="G45" i="11"/>
  <c r="I44" i="11"/>
  <c r="G44" i="11"/>
  <c r="I41" i="11"/>
  <c r="G41" i="11"/>
  <c r="I36" i="11"/>
  <c r="G36" i="11"/>
  <c r="I34" i="11"/>
  <c r="G34" i="11"/>
  <c r="I35" i="11"/>
  <c r="G35" i="11"/>
  <c r="I38" i="11"/>
  <c r="G38" i="11"/>
  <c r="I37" i="11"/>
  <c r="G37" i="11"/>
  <c r="I26" i="11"/>
  <c r="G26" i="11"/>
  <c r="I24" i="11"/>
  <c r="G24" i="11"/>
  <c r="I31" i="11"/>
  <c r="G31" i="11"/>
  <c r="I23" i="11"/>
  <c r="G23" i="11"/>
  <c r="I25" i="11"/>
  <c r="G25" i="11"/>
  <c r="I18" i="11"/>
  <c r="G18" i="11"/>
  <c r="I19" i="11"/>
  <c r="G19" i="11"/>
  <c r="I17" i="11"/>
  <c r="G17" i="11"/>
  <c r="I16" i="11"/>
  <c r="G16" i="11"/>
  <c r="I28" i="11"/>
  <c r="G28" i="11"/>
  <c r="I21" i="11"/>
  <c r="G21" i="11"/>
  <c r="I20" i="11"/>
  <c r="G20" i="11"/>
  <c r="I22" i="11"/>
  <c r="G22" i="11"/>
  <c r="I27" i="11"/>
  <c r="G27" i="11"/>
  <c r="I29" i="11"/>
  <c r="G29" i="11"/>
  <c r="I30" i="11"/>
  <c r="G30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<sst xmlns="http://schemas.openxmlformats.org/spreadsheetml/2006/main" count="848" uniqueCount="227">
  <si>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</si>
  <si>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</si>
  <si>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</si>
  <si>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</si>
  <si>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</si>
  <si>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</si>
  <si>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</si>
  <si>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</si>
  <si>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</si>
  <si>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</si>
  <si>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</si>
  <si>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</si>
  <si>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</si>
  <si>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</si>
  <si>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</si>
  <si>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</si>
  <si>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</si>
  <si>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</si>
  <si>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</si>
  <si>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</si>
  <si>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</si>
  <si>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</si>
  <si>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</si>
  <si>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</si>
  <si>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</si>
  <si>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</si>
  <si>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</si>
  <si>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</si>
  <si>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</si>
  <si>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</si>
  <si>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</si>
  <si>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</si>
  <si>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</si>
  <si>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</si>
  <si>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</si>
  <si>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</si>
  <si>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</si>
  <si>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</si>
  <si>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</si>
  <si>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</si>
  <si>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</si>
  <si>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</si>
  <si>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</si>
  <si>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</si>
  <si>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</si>
  <si>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</si>
  <si>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</si>
  <si>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</si>
  <si>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</si>
  <si>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</si>
  <si>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</si>
  <si>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</si>
  <si>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</si>
  <si>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</si>
  <si>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</si>
  <si>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</si>
  <si>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</si>
  <si>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</si>
  <si>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</si>
  <si>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</si>
  <si>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</si>
  <si>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</si>
  <si>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</si>
  <si>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</si>
  <si>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</si>
  <si>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</si>
  <si>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</si>
  <si>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</si>
  <si>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</si>
  <si>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</si>
  <si>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</si>
  <si>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</si>
  <si>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</si>
  <si>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</si>
  <si>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</si>
  <si>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</si>
  <si>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</si>
  <si>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</si>
  <si>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</si>
  <si>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</si>
  <si>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</si>
  <si>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</si>
  <si>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</si>
  <si>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</si>
  <si>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</si>
  <si>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</si>
  <si>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</si>
  <si>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</si>
  <si>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</si>
  <si>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</si>
  <si>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</si>
  <si>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</si>
  <si>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</si>
  <si>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</si>
  <si>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</si>
  <si>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</si>
  <si>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</si>
  <si>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</si>
  <si>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</si>
  <si>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</si>
  <si>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</si>
  <si>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</si>
  <si>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</si>
  <si>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</si>
  <si>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</si>
  <si>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</si>
  <si>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</si>
  <si>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</si>
  <si>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</si>
  <si>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</si>
  <si>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</si>
  <si>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</si>
  <si>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</si>
  <si>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</si>
  <si>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</si>
  <si>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</si>
  <si>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</si>
  <si>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</si>
  <si>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</si>
  <si>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</si>
  <si>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</si>
  <si>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</si>
  <si>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</si>
  <si>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</si>
  <si>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</si>
  <si>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</si>
  <si>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</si>
  <si>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</si>
  <si>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</si>
  <si>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</si>
  <si>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</si>
  <si>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</si>
  <si>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</si>
  <si>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</si>
  <si>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</si>
  <si>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</si>
  <si>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</si>
  <si>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</si>
  <si>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</si>
  <si>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</si>
  <si>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</si>
  <si>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</si>
  <si>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</si>
  <si>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</si>
  <si>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</si>
  <si>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</si>
  <si>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</si>
  <si>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</si>
  <si>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</si>
  <si>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</si>
  <si>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</si>
  <si>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</si>
  <si>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</si>
  <si>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</si>
  <si>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</si>
  <si>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</si>
  <si>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</si>
  <si>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</si>
  <si>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</si>
  <si>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</si>
  <si>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</si>
  <si>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</si>
  <si>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</si>
  <si>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</si>
  <si>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</si>
  <si>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</si>
  <si>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</si>
  <si>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</si>
  <si>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</si>
  <si>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</si>
  <si>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</si>
  <si>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</si>
  <si>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</si>
  <si>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</si>
  <si>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</si>
  <si>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</si>
  <si>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</si>
  <si>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</si>
  <si>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</si>
  <si>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</si>
  <si>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</si>
  <si>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</si>
  <si>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</si>
  <si>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</si>
  <si>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</si>
  <si>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</si>
  <si>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</si>
  <si>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</si>
  <si>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</si>
  <si>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</si>
  <si>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</si>
  <si>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</si>
  <si>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</si>
  <si>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</si>
  <si>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</si>
  <si>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</si>
  <si>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</si>
  <si>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</si>
  <si>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</si>
  <si>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</si>
  <si>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</si>
  <si>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</si>
  <si>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</si>
  <si>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</si>
  <si>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</si>
  <si>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</si>
  <si>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</si>
  <si>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</si>
  <si>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</si>
  <si>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</si>
  <si>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</si>
  <si>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</si>
  <si>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</si>
  <si>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</si>
  <si>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</si>
  <si>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</si>
  <si>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</si>
  <si>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01-11-2021 (ل.ل.)</t>
  </si>
  <si>
    <t>معدل أسعار المحلات والملاحم في 01-11-2021 (ل.ل.)</t>
  </si>
  <si>
    <t>المعدل العام للأسعار في 01-11-2021  (ل.ل.)</t>
  </si>
  <si>
    <t>معدل الأسعار في تشرين الثاني 2020 (ل.ل.)</t>
  </si>
  <si>
    <t>معدل أسعار  السوبرماركات في 8-11-2021 (ل.ل.)</t>
  </si>
  <si>
    <t xml:space="preserve"> التاريخ 8 تشرين الثاني 2021</t>
  </si>
  <si>
    <t>معدل أسعار المحلات والملاحم في 8-11-2021 (ل.ل.)</t>
  </si>
  <si>
    <t>معدل أسعار  السوبرماركات في 08-11-2021 (ل.ل.)</t>
  </si>
  <si>
    <t>معدل أسعار المحلات والملاحم في 08-11-2021 (ل.ل.)</t>
  </si>
  <si>
    <t>المعدل العام للأسعار في 08-11-2021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</si>
</sst>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/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220</v>
      </c>
      <c r="F12" s="241" t="s">
        <v>221</v>
      </c>
      <c r="G12" s="241" t="s">
        <v>197</v>
      </c>
      <c r="H12" s="241" t="s">
        <v>217</v>
      </c>
      <c r="I12" s="241" t="s">
        <v>187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5638.66</v>
      </c>
      <c r="F15" s="216">
        <v>13422.8</v>
      </c>
      <c r="G15" s="45">
        <f t="shared" ref="G15:G30" si="0">(F15-E15)/E15</f>
        <v>1.380494656531871</v>
      </c>
      <c r="H15" s="216">
        <v>11598.8</v>
      </c>
      <c r="I15" s="45">
        <f t="shared" ref="I15:I30" si="1">(F15-H15)/H15</f>
        <v>0.15725764734282857</v>
      </c>
    </row>
    <row r="16" spans="1:9" ht="16.5" x14ac:dyDescent="0.3">
      <c r="A16" s="37"/>
      <c r="B16" s="93" t="s">
        <v>5</v>
      </c>
      <c r="C16" s="190" t="s">
        <v>85</v>
      </c>
      <c r="D16" s="186" t="s">
        <v>161</v>
      </c>
      <c r="E16" s="210">
        <v>4902.9028571428571</v>
      </c>
      <c r="F16" s="210">
        <v>17355.333333333332</v>
      </c>
      <c r="G16" s="48">
        <f t="shared" si="0"/>
        <v>2.5398077096406246</v>
      </c>
      <c r="H16" s="210">
        <v>15860.888888888889</v>
      </c>
      <c r="I16" s="44">
        <f t="shared" si="1"/>
        <v>9.4221985596996044E-2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3511.3422222222225</v>
      </c>
      <c r="F17" s="210">
        <v>8904.7999999999993</v>
      </c>
      <c r="G17" s="48">
        <f t="shared" si="0"/>
        <v>1.5360102879304143</v>
      </c>
      <c r="H17" s="210">
        <v>7776.4444444444443</v>
      </c>
      <c r="I17" s="44">
        <f t="shared" si="1"/>
        <v>0.14509915985597524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3069.9977777777776</v>
      </c>
      <c r="F18" s="210">
        <v>5023.8</v>
      </c>
      <c r="G18" s="48">
        <f t="shared" si="0"/>
        <v>0.63641812263345843</v>
      </c>
      <c r="H18" s="210">
        <v>5098.8</v>
      </c>
      <c r="I18" s="44">
        <f t="shared" si="1"/>
        <v>-1.4709343374911744E-2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6032.8149999999996</v>
      </c>
      <c r="F19" s="210">
        <v>18860.888888888891</v>
      </c>
      <c r="G19" s="48">
        <f t="shared" si="0"/>
        <v>2.1263827730319749</v>
      </c>
      <c r="H19" s="210">
        <v>18074.8</v>
      </c>
      <c r="I19" s="44">
        <f t="shared" si="1"/>
        <v>4.3490876186120526E-2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4211.9333333333334</v>
      </c>
      <c r="F20" s="210">
        <v>7348.8</v>
      </c>
      <c r="G20" s="48">
        <f t="shared" si="0"/>
        <v>0.74475696038240558</v>
      </c>
      <c r="H20" s="210">
        <v>8923.7999999999993</v>
      </c>
      <c r="I20" s="44">
        <f t="shared" si="1"/>
        <v>-0.17649431856384043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3411.942222222222</v>
      </c>
      <c r="F21" s="210">
        <v>12494.8</v>
      </c>
      <c r="G21" s="48">
        <f t="shared" si="0"/>
        <v>2.6620784251915168</v>
      </c>
      <c r="H21" s="210">
        <v>11394.8</v>
      </c>
      <c r="I21" s="44">
        <f t="shared" si="1"/>
        <v>9.6535261698318539E-2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647.58660000000009</v>
      </c>
      <c r="F22" s="210">
        <v>1949.8</v>
      </c>
      <c r="G22" s="48">
        <f t="shared" si="0"/>
        <v>2.0108714417500297</v>
      </c>
      <c r="H22" s="210">
        <v>2349</v>
      </c>
      <c r="I22" s="44">
        <f t="shared" si="1"/>
        <v>-0.16994465730097916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669.74</v>
      </c>
      <c r="F23" s="210">
        <v>2721.1111111111113</v>
      </c>
      <c r="G23" s="48">
        <f t="shared" si="0"/>
        <v>3.0629365292667474</v>
      </c>
      <c r="H23" s="210">
        <v>3054.2222222222222</v>
      </c>
      <c r="I23" s="44">
        <f t="shared" si="1"/>
        <v>-0.10906577415599526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698.21333333333337</v>
      </c>
      <c r="F24" s="210">
        <v>2887.7777777777778</v>
      </c>
      <c r="G24" s="48">
        <f t="shared" si="0"/>
        <v>3.1359533539574018</v>
      </c>
      <c r="H24" s="210">
        <v>2905</v>
      </c>
      <c r="I24" s="44">
        <f t="shared" si="1"/>
        <v>-5.9284758079938627E-3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704.58</v>
      </c>
      <c r="F25" s="210">
        <v>2924</v>
      </c>
      <c r="G25" s="48">
        <f t="shared" si="0"/>
        <v>3.1499900650032644</v>
      </c>
      <c r="H25" s="210">
        <v>3048.8</v>
      </c>
      <c r="I25" s="44">
        <f t="shared" si="1"/>
        <v>-4.0934138021516721E-2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2023.4577777777779</v>
      </c>
      <c r="F26" s="210">
        <v>9924.7999999999993</v>
      </c>
      <c r="G26" s="48">
        <f t="shared" si="0"/>
        <v>3.904871309397774</v>
      </c>
      <c r="H26" s="210">
        <v>9249.7999999999993</v>
      </c>
      <c r="I26" s="44">
        <f t="shared" si="1"/>
        <v>7.2974550801098409E-2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683.62277777777786</v>
      </c>
      <c r="F27" s="210">
        <v>2832.2222222222222</v>
      </c>
      <c r="G27" s="48">
        <f t="shared" si="0"/>
        <v>3.1429605833626559</v>
      </c>
      <c r="H27" s="210">
        <v>2905</v>
      </c>
      <c r="I27" s="44">
        <f t="shared" si="1"/>
        <v>-2.5052591317651578E-2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2502.8488888888887</v>
      </c>
      <c r="F28" s="210">
        <v>4968.75</v>
      </c>
      <c r="G28" s="48">
        <f t="shared" si="0"/>
        <v>0.98523771133694771</v>
      </c>
      <c r="H28" s="210">
        <v>4612.25</v>
      </c>
      <c r="I28" s="44">
        <f t="shared" si="1"/>
        <v>7.7294162285218709E-2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3387.1133333333337</v>
      </c>
      <c r="F29" s="210">
        <v>11055.555555555555</v>
      </c>
      <c r="G29" s="48">
        <f t="shared" si="0"/>
        <v>2.2640052066623753</v>
      </c>
      <c r="H29" s="210">
        <v>10905.555555555555</v>
      </c>
      <c r="I29" s="44">
        <f t="shared" si="1"/>
        <v>1.3754457463066735E-2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2712.1311111111108</v>
      </c>
      <c r="F30" s="213">
        <v>11348.8</v>
      </c>
      <c r="G30" s="51">
        <f t="shared" si="0"/>
        <v>3.1844584701329586</v>
      </c>
      <c r="H30" s="213">
        <v>10923.8</v>
      </c>
      <c r="I30" s="56">
        <f t="shared" si="1"/>
        <v>3.8905875244878159E-2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5477.165</v>
      </c>
      <c r="F32" s="216">
        <v>13359.8</v>
      </c>
      <c r="G32" s="45">
        <f>(F32-E32)/E32</f>
        <v>1.4391815839033513</v>
      </c>
      <c r="H32" s="216">
        <v>11498.666666666666</v>
      </c>
      <c r="I32" s="44">
        <f>(F32-H32)/H32</f>
        <v>0.16185644712430428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5492.2133333333331</v>
      </c>
      <c r="F33" s="210">
        <v>13139.8</v>
      </c>
      <c r="G33" s="48">
        <f>(F33-E33)/E33</f>
        <v>1.3924416628633023</v>
      </c>
      <c r="H33" s="210">
        <v>10823.8</v>
      </c>
      <c r="I33" s="44">
        <f>(F33-H33)/H33</f>
        <v>0.21397291154677656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3519.45</v>
      </c>
      <c r="F34" s="210">
        <v>14199</v>
      </c>
      <c r="G34" s="48">
        <f>(F34-E34)/E34</f>
        <v>3.0344371989941608</v>
      </c>
      <c r="H34" s="210">
        <v>14474</v>
      </c>
      <c r="I34" s="44">
        <f>(F34-H34)/H34</f>
        <v>-1.8999585463589885E-2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3128.1788888888891</v>
      </c>
      <c r="F35" s="210">
        <v>7277.5555555555557</v>
      </c>
      <c r="G35" s="48">
        <f>(F35-E35)/E35</f>
        <v>1.3264512082109541</v>
      </c>
      <c r="H35" s="210">
        <v>8124.75</v>
      </c>
      <c r="I35" s="44">
        <f>(F35-H35)/H35</f>
        <v>-0.1042732938791279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3991.22</v>
      </c>
      <c r="F36" s="210">
        <v>9359.7999999999993</v>
      </c>
      <c r="G36" s="51">
        <f>(F36-E36)/E36</f>
        <v>1.3450974889883294</v>
      </c>
      <c r="H36" s="210">
        <v>9039.7999999999993</v>
      </c>
      <c r="I36" s="56">
        <f>(F36-H36)/H36</f>
        <v>3.5399013252505586E-2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63998.043809523813</v>
      </c>
      <c r="F38" s="210">
        <v>280997.59999999998</v>
      </c>
      <c r="G38" s="45">
        <f t="shared" ref="G38:G43" si="2">(F38-E38)/E38</f>
        <v>3.3907217044997173</v>
      </c>
      <c r="H38" s="210">
        <v>296247</v>
      </c>
      <c r="I38" s="44">
        <f t="shared" ref="I38:I43" si="3">(F38-H38)/H38</f>
        <v>-5.1475289201240934E-2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37151.501428571428</v>
      </c>
      <c r="F39" s="210">
        <v>173483</v>
      </c>
      <c r="G39" s="48">
        <f t="shared" si="2"/>
        <v>3.669609392060333</v>
      </c>
      <c r="H39" s="210">
        <v>172983</v>
      </c>
      <c r="I39" s="44">
        <f t="shared" si="3"/>
        <v>2.8904574437950549E-3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25264.428571428572</v>
      </c>
      <c r="F40" s="210">
        <v>137224.5</v>
      </c>
      <c r="G40" s="48">
        <f t="shared" si="2"/>
        <v>4.4315299319766348</v>
      </c>
      <c r="H40" s="210">
        <v>134724.5</v>
      </c>
      <c r="I40" s="44">
        <f t="shared" si="3"/>
        <v>1.8556387294070491E-2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13778.266666666666</v>
      </c>
      <c r="F41" s="210">
        <v>46247.5</v>
      </c>
      <c r="G41" s="48">
        <f t="shared" si="2"/>
        <v>2.3565542835576805</v>
      </c>
      <c r="H41" s="210">
        <v>44997.5</v>
      </c>
      <c r="I41" s="44">
        <f t="shared" si="3"/>
        <v>2.7779321073392968E-2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12216.533333333335</v>
      </c>
      <c r="F42" s="210">
        <v>40166</v>
      </c>
      <c r="G42" s="48">
        <f t="shared" si="2"/>
        <v>2.2878394307168426</v>
      </c>
      <c r="H42" s="210">
        <v>40166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23046.476190476191</v>
      </c>
      <c r="F43" s="210">
        <v>85106.857142857145</v>
      </c>
      <c r="G43" s="51">
        <f t="shared" si="2"/>
        <v>2.6928360083971108</v>
      </c>
      <c r="H43" s="210">
        <v>84458.833333333328</v>
      </c>
      <c r="I43" s="59">
        <f t="shared" si="3"/>
        <v>7.6726587847391111E-3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16666.428571428572</v>
      </c>
      <c r="F45" s="210">
        <v>76709.125</v>
      </c>
      <c r="G45" s="45">
        <f t="shared" ref="G45:G50" si="4">(F45-E45)/E45</f>
        <v>3.6026132516178802</v>
      </c>
      <c r="H45" s="210">
        <v>76491.444444444438</v>
      </c>
      <c r="I45" s="44">
        <f t="shared" ref="I45:I50" si="5">(F45-H45)/H45</f>
        <v>2.8458157266681361E-3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10133.76</v>
      </c>
      <c r="F46" s="210">
        <v>42589.3</v>
      </c>
      <c r="G46" s="48">
        <f t="shared" si="4"/>
        <v>3.2027144909688015</v>
      </c>
      <c r="H46" s="210">
        <v>42589.3</v>
      </c>
      <c r="I46" s="85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38714.75</v>
      </c>
      <c r="F47" s="210">
        <v>134353.66666666666</v>
      </c>
      <c r="G47" s="48">
        <f t="shared" si="4"/>
        <v>2.4703482953310214</v>
      </c>
      <c r="H47" s="210">
        <v>130522.875</v>
      </c>
      <c r="I47" s="85">
        <f t="shared" si="5"/>
        <v>2.934958080464177E-2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59060.857142857145</v>
      </c>
      <c r="F48" s="210">
        <v>182230</v>
      </c>
      <c r="G48" s="48">
        <f t="shared" si="4"/>
        <v>2.0854614852476621</v>
      </c>
      <c r="H48" s="210">
        <v>188243.75</v>
      </c>
      <c r="I48" s="85">
        <f t="shared" si="5"/>
        <v>-3.1946611773299244E-2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5787.18</v>
      </c>
      <c r="F49" s="210">
        <v>17560</v>
      </c>
      <c r="G49" s="48">
        <f t="shared" si="4"/>
        <v>2.0342930408247195</v>
      </c>
      <c r="H49" s="210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49938.833333333336</v>
      </c>
      <c r="F50" s="210">
        <v>189082.66666666666</v>
      </c>
      <c r="G50" s="56">
        <f t="shared" si="4"/>
        <v>2.7862852222552252</v>
      </c>
      <c r="H50" s="210">
        <v>189082.66666666666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9359.6666666666679</v>
      </c>
      <c r="F52" s="207">
        <v>29994.666666666668</v>
      </c>
      <c r="G52" s="209">
        <f t="shared" ref="G52:G60" si="6">(F52-E52)/E52</f>
        <v>2.2046725310730437</v>
      </c>
      <c r="H52" s="207">
        <v>29328</v>
      </c>
      <c r="I52" s="118">
        <f t="shared" ref="I52:I60" si="7">(F52-H52)/H52</f>
        <v>2.2731405710129157E-2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15895.928571428571</v>
      </c>
      <c r="F53" s="210">
        <v>44706.25</v>
      </c>
      <c r="G53" s="212">
        <f t="shared" si="6"/>
        <v>1.8124340015188076</v>
      </c>
      <c r="H53" s="210">
        <v>44388.75</v>
      </c>
      <c r="I53" s="85">
        <f t="shared" si="7"/>
        <v>7.1527132437836163E-3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12471.8</v>
      </c>
      <c r="F54" s="210">
        <v>27063</v>
      </c>
      <c r="G54" s="212">
        <f t="shared" si="6"/>
        <v>1.1699353742042049</v>
      </c>
      <c r="H54" s="210">
        <v>27063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7647.5</v>
      </c>
      <c r="F55" s="210">
        <v>34854.5</v>
      </c>
      <c r="G55" s="212">
        <f t="shared" si="6"/>
        <v>3.5576332134684536</v>
      </c>
      <c r="H55" s="210">
        <v>34854.5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3109.2799999999997</v>
      </c>
      <c r="F56" s="210">
        <v>19200.599999999999</v>
      </c>
      <c r="G56" s="217">
        <f t="shared" si="6"/>
        <v>5.1752560078217469</v>
      </c>
      <c r="H56" s="210">
        <v>18936.599999999999</v>
      </c>
      <c r="I56" s="86">
        <f t="shared" si="7"/>
        <v>1.3941256614175725E-2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11837.866666666669</v>
      </c>
      <c r="F57" s="213">
        <v>4819.5</v>
      </c>
      <c r="G57" s="215">
        <f t="shared" si="6"/>
        <v>-0.59287427914939639</v>
      </c>
      <c r="H57" s="213">
        <v>4819.5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17745.107142857141</v>
      </c>
      <c r="F58" s="216">
        <v>43673.571428571428</v>
      </c>
      <c r="G58" s="44">
        <f t="shared" si="6"/>
        <v>1.46116132616033</v>
      </c>
      <c r="H58" s="216">
        <v>43022.142857142855</v>
      </c>
      <c r="I58" s="44">
        <f t="shared" si="7"/>
        <v>1.5141704437914056E-2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17245.660714285717</v>
      </c>
      <c r="F59" s="210">
        <v>44183</v>
      </c>
      <c r="G59" s="48">
        <f t="shared" si="6"/>
        <v>1.5619778060112426</v>
      </c>
      <c r="H59" s="210">
        <v>43899.666666666664</v>
      </c>
      <c r="I59" s="44">
        <f t="shared" si="7"/>
        <v>6.4541112688783313E-3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90402.5</v>
      </c>
      <c r="F60" s="210">
        <v>378490</v>
      </c>
      <c r="G60" s="51">
        <f t="shared" si="6"/>
        <v>3.1867204999861731</v>
      </c>
      <c r="H60" s="210">
        <v>333000</v>
      </c>
      <c r="I60" s="51">
        <f t="shared" si="7"/>
        <v>0.13660660660660662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27213.743333333336</v>
      </c>
      <c r="F62" s="210">
        <v>57747</v>
      </c>
      <c r="G62" s="45">
        <f t="shared" ref="G62:G67" si="8">(F62-E62)/E62</f>
        <v>1.1219792989400084</v>
      </c>
      <c r="H62" s="210">
        <v>54561</v>
      </c>
      <c r="I62" s="44">
        <f t="shared" ref="I62:I67" si="9">(F62-H62)/H62</f>
        <v>5.8393357893000493E-2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116920.01428571428</v>
      </c>
      <c r="F63" s="210">
        <v>381015.42857142858</v>
      </c>
      <c r="G63" s="48">
        <f t="shared" si="8"/>
        <v>2.25876994541201</v>
      </c>
      <c r="H63" s="210">
        <v>381015.42857142858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49211.666666666664</v>
      </c>
      <c r="F64" s="210">
        <v>166914</v>
      </c>
      <c r="G64" s="48">
        <f t="shared" si="8"/>
        <v>2.391756697260135</v>
      </c>
      <c r="H64" s="210">
        <v>166914</v>
      </c>
      <c r="I64" s="85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20340.733333333337</v>
      </c>
      <c r="F65" s="210">
        <v>83432.666666666672</v>
      </c>
      <c r="G65" s="48">
        <f t="shared" si="8"/>
        <v>3.1017531324665444</v>
      </c>
      <c r="H65" s="210">
        <v>83432.666666666672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15697.571428571426</v>
      </c>
      <c r="F66" s="210">
        <v>40115.833333333336</v>
      </c>
      <c r="G66" s="48">
        <f t="shared" si="8"/>
        <v>1.5555439270254123</v>
      </c>
      <c r="H66" s="210">
        <v>40089.166666666664</v>
      </c>
      <c r="I66" s="85">
        <f t="shared" si="9"/>
        <v>6.6518386097669409E-4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13007.35</v>
      </c>
      <c r="F67" s="210">
        <v>36297.5</v>
      </c>
      <c r="G67" s="51">
        <f t="shared" si="8"/>
        <v>1.7905376575551515</v>
      </c>
      <c r="H67" s="210">
        <v>36336.25</v>
      </c>
      <c r="I67" s="86">
        <f t="shared" si="9"/>
        <v>-1.0664281537032577E-3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14784.375</v>
      </c>
      <c r="F69" s="216">
        <v>48771.444444444445</v>
      </c>
      <c r="G69" s="45">
        <f>(F69-E69)/E69</f>
        <v>2.2988506071067896</v>
      </c>
      <c r="H69" s="216">
        <v>47821.444444444445</v>
      </c>
      <c r="I69" s="44">
        <f>(F69-H69)/H69</f>
        <v>1.9865564728050875E-2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7802.4571428571435</v>
      </c>
      <c r="F70" s="210">
        <v>31162.666666666668</v>
      </c>
      <c r="G70" s="48">
        <f>(F70-E70)/E70</f>
        <v>2.9939555060798915</v>
      </c>
      <c r="H70" s="210">
        <v>31420.6</v>
      </c>
      <c r="I70" s="44">
        <f>(F70-H70)/H70</f>
        <v>-8.2090518110198626E-3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2594.8666666666668</v>
      </c>
      <c r="F71" s="210">
        <v>17231.857142857141</v>
      </c>
      <c r="G71" s="48">
        <f>(F71-E71)/E71</f>
        <v>5.6407485842010407</v>
      </c>
      <c r="H71" s="210">
        <v>17231.857142857141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9069.3142857142848</v>
      </c>
      <c r="F72" s="210">
        <v>25439.5</v>
      </c>
      <c r="G72" s="48">
        <f>(F72-E72)/E72</f>
        <v>1.8050080963752184</v>
      </c>
      <c r="H72" s="210">
        <v>25439.5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7172.125</v>
      </c>
      <c r="F73" s="219">
        <v>15430</v>
      </c>
      <c r="G73" s="48">
        <f>(F73-E73)/E73</f>
        <v>1.1513847011868867</v>
      </c>
      <c r="H73" s="219">
        <v>16860.714285714286</v>
      </c>
      <c r="I73" s="59">
        <f>(F73-H73)/H73</f>
        <v>-8.4854903622113981E-2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4496.666666666667</v>
      </c>
      <c r="F75" s="207">
        <v>15310.75</v>
      </c>
      <c r="G75" s="44">
        <f t="shared" ref="G75:G81" si="10">(F75-E75)/E75</f>
        <v>2.4049110452186802</v>
      </c>
      <c r="H75" s="207">
        <v>15310.75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3693.1428571428573</v>
      </c>
      <c r="F76" s="210">
        <v>14923.75</v>
      </c>
      <c r="G76" s="48">
        <f t="shared" si="10"/>
        <v>3.0409349373356025</v>
      </c>
      <c r="H76" s="210">
        <v>14663.125</v>
      </c>
      <c r="I76" s="44">
        <f t="shared" si="11"/>
        <v>1.7774178423767103E-2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2281.4666666666667</v>
      </c>
      <c r="F77" s="210">
        <v>7255</v>
      </c>
      <c r="G77" s="48">
        <f t="shared" si="10"/>
        <v>2.1799719478697912</v>
      </c>
      <c r="H77" s="210">
        <v>7233.333333333333</v>
      </c>
      <c r="I77" s="44">
        <f t="shared" si="11"/>
        <v>2.9953917050691663E-3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5404.4444444444443</v>
      </c>
      <c r="F78" s="210">
        <v>11630.888888888889</v>
      </c>
      <c r="G78" s="48">
        <f t="shared" si="10"/>
        <v>1.1520970394736842</v>
      </c>
      <c r="H78" s="210">
        <v>11562.25</v>
      </c>
      <c r="I78" s="44">
        <f t="shared" si="11"/>
        <v>5.9364646923296665E-3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5266.0305555555551</v>
      </c>
      <c r="F79" s="210">
        <v>23386.857142857141</v>
      </c>
      <c r="G79" s="48">
        <f t="shared" si="10"/>
        <v>3.4410788916111552</v>
      </c>
      <c r="H79" s="210">
        <v>23347.571428571428</v>
      </c>
      <c r="I79" s="44">
        <f t="shared" si="11"/>
        <v>1.682646711496432E-3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6486.8777777777777</v>
      </c>
      <c r="F81" s="213">
        <v>28232.5</v>
      </c>
      <c r="G81" s="51">
        <f t="shared" si="10"/>
        <v>3.3522478713436867</v>
      </c>
      <c r="H81" s="213">
        <v>27980.833333333332</v>
      </c>
      <c r="I81" s="56">
        <f t="shared" si="11"/>
        <v>8.9942520177502903E-3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203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220</v>
      </c>
      <c r="F12" s="249" t="s">
        <v>223</v>
      </c>
      <c r="G12" s="241" t="s">
        <v>197</v>
      </c>
      <c r="H12" s="249" t="s">
        <v>218</v>
      </c>
      <c r="I12" s="241" t="s">
        <v>187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5638.66</v>
      </c>
      <c r="F15" s="181">
        <v>12320</v>
      </c>
      <c r="G15" s="44">
        <f>(F15-E15)/E15</f>
        <v>1.1849162744339967</v>
      </c>
      <c r="H15" s="181">
        <v>11233.2</v>
      </c>
      <c r="I15" s="120">
        <f>(F15-H15)/H15</f>
        <v>9.6748922835879284E-2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4902.9028571428571</v>
      </c>
      <c r="F16" s="181">
        <v>17120</v>
      </c>
      <c r="G16" s="48">
        <f t="shared" ref="G16:G39" si="0">(F16-E16)/E16</f>
        <v>2.4918089341824321</v>
      </c>
      <c r="H16" s="181">
        <v>16433.2</v>
      </c>
      <c r="I16" s="48">
        <f>(F16-H16)/H16</f>
        <v>4.1793442543144321E-2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3511.3422222222225</v>
      </c>
      <c r="F17" s="181">
        <v>10300</v>
      </c>
      <c r="G17" s="48">
        <f t="shared" si="0"/>
        <v>1.9333512224511802</v>
      </c>
      <c r="H17" s="181">
        <v>10533.2</v>
      </c>
      <c r="I17" s="48">
        <f t="shared" ref="I17:I29" si="1">(F17-H17)/H17</f>
        <v>-2.2139520753427327E-2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3069.9977777777776</v>
      </c>
      <c r="F18" s="181">
        <v>5650</v>
      </c>
      <c r="G18" s="48">
        <f t="shared" si="0"/>
        <v>0.84039221164836175</v>
      </c>
      <c r="H18" s="181">
        <v>5733.2</v>
      </c>
      <c r="I18" s="48">
        <f t="shared" si="1"/>
        <v>-1.4511965394544028E-2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6032.8149999999996</v>
      </c>
      <c r="F19" s="181">
        <v>14600</v>
      </c>
      <c r="G19" s="48">
        <f t="shared" si="0"/>
        <v>1.4200974172090479</v>
      </c>
      <c r="H19" s="181">
        <v>17000</v>
      </c>
      <c r="I19" s="48">
        <f t="shared" si="1"/>
        <v>-0.14117647058823529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4211.9333333333334</v>
      </c>
      <c r="F20" s="181">
        <v>8500</v>
      </c>
      <c r="G20" s="48">
        <f t="shared" si="0"/>
        <v>1.0180756263948463</v>
      </c>
      <c r="H20" s="181">
        <v>7400</v>
      </c>
      <c r="I20" s="48">
        <f t="shared" si="1"/>
        <v>0.14864864864864866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3411.942222222222</v>
      </c>
      <c r="F21" s="181">
        <v>9700</v>
      </c>
      <c r="G21" s="48">
        <f t="shared" si="0"/>
        <v>1.8429555274480356</v>
      </c>
      <c r="H21" s="181">
        <v>9600</v>
      </c>
      <c r="I21" s="48">
        <f t="shared" si="1"/>
        <v>1.0416666666666666E-2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647.58660000000009</v>
      </c>
      <c r="F22" s="181">
        <v>1720</v>
      </c>
      <c r="G22" s="48">
        <f t="shared" si="0"/>
        <v>1.6560154271258851</v>
      </c>
      <c r="H22" s="181">
        <v>1900</v>
      </c>
      <c r="I22" s="48">
        <f t="shared" si="1"/>
        <v>-9.4736842105263161E-2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669.74</v>
      </c>
      <c r="F23" s="181">
        <v>2010</v>
      </c>
      <c r="G23" s="48">
        <f t="shared" si="0"/>
        <v>2.0011646310508557</v>
      </c>
      <c r="H23" s="181">
        <v>2383.1999999999998</v>
      </c>
      <c r="I23" s="48">
        <f t="shared" si="1"/>
        <v>-0.15659617321248734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698.21333333333337</v>
      </c>
      <c r="F24" s="181">
        <v>2100</v>
      </c>
      <c r="G24" s="48">
        <f t="shared" si="0"/>
        <v>2.0076767368139632</v>
      </c>
      <c r="H24" s="181">
        <v>2500</v>
      </c>
      <c r="I24" s="48">
        <f t="shared" si="1"/>
        <v>-0.16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704.58</v>
      </c>
      <c r="F25" s="181">
        <v>2400</v>
      </c>
      <c r="G25" s="48">
        <f t="shared" si="0"/>
        <v>2.4062845950779188</v>
      </c>
      <c r="H25" s="181">
        <v>2966.6</v>
      </c>
      <c r="I25" s="48">
        <f t="shared" si="1"/>
        <v>-0.19099305602373085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2023.4577777777779</v>
      </c>
      <c r="F26" s="181">
        <v>7650</v>
      </c>
      <c r="G26" s="48">
        <f t="shared" si="0"/>
        <v>2.7806570930288745</v>
      </c>
      <c r="H26" s="181">
        <v>7733.2</v>
      </c>
      <c r="I26" s="48">
        <f t="shared" si="1"/>
        <v>-1.0758806186313533E-2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683.62277777777786</v>
      </c>
      <c r="F27" s="181">
        <v>2200</v>
      </c>
      <c r="G27" s="48">
        <f t="shared" si="0"/>
        <v>2.2181490604386269</v>
      </c>
      <c r="H27" s="181">
        <v>2150</v>
      </c>
      <c r="I27" s="48">
        <f t="shared" si="1"/>
        <v>2.3255813953488372E-2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2502.8488888888887</v>
      </c>
      <c r="F28" s="181">
        <v>5860</v>
      </c>
      <c r="G28" s="48">
        <f t="shared" si="0"/>
        <v>1.3413319222006568</v>
      </c>
      <c r="H28" s="181">
        <v>4950</v>
      </c>
      <c r="I28" s="48">
        <f t="shared" si="1"/>
        <v>0.18383838383838383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3387.1133333333337</v>
      </c>
      <c r="F29" s="181">
        <v>9960</v>
      </c>
      <c r="G29" s="48">
        <f t="shared" si="0"/>
        <v>1.9405570525147271</v>
      </c>
      <c r="H29" s="181">
        <v>9600</v>
      </c>
      <c r="I29" s="48">
        <f t="shared" si="1"/>
        <v>3.7499999999999999E-2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2712.1311111111108</v>
      </c>
      <c r="F30" s="184">
        <v>11700</v>
      </c>
      <c r="G30" s="51">
        <f t="shared" si="0"/>
        <v>3.313950734928417</v>
      </c>
      <c r="H30" s="184">
        <v>11100</v>
      </c>
      <c r="I30" s="51">
        <f>(F30-H30)/H30</f>
        <v>5.4054054054054057E-2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5477.165</v>
      </c>
      <c r="F32" s="181">
        <v>12100</v>
      </c>
      <c r="G32" s="44">
        <f t="shared" si="0"/>
        <v>1.20917208081188</v>
      </c>
      <c r="H32" s="181">
        <v>10533.2</v>
      </c>
      <c r="I32" s="45">
        <f>(F32-H32)/H32</f>
        <v>0.14874871833820674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5492.2133333333331</v>
      </c>
      <c r="F33" s="181">
        <v>11850</v>
      </c>
      <c r="G33" s="48">
        <f t="shared" si="0"/>
        <v>1.1576000932228903</v>
      </c>
      <c r="H33" s="181">
        <v>10000</v>
      </c>
      <c r="I33" s="48">
        <f>(F33-H33)/H33</f>
        <v>0.185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3519.45</v>
      </c>
      <c r="F34" s="181">
        <v>12700</v>
      </c>
      <c r="G34" s="48">
        <f>(F34-E34)/E34</f>
        <v>2.6085183764508657</v>
      </c>
      <c r="H34" s="181">
        <v>14000</v>
      </c>
      <c r="I34" s="48">
        <f>(F34-H34)/H34</f>
        <v>-9.285714285714286E-2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3128.1788888888891</v>
      </c>
      <c r="F35" s="181">
        <v>8400</v>
      </c>
      <c r="G35" s="48">
        <f t="shared" si="0"/>
        <v>1.6852684256122035</v>
      </c>
      <c r="H35" s="181">
        <v>10433.200000000001</v>
      </c>
      <c r="I35" s="48">
        <f>(F35-H35)/H35</f>
        <v>-0.19487788981328841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3991.22</v>
      </c>
      <c r="F36" s="181">
        <v>8200</v>
      </c>
      <c r="G36" s="55">
        <f t="shared" si="0"/>
        <v>1.0545096486788503</v>
      </c>
      <c r="H36" s="181">
        <v>8700</v>
      </c>
      <c r="I36" s="48">
        <f>(F36-H36)/H36</f>
        <v>-5.7471264367816091E-2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63998.043809523813</v>
      </c>
      <c r="F38" s="182">
        <v>274000</v>
      </c>
      <c r="G38" s="45">
        <f t="shared" si="0"/>
        <v>3.2813808624448133</v>
      </c>
      <c r="H38" s="182">
        <v>282000</v>
      </c>
      <c r="I38" s="45">
        <f>(F38-H38)/H38</f>
        <v>-2.8368794326241134E-2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37151.501428571428</v>
      </c>
      <c r="F39" s="183">
        <v>173000</v>
      </c>
      <c r="G39" s="51">
        <f t="shared" si="0"/>
        <v>3.6566085715974337</v>
      </c>
      <c r="H39" s="183">
        <v>169333.2</v>
      </c>
      <c r="I39" s="51">
        <f>(F39-H39)/H39</f>
        <v>2.1654347759328875E-2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204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224</v>
      </c>
      <c r="E12" s="249" t="s">
        <v>225</v>
      </c>
      <c r="F12" s="256" t="s">
        <v>186</v>
      </c>
      <c r="G12" s="241" t="s">
        <v>220</v>
      </c>
      <c r="H12" s="258" t="s">
        <v>226</v>
      </c>
      <c r="I12" s="254" t="s">
        <v>196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13422.8</v>
      </c>
      <c r="E15" s="165">
        <v>12320</v>
      </c>
      <c r="F15" s="67">
        <f t="shared" ref="F15:F30" si="0">D15-E15</f>
        <v>1102.7999999999993</v>
      </c>
      <c r="G15" s="42">
        <v>5638.66</v>
      </c>
      <c r="H15" s="66">
        <f>AVERAGE(D15:E15)</f>
        <v>12871.4</v>
      </c>
      <c r="I15" s="69">
        <f>(H15-G15)/G15</f>
        <v>1.282705465482934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17355.333333333332</v>
      </c>
      <c r="E16" s="165">
        <v>17120</v>
      </c>
      <c r="F16" s="71">
        <f t="shared" si="0"/>
        <v>235.33333333333212</v>
      </c>
      <c r="G16" s="46">
        <v>4902.9028571428571</v>
      </c>
      <c r="H16" s="68">
        <f t="shared" ref="H16:H30" si="1">AVERAGE(D16:E16)</f>
        <v>17237.666666666664</v>
      </c>
      <c r="I16" s="72">
        <f t="shared" ref="I16:I39" si="2">(H16-G16)/G16</f>
        <v>2.5158083219115279</v>
      </c>
    </row>
    <row r="17" spans="1:9" ht="16.5" x14ac:dyDescent="0.3">
      <c r="A17" s="37"/>
      <c r="B17" s="34" t="s">
        <v>6</v>
      </c>
      <c r="C17" s="15" t="s">
        <v>165</v>
      </c>
      <c r="D17" s="165">
        <v>8904.7999999999993</v>
      </c>
      <c r="E17" s="165">
        <v>10300</v>
      </c>
      <c r="F17" s="71">
        <f t="shared" si="0"/>
        <v>-1395.2000000000007</v>
      </c>
      <c r="G17" s="46">
        <v>3511.3422222222225</v>
      </c>
      <c r="H17" s="68">
        <f t="shared" si="1"/>
        <v>9602.4</v>
      </c>
      <c r="I17" s="72">
        <f t="shared" si="2"/>
        <v>1.7346807551907972</v>
      </c>
    </row>
    <row r="18" spans="1:9" ht="16.5" x14ac:dyDescent="0.3">
      <c r="A18" s="37"/>
      <c r="B18" s="34" t="s">
        <v>7</v>
      </c>
      <c r="C18" s="15" t="s">
        <v>166</v>
      </c>
      <c r="D18" s="165">
        <v>5023.8</v>
      </c>
      <c r="E18" s="165">
        <v>5650</v>
      </c>
      <c r="F18" s="71">
        <f t="shared" si="0"/>
        <v>-626.19999999999982</v>
      </c>
      <c r="G18" s="46">
        <v>3069.9977777777776</v>
      </c>
      <c r="H18" s="68">
        <f t="shared" si="1"/>
        <v>5336.9</v>
      </c>
      <c r="I18" s="72">
        <f t="shared" si="2"/>
        <v>0.73840516714090998</v>
      </c>
    </row>
    <row r="19" spans="1:9" ht="16.5" x14ac:dyDescent="0.3">
      <c r="A19" s="37"/>
      <c r="B19" s="34" t="s">
        <v>8</v>
      </c>
      <c r="C19" s="15" t="s">
        <v>167</v>
      </c>
      <c r="D19" s="165">
        <v>18860.888888888891</v>
      </c>
      <c r="E19" s="165">
        <v>14600</v>
      </c>
      <c r="F19" s="71">
        <f t="shared" si="0"/>
        <v>4260.8888888888905</v>
      </c>
      <c r="G19" s="46">
        <v>6032.8149999999996</v>
      </c>
      <c r="H19" s="68">
        <f t="shared" si="1"/>
        <v>16730.444444444445</v>
      </c>
      <c r="I19" s="72">
        <f t="shared" si="2"/>
        <v>1.7732400951205112</v>
      </c>
    </row>
    <row r="20" spans="1:9" ht="16.5" x14ac:dyDescent="0.3">
      <c r="A20" s="37"/>
      <c r="B20" s="34" t="s">
        <v>9</v>
      </c>
      <c r="C20" s="15" t="s">
        <v>168</v>
      </c>
      <c r="D20" s="165">
        <v>7348.8</v>
      </c>
      <c r="E20" s="165">
        <v>8500</v>
      </c>
      <c r="F20" s="71">
        <f t="shared" si="0"/>
        <v>-1151.1999999999998</v>
      </c>
      <c r="G20" s="46">
        <v>4211.9333333333334</v>
      </c>
      <c r="H20" s="68">
        <f t="shared" si="1"/>
        <v>7924.4</v>
      </c>
      <c r="I20" s="72">
        <f t="shared" si="2"/>
        <v>0.88141629338862582</v>
      </c>
    </row>
    <row r="21" spans="1:9" ht="16.5" x14ac:dyDescent="0.3">
      <c r="A21" s="37"/>
      <c r="B21" s="34" t="s">
        <v>10</v>
      </c>
      <c r="C21" s="15" t="s">
        <v>169</v>
      </c>
      <c r="D21" s="165">
        <v>12494.8</v>
      </c>
      <c r="E21" s="165">
        <v>9700</v>
      </c>
      <c r="F21" s="71">
        <f t="shared" si="0"/>
        <v>2794.7999999999993</v>
      </c>
      <c r="G21" s="46">
        <v>3411.942222222222</v>
      </c>
      <c r="H21" s="68">
        <f t="shared" si="1"/>
        <v>11097.4</v>
      </c>
      <c r="I21" s="72">
        <f t="shared" si="2"/>
        <v>2.2525169763197761</v>
      </c>
    </row>
    <row r="22" spans="1:9" ht="16.5" x14ac:dyDescent="0.3">
      <c r="A22" s="37"/>
      <c r="B22" s="34" t="s">
        <v>11</v>
      </c>
      <c r="C22" s="15" t="s">
        <v>170</v>
      </c>
      <c r="D22" s="165">
        <v>1949.8</v>
      </c>
      <c r="E22" s="165">
        <v>1720</v>
      </c>
      <c r="F22" s="71">
        <f t="shared" si="0"/>
        <v>229.79999999999995</v>
      </c>
      <c r="G22" s="46">
        <v>647.58660000000009</v>
      </c>
      <c r="H22" s="68">
        <f t="shared" si="1"/>
        <v>1834.9</v>
      </c>
      <c r="I22" s="72">
        <f t="shared" si="2"/>
        <v>1.8334434344379575</v>
      </c>
    </row>
    <row r="23" spans="1:9" ht="16.5" x14ac:dyDescent="0.3">
      <c r="A23" s="37"/>
      <c r="B23" s="34" t="s">
        <v>12</v>
      </c>
      <c r="C23" s="15" t="s">
        <v>171</v>
      </c>
      <c r="D23" s="165">
        <v>2721.1111111111113</v>
      </c>
      <c r="E23" s="165">
        <v>2010</v>
      </c>
      <c r="F23" s="71">
        <f t="shared" si="0"/>
        <v>711.11111111111131</v>
      </c>
      <c r="G23" s="46">
        <v>669.74</v>
      </c>
      <c r="H23" s="68">
        <f t="shared" si="1"/>
        <v>2365.5555555555557</v>
      </c>
      <c r="I23" s="72">
        <f t="shared" si="2"/>
        <v>2.5320505801588014</v>
      </c>
    </row>
    <row r="24" spans="1:9" ht="16.5" x14ac:dyDescent="0.3">
      <c r="A24" s="37"/>
      <c r="B24" s="34" t="s">
        <v>13</v>
      </c>
      <c r="C24" s="15" t="s">
        <v>172</v>
      </c>
      <c r="D24" s="165">
        <v>2887.7777777777778</v>
      </c>
      <c r="E24" s="165">
        <v>2100</v>
      </c>
      <c r="F24" s="71">
        <f t="shared" si="0"/>
        <v>787.77777777777783</v>
      </c>
      <c r="G24" s="46">
        <v>698.21333333333337</v>
      </c>
      <c r="H24" s="68">
        <f t="shared" si="1"/>
        <v>2493.8888888888887</v>
      </c>
      <c r="I24" s="72">
        <f t="shared" si="2"/>
        <v>2.5718150453856823</v>
      </c>
    </row>
    <row r="25" spans="1:9" ht="16.5" x14ac:dyDescent="0.3">
      <c r="A25" s="37"/>
      <c r="B25" s="34" t="s">
        <v>14</v>
      </c>
      <c r="C25" s="15" t="s">
        <v>173</v>
      </c>
      <c r="D25" s="165">
        <v>2924</v>
      </c>
      <c r="E25" s="165">
        <v>2400</v>
      </c>
      <c r="F25" s="71">
        <f t="shared" si="0"/>
        <v>524</v>
      </c>
      <c r="G25" s="46">
        <v>704.58</v>
      </c>
      <c r="H25" s="68">
        <f t="shared" si="1"/>
        <v>2662</v>
      </c>
      <c r="I25" s="72">
        <f t="shared" si="2"/>
        <v>2.7781373300405914</v>
      </c>
    </row>
    <row r="26" spans="1:9" ht="16.5" x14ac:dyDescent="0.3">
      <c r="A26" s="37"/>
      <c r="B26" s="34" t="s">
        <v>15</v>
      </c>
      <c r="C26" s="15" t="s">
        <v>174</v>
      </c>
      <c r="D26" s="165">
        <v>9924.7999999999993</v>
      </c>
      <c r="E26" s="165">
        <v>7650</v>
      </c>
      <c r="F26" s="71">
        <f t="shared" si="0"/>
        <v>2274.7999999999993</v>
      </c>
      <c r="G26" s="46">
        <v>2023.4577777777779</v>
      </c>
      <c r="H26" s="68">
        <f t="shared" si="1"/>
        <v>8787.4</v>
      </c>
      <c r="I26" s="72">
        <f t="shared" si="2"/>
        <v>3.3427642012133245</v>
      </c>
    </row>
    <row r="27" spans="1:9" ht="16.5" x14ac:dyDescent="0.3">
      <c r="A27" s="37"/>
      <c r="B27" s="34" t="s">
        <v>16</v>
      </c>
      <c r="C27" s="15" t="s">
        <v>175</v>
      </c>
      <c r="D27" s="165">
        <v>2832.2222222222222</v>
      </c>
      <c r="E27" s="165">
        <v>2200</v>
      </c>
      <c r="F27" s="71">
        <f t="shared" si="0"/>
        <v>632.22222222222217</v>
      </c>
      <c r="G27" s="46">
        <v>683.62277777777786</v>
      </c>
      <c r="H27" s="68">
        <f t="shared" si="1"/>
        <v>2516.1111111111113</v>
      </c>
      <c r="I27" s="72">
        <f t="shared" si="2"/>
        <v>2.6805548219006421</v>
      </c>
    </row>
    <row r="28" spans="1:9" ht="16.5" x14ac:dyDescent="0.3">
      <c r="A28" s="37"/>
      <c r="B28" s="34" t="s">
        <v>17</v>
      </c>
      <c r="C28" s="15" t="s">
        <v>176</v>
      </c>
      <c r="D28" s="165">
        <v>4968.75</v>
      </c>
      <c r="E28" s="165">
        <v>5860</v>
      </c>
      <c r="F28" s="71">
        <f t="shared" si="0"/>
        <v>-891.25</v>
      </c>
      <c r="G28" s="46">
        <v>2502.8488888888887</v>
      </c>
      <c r="H28" s="68">
        <f t="shared" si="1"/>
        <v>5414.375</v>
      </c>
      <c r="I28" s="72">
        <f t="shared" si="2"/>
        <v>1.1632848167688024</v>
      </c>
    </row>
    <row r="29" spans="1:9" ht="16.5" x14ac:dyDescent="0.3">
      <c r="A29" s="37"/>
      <c r="B29" s="34" t="s">
        <v>18</v>
      </c>
      <c r="C29" s="15" t="s">
        <v>177</v>
      </c>
      <c r="D29" s="165">
        <v>11055.555555555555</v>
      </c>
      <c r="E29" s="165">
        <v>9960</v>
      </c>
      <c r="F29" s="71">
        <f t="shared" si="0"/>
        <v>1095.5555555555547</v>
      </c>
      <c r="G29" s="46">
        <v>3387.1133333333337</v>
      </c>
      <c r="H29" s="68">
        <f t="shared" si="1"/>
        <v>10507.777777777777</v>
      </c>
      <c r="I29" s="72">
        <f t="shared" si="2"/>
        <v>2.1022811295885511</v>
      </c>
    </row>
    <row r="30" spans="1:9" ht="17.25" thickBot="1" x14ac:dyDescent="0.35">
      <c r="A30" s="38"/>
      <c r="B30" s="36" t="s">
        <v>19</v>
      </c>
      <c r="C30" s="16" t="s">
        <v>178</v>
      </c>
      <c r="D30" s="181">
        <v>11348.8</v>
      </c>
      <c r="E30" s="168">
        <v>11700</v>
      </c>
      <c r="F30" s="74">
        <f t="shared" si="0"/>
        <v>-351.20000000000073</v>
      </c>
      <c r="G30" s="49">
        <v>2712.1311111111108</v>
      </c>
      <c r="H30" s="101">
        <f t="shared" si="1"/>
        <v>11524.4</v>
      </c>
      <c r="I30" s="75">
        <f t="shared" si="2"/>
        <v>3.2492046025306873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13359.8</v>
      </c>
      <c r="E32" s="165">
        <v>12100</v>
      </c>
      <c r="F32" s="67">
        <f>D32-E32</f>
        <v>1259.7999999999993</v>
      </c>
      <c r="G32" s="54">
        <v>5477.165</v>
      </c>
      <c r="H32" s="68">
        <f>AVERAGE(D32:E32)</f>
        <v>12729.9</v>
      </c>
      <c r="I32" s="78">
        <f t="shared" si="2"/>
        <v>1.3241768323576155</v>
      </c>
    </row>
    <row r="33" spans="1:9" ht="16.5" x14ac:dyDescent="0.3">
      <c r="A33" s="37"/>
      <c r="B33" s="34" t="s">
        <v>27</v>
      </c>
      <c r="C33" s="15" t="s">
        <v>180</v>
      </c>
      <c r="D33" s="47">
        <v>13139.8</v>
      </c>
      <c r="E33" s="165">
        <v>11850</v>
      </c>
      <c r="F33" s="79">
        <f>D33-E33</f>
        <v>1289.7999999999993</v>
      </c>
      <c r="G33" s="46">
        <v>5492.2133333333331</v>
      </c>
      <c r="H33" s="68">
        <f>AVERAGE(D33:E33)</f>
        <v>12494.9</v>
      </c>
      <c r="I33" s="72">
        <f t="shared" si="2"/>
        <v>1.2750208780430963</v>
      </c>
    </row>
    <row r="34" spans="1:9" ht="16.5" x14ac:dyDescent="0.3">
      <c r="A34" s="37"/>
      <c r="B34" s="39" t="s">
        <v>28</v>
      </c>
      <c r="C34" s="15" t="s">
        <v>181</v>
      </c>
      <c r="D34" s="47">
        <v>14199</v>
      </c>
      <c r="E34" s="165">
        <v>12700</v>
      </c>
      <c r="F34" s="71">
        <f>D34-E34</f>
        <v>1499</v>
      </c>
      <c r="G34" s="46">
        <v>3519.45</v>
      </c>
      <c r="H34" s="68">
        <f>AVERAGE(D34:E34)</f>
        <v>13449.5</v>
      </c>
      <c r="I34" s="72">
        <f t="shared" si="2"/>
        <v>2.8214777877225132</v>
      </c>
    </row>
    <row r="35" spans="1:9" ht="16.5" x14ac:dyDescent="0.3">
      <c r="A35" s="37"/>
      <c r="B35" s="34" t="s">
        <v>29</v>
      </c>
      <c r="C35" s="15" t="s">
        <v>182</v>
      </c>
      <c r="D35" s="47">
        <v>7277.5555555555557</v>
      </c>
      <c r="E35" s="165">
        <v>8400</v>
      </c>
      <c r="F35" s="79">
        <f>D35-E35</f>
        <v>-1122.4444444444443</v>
      </c>
      <c r="G35" s="46">
        <v>3128.1788888888891</v>
      </c>
      <c r="H35" s="68">
        <f>AVERAGE(D35:E35)</f>
        <v>7838.7777777777774</v>
      </c>
      <c r="I35" s="72">
        <f t="shared" si="2"/>
        <v>1.5058598169115787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9359.7999999999993</v>
      </c>
      <c r="E36" s="165">
        <v>8200</v>
      </c>
      <c r="F36" s="71">
        <f>D36-E36</f>
        <v>1159.7999999999993</v>
      </c>
      <c r="G36" s="49">
        <v>3991.22</v>
      </c>
      <c r="H36" s="68">
        <f>AVERAGE(D36:E36)</f>
        <v>8779.9</v>
      </c>
      <c r="I36" s="80">
        <f t="shared" si="2"/>
        <v>1.19980356883359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280997.59999999998</v>
      </c>
      <c r="E38" s="166">
        <v>274000</v>
      </c>
      <c r="F38" s="67">
        <f>D38-E38</f>
        <v>6997.5999999999767</v>
      </c>
      <c r="G38" s="46">
        <v>63998.043809523813</v>
      </c>
      <c r="H38" s="67">
        <f>AVERAGE(D38:E38)</f>
        <v>277498.8</v>
      </c>
      <c r="I38" s="78">
        <f t="shared" si="2"/>
        <v>3.3360512834722655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173483</v>
      </c>
      <c r="E39" s="167">
        <v>173000</v>
      </c>
      <c r="F39" s="74">
        <f>D39-E39</f>
        <v>483</v>
      </c>
      <c r="G39" s="46">
        <v>37151.501428571428</v>
      </c>
      <c r="H39" s="81">
        <f>AVERAGE(D39:E39)</f>
        <v>173241.5</v>
      </c>
      <c r="I39" s="75">
        <f t="shared" si="2"/>
        <v>3.6631089818288833</v>
      </c>
    </row>
    <row r="40" spans="1:9" ht="15.75" customHeight="1" thickBot="1" x14ac:dyDescent="0.25">
      <c r="A40" s="251"/>
      <c r="B40" s="252"/>
      <c r="C40" s="253"/>
      <c r="D40" s="84">
        <f>SUM(D15:D39)</f>
        <v>645840.5944444444</v>
      </c>
      <c r="E40" s="84">
        <f>SUM(E15:E39)</f>
        <v>624040</v>
      </c>
      <c r="F40" s="84">
        <f>SUM(F15:F39)</f>
        <v>21800.594444444418</v>
      </c>
      <c r="G40" s="84">
        <f>SUM(G15:G39)</f>
        <v>167566.65969523811</v>
      </c>
      <c r="H40" s="84">
        <f>AVERAGE(D40:E40)</f>
        <v>634940.2972222222</v>
      </c>
      <c r="I40" s="75">
        <f>(H40-G40)/G40</f>
        <v>2.7891803678429823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220</v>
      </c>
      <c r="F13" s="258" t="s">
        <v>226</v>
      </c>
      <c r="G13" s="241" t="s">
        <v>197</v>
      </c>
      <c r="H13" s="258" t="s">
        <v>219</v>
      </c>
      <c r="I13" s="241" t="s">
        <v>187</v>
      </c>
    </row>
    <row r="14" spans="1:9" ht="33.75" customHeight="1" thickBot="1" x14ac:dyDescent="0.25">
      <c r="A14" s="240"/>
      <c r="B14" s="246"/>
      <c r="C14" s="248"/>
      <c r="D14" s="260"/>
      <c r="E14" s="242"/>
      <c r="F14" s="259"/>
      <c r="G14" s="261"/>
      <c r="H14" s="259"/>
      <c r="I14" s="24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5638.66</v>
      </c>
      <c r="F16" s="42">
        <v>12871.4</v>
      </c>
      <c r="G16" s="21">
        <f t="shared" ref="G16:G31" si="0">(F16-E16)/E16</f>
        <v>1.282705465482934</v>
      </c>
      <c r="H16" s="207">
        <v>11416</v>
      </c>
      <c r="I16" s="21">
        <f t="shared" ref="I16:I31" si="1">(F16-H16)/H16</f>
        <v>0.12748773651016115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4902.9028571428571</v>
      </c>
      <c r="F17" s="46">
        <v>17237.666666666664</v>
      </c>
      <c r="G17" s="21">
        <f t="shared" si="0"/>
        <v>2.5158083219115279</v>
      </c>
      <c r="H17" s="210">
        <v>16147.044444444444</v>
      </c>
      <c r="I17" s="21">
        <f t="shared" si="1"/>
        <v>6.7543148591348565E-2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3511.3422222222225</v>
      </c>
      <c r="F18" s="46">
        <v>9602.4</v>
      </c>
      <c r="G18" s="21">
        <f t="shared" si="0"/>
        <v>1.7346807551907972</v>
      </c>
      <c r="H18" s="210">
        <v>9154.822222222223</v>
      </c>
      <c r="I18" s="21">
        <f t="shared" si="1"/>
        <v>4.8889838263744295E-2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3069.9977777777776</v>
      </c>
      <c r="F19" s="46">
        <v>5336.9</v>
      </c>
      <c r="G19" s="21">
        <f t="shared" si="0"/>
        <v>0.73840516714090998</v>
      </c>
      <c r="H19" s="210">
        <v>5416</v>
      </c>
      <c r="I19" s="21">
        <f t="shared" si="1"/>
        <v>-1.460487444608574E-2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6032.8149999999996</v>
      </c>
      <c r="F20" s="46">
        <v>16730.444444444445</v>
      </c>
      <c r="G20" s="21">
        <f t="shared" si="0"/>
        <v>1.7732400951205112</v>
      </c>
      <c r="H20" s="210">
        <v>17537.400000000001</v>
      </c>
      <c r="I20" s="21">
        <f t="shared" si="1"/>
        <v>-4.6013408803788257E-2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4211.9333333333334</v>
      </c>
      <c r="F21" s="46">
        <v>7924.4</v>
      </c>
      <c r="G21" s="21">
        <f t="shared" si="0"/>
        <v>0.88141629338862582</v>
      </c>
      <c r="H21" s="210">
        <v>8161.9</v>
      </c>
      <c r="I21" s="21">
        <f t="shared" si="1"/>
        <v>-2.9098616743650378E-2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3411.942222222222</v>
      </c>
      <c r="F22" s="46">
        <v>11097.4</v>
      </c>
      <c r="G22" s="21">
        <f t="shared" si="0"/>
        <v>2.2525169763197761</v>
      </c>
      <c r="H22" s="210">
        <v>10497.4</v>
      </c>
      <c r="I22" s="21">
        <f t="shared" si="1"/>
        <v>5.7157010307314196E-2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647.58660000000009</v>
      </c>
      <c r="F23" s="46">
        <v>1834.9</v>
      </c>
      <c r="G23" s="21">
        <f t="shared" si="0"/>
        <v>1.8334434344379575</v>
      </c>
      <c r="H23" s="210">
        <v>2124.5</v>
      </c>
      <c r="I23" s="21">
        <f t="shared" si="1"/>
        <v>-0.13631442692398207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669.74</v>
      </c>
      <c r="F24" s="46">
        <v>2365.5555555555557</v>
      </c>
      <c r="G24" s="21">
        <f t="shared" si="0"/>
        <v>2.5320505801588014</v>
      </c>
      <c r="H24" s="210">
        <v>2718.7111111111108</v>
      </c>
      <c r="I24" s="21">
        <f t="shared" si="1"/>
        <v>-0.12989815435418731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698.21333333333337</v>
      </c>
      <c r="F25" s="46">
        <v>2493.8888888888887</v>
      </c>
      <c r="G25" s="21">
        <f t="shared" si="0"/>
        <v>2.5718150453856823</v>
      </c>
      <c r="H25" s="210">
        <v>2702.5</v>
      </c>
      <c r="I25" s="21">
        <f t="shared" si="1"/>
        <v>-7.7191900503648964E-2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704.58</v>
      </c>
      <c r="F26" s="46">
        <v>2662</v>
      </c>
      <c r="G26" s="21">
        <f t="shared" si="0"/>
        <v>2.7781373300405914</v>
      </c>
      <c r="H26" s="210">
        <v>3007.7</v>
      </c>
      <c r="I26" s="21">
        <f t="shared" si="1"/>
        <v>-0.11493832496592075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2023.4577777777779</v>
      </c>
      <c r="F27" s="46">
        <v>8787.4</v>
      </c>
      <c r="G27" s="21">
        <f t="shared" si="0"/>
        <v>3.3427642012133245</v>
      </c>
      <c r="H27" s="210">
        <v>8491.5</v>
      </c>
      <c r="I27" s="21">
        <f t="shared" si="1"/>
        <v>3.4846611317199509E-2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683.62277777777786</v>
      </c>
      <c r="F28" s="46">
        <v>2516.1111111111113</v>
      </c>
      <c r="G28" s="21">
        <f t="shared" si="0"/>
        <v>2.6805548219006421</v>
      </c>
      <c r="H28" s="210">
        <v>2527.5</v>
      </c>
      <c r="I28" s="21">
        <f t="shared" si="1"/>
        <v>-4.5059896691943373E-3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2502.8488888888887</v>
      </c>
      <c r="F29" s="46">
        <v>5414.375</v>
      </c>
      <c r="G29" s="21">
        <f t="shared" si="0"/>
        <v>1.1632848167688024</v>
      </c>
      <c r="H29" s="210">
        <v>4781.125</v>
      </c>
      <c r="I29" s="21">
        <f t="shared" si="1"/>
        <v>0.13244790713482704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3387.1133333333337</v>
      </c>
      <c r="F30" s="46">
        <v>10507.777777777777</v>
      </c>
      <c r="G30" s="21">
        <f t="shared" si="0"/>
        <v>2.1022811295885511</v>
      </c>
      <c r="H30" s="210">
        <v>10252.777777777777</v>
      </c>
      <c r="I30" s="21">
        <f t="shared" si="1"/>
        <v>2.4871308588458412E-2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2712.1311111111108</v>
      </c>
      <c r="F31" s="49">
        <v>11524.4</v>
      </c>
      <c r="G31" s="23">
        <f t="shared" si="0"/>
        <v>3.2492046025306873</v>
      </c>
      <c r="H31" s="213">
        <v>11011.9</v>
      </c>
      <c r="I31" s="23">
        <f t="shared" si="1"/>
        <v>4.6540560666188398E-2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5477.165</v>
      </c>
      <c r="F33" s="54">
        <v>12729.9</v>
      </c>
      <c r="G33" s="21">
        <f>(F33-E33)/E33</f>
        <v>1.3241768323576155</v>
      </c>
      <c r="H33" s="216">
        <v>11015.933333333334</v>
      </c>
      <c r="I33" s="21">
        <f>(F33-H33)/H33</f>
        <v>0.15558978207323923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5492.2133333333331</v>
      </c>
      <c r="F34" s="46">
        <v>12494.9</v>
      </c>
      <c r="G34" s="21">
        <f>(F34-E34)/E34</f>
        <v>1.2750208780430963</v>
      </c>
      <c r="H34" s="210">
        <v>10411.9</v>
      </c>
      <c r="I34" s="21">
        <f>(F34-H34)/H34</f>
        <v>0.20005954724882108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3519.45</v>
      </c>
      <c r="F35" s="46">
        <v>13449.5</v>
      </c>
      <c r="G35" s="21">
        <f>(F35-E35)/E35</f>
        <v>2.8214777877225132</v>
      </c>
      <c r="H35" s="210">
        <v>14237</v>
      </c>
      <c r="I35" s="21">
        <f>(F35-H35)/H35</f>
        <v>-5.5313619442298234E-2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3128.1788888888891</v>
      </c>
      <c r="F36" s="46">
        <v>7838.7777777777774</v>
      </c>
      <c r="G36" s="21">
        <f>(F36-E36)/E36</f>
        <v>1.5058598169115787</v>
      </c>
      <c r="H36" s="210">
        <v>9278.9750000000004</v>
      </c>
      <c r="I36" s="21">
        <f>(F36-H36)/H36</f>
        <v>-0.15521080962306968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3991.22</v>
      </c>
      <c r="F37" s="49">
        <v>8779.9</v>
      </c>
      <c r="G37" s="23">
        <f>(F37-E37)/E37</f>
        <v>1.19980356883359</v>
      </c>
      <c r="H37" s="213">
        <v>8869.9</v>
      </c>
      <c r="I37" s="23">
        <f>(F37-H37)/H37</f>
        <v>-1.0146675836255201E-2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63998.043809523813</v>
      </c>
      <c r="F39" s="46">
        <v>277498.8</v>
      </c>
      <c r="G39" s="21">
        <f t="shared" ref="G39:G44" si="2">(F39-E39)/E39</f>
        <v>3.3360512834722655</v>
      </c>
      <c r="H39" s="210">
        <v>289123.5</v>
      </c>
      <c r="I39" s="21">
        <f t="shared" ref="I39:I44" si="3">(F39-H39)/H39</f>
        <v>-4.0206693679344679E-2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37151.501428571428</v>
      </c>
      <c r="F40" s="46">
        <v>173241.5</v>
      </c>
      <c r="G40" s="21">
        <f t="shared" si="2"/>
        <v>3.6631089818288833</v>
      </c>
      <c r="H40" s="210">
        <v>171158.1</v>
      </c>
      <c r="I40" s="21">
        <f t="shared" si="3"/>
        <v>1.2172371625999554E-2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25264.428571428572</v>
      </c>
      <c r="F41" s="57">
        <v>137224.5</v>
      </c>
      <c r="G41" s="21">
        <f t="shared" si="2"/>
        <v>4.4315299319766348</v>
      </c>
      <c r="H41" s="218">
        <v>134724.5</v>
      </c>
      <c r="I41" s="21">
        <f t="shared" si="3"/>
        <v>1.8556387294070491E-2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13778.266666666666</v>
      </c>
      <c r="F42" s="47">
        <v>46247.5</v>
      </c>
      <c r="G42" s="21">
        <f t="shared" si="2"/>
        <v>2.3565542835576805</v>
      </c>
      <c r="H42" s="211">
        <v>44997.5</v>
      </c>
      <c r="I42" s="21">
        <f t="shared" si="3"/>
        <v>2.7779321073392968E-2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12216.533333333335</v>
      </c>
      <c r="F43" s="47">
        <v>40166</v>
      </c>
      <c r="G43" s="21">
        <f t="shared" si="2"/>
        <v>2.2878394307168426</v>
      </c>
      <c r="H43" s="211">
        <v>40166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23046.476190476191</v>
      </c>
      <c r="F44" s="50">
        <v>85106.857142857145</v>
      </c>
      <c r="G44" s="31">
        <f t="shared" si="2"/>
        <v>2.6928360083971108</v>
      </c>
      <c r="H44" s="214">
        <v>84458.833333333328</v>
      </c>
      <c r="I44" s="31">
        <f t="shared" si="3"/>
        <v>7.6726587847391111E-3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16666.428571428572</v>
      </c>
      <c r="F46" s="43">
        <v>76709.125</v>
      </c>
      <c r="G46" s="21">
        <f t="shared" ref="G46:G51" si="4">(F46-E46)/E46</f>
        <v>3.6026132516178802</v>
      </c>
      <c r="H46" s="208">
        <v>76491.444444444438</v>
      </c>
      <c r="I46" s="21">
        <f t="shared" ref="I46:I51" si="5">(F46-H46)/H46</f>
        <v>2.8458157266681361E-3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10133.76</v>
      </c>
      <c r="F47" s="47">
        <v>42589.3</v>
      </c>
      <c r="G47" s="21">
        <f t="shared" si="4"/>
        <v>3.2027144909688015</v>
      </c>
      <c r="H47" s="211">
        <v>42589.3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38714.75</v>
      </c>
      <c r="F48" s="47">
        <v>134353.66666666666</v>
      </c>
      <c r="G48" s="21">
        <f t="shared" si="4"/>
        <v>2.4703482953310214</v>
      </c>
      <c r="H48" s="211">
        <v>130522.875</v>
      </c>
      <c r="I48" s="21">
        <f t="shared" si="5"/>
        <v>2.934958080464177E-2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59060.857142857145</v>
      </c>
      <c r="F49" s="47">
        <v>182230</v>
      </c>
      <c r="G49" s="21">
        <f t="shared" si="4"/>
        <v>2.0854614852476621</v>
      </c>
      <c r="H49" s="211">
        <v>188243.75</v>
      </c>
      <c r="I49" s="21">
        <f t="shared" si="5"/>
        <v>-3.1946611773299244E-2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5787.18</v>
      </c>
      <c r="F50" s="47">
        <v>17560</v>
      </c>
      <c r="G50" s="21">
        <f t="shared" si="4"/>
        <v>2.0342930408247195</v>
      </c>
      <c r="H50" s="211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49938.833333333336</v>
      </c>
      <c r="F51" s="50">
        <v>189082.66666666666</v>
      </c>
      <c r="G51" s="31">
        <f t="shared" si="4"/>
        <v>2.7862852222552252</v>
      </c>
      <c r="H51" s="214">
        <v>189082.66666666666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9359.6666666666679</v>
      </c>
      <c r="F53" s="66">
        <v>29994.666666666668</v>
      </c>
      <c r="G53" s="22">
        <f t="shared" ref="G53:G61" si="6">(F53-E53)/E53</f>
        <v>2.2046725310730437</v>
      </c>
      <c r="H53" s="164">
        <v>29328</v>
      </c>
      <c r="I53" s="22">
        <f t="shared" ref="I53:I61" si="7">(F53-H53)/H53</f>
        <v>2.2731405710129157E-2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15895.928571428571</v>
      </c>
      <c r="F54" s="70">
        <v>44706.25</v>
      </c>
      <c r="G54" s="21">
        <f t="shared" si="6"/>
        <v>1.8124340015188076</v>
      </c>
      <c r="H54" s="222">
        <v>44388.75</v>
      </c>
      <c r="I54" s="21">
        <f t="shared" si="7"/>
        <v>7.1527132437836163E-3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12471.8</v>
      </c>
      <c r="F55" s="70">
        <v>27063</v>
      </c>
      <c r="G55" s="21">
        <f t="shared" si="6"/>
        <v>1.1699353742042049</v>
      </c>
      <c r="H55" s="222">
        <v>27063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7647.5</v>
      </c>
      <c r="F56" s="70">
        <v>34854.5</v>
      </c>
      <c r="G56" s="21">
        <f t="shared" si="6"/>
        <v>3.5576332134684536</v>
      </c>
      <c r="H56" s="222">
        <v>34854.5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3109.2799999999997</v>
      </c>
      <c r="F57" s="99">
        <v>19200.599999999999</v>
      </c>
      <c r="G57" s="21">
        <f t="shared" si="6"/>
        <v>5.1752560078217469</v>
      </c>
      <c r="H57" s="227">
        <v>18936.599999999999</v>
      </c>
      <c r="I57" s="21">
        <f t="shared" si="7"/>
        <v>1.3941256614175725E-2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11837.866666666669</v>
      </c>
      <c r="F58" s="50">
        <v>4819.5</v>
      </c>
      <c r="G58" s="29">
        <f t="shared" si="6"/>
        <v>-0.59287427914939639</v>
      </c>
      <c r="H58" s="214">
        <v>4819.5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17745.107142857141</v>
      </c>
      <c r="F59" s="68">
        <v>43673.571428571428</v>
      </c>
      <c r="G59" s="21">
        <f t="shared" si="6"/>
        <v>1.46116132616033</v>
      </c>
      <c r="H59" s="221">
        <v>43022.142857142855</v>
      </c>
      <c r="I59" s="21">
        <f t="shared" si="7"/>
        <v>1.5141704437914056E-2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17245.660714285717</v>
      </c>
      <c r="F60" s="70">
        <v>44183</v>
      </c>
      <c r="G60" s="21">
        <f t="shared" si="6"/>
        <v>1.5619778060112426</v>
      </c>
      <c r="H60" s="222">
        <v>43899.666666666664</v>
      </c>
      <c r="I60" s="21">
        <f t="shared" si="7"/>
        <v>6.4541112688783313E-3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90402.5</v>
      </c>
      <c r="F61" s="73">
        <v>378490</v>
      </c>
      <c r="G61" s="29">
        <f t="shared" si="6"/>
        <v>3.1867204999861731</v>
      </c>
      <c r="H61" s="223">
        <v>333000</v>
      </c>
      <c r="I61" s="29">
        <f t="shared" si="7"/>
        <v>0.13660660660660662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27213.743333333336</v>
      </c>
      <c r="F63" s="54">
        <v>57747</v>
      </c>
      <c r="G63" s="21">
        <f t="shared" ref="G63:G68" si="8">(F63-E63)/E63</f>
        <v>1.1219792989400084</v>
      </c>
      <c r="H63" s="216">
        <v>54561</v>
      </c>
      <c r="I63" s="21">
        <f t="shared" ref="I63:I74" si="9">(F63-H63)/H63</f>
        <v>5.8393357893000493E-2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116920.01428571428</v>
      </c>
      <c r="F64" s="46">
        <v>381015.42857142858</v>
      </c>
      <c r="G64" s="21">
        <f t="shared" si="8"/>
        <v>2.25876994541201</v>
      </c>
      <c r="H64" s="210">
        <v>381015.42857142858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49211.666666666664</v>
      </c>
      <c r="F65" s="46">
        <v>166914</v>
      </c>
      <c r="G65" s="21">
        <f t="shared" si="8"/>
        <v>2.391756697260135</v>
      </c>
      <c r="H65" s="210">
        <v>166914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20340.733333333337</v>
      </c>
      <c r="F66" s="46">
        <v>83432.666666666672</v>
      </c>
      <c r="G66" s="21">
        <f t="shared" si="8"/>
        <v>3.1017531324665444</v>
      </c>
      <c r="H66" s="210">
        <v>83432.666666666672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15697.571428571426</v>
      </c>
      <c r="F67" s="46">
        <v>40115.833333333336</v>
      </c>
      <c r="G67" s="21">
        <f t="shared" si="8"/>
        <v>1.5555439270254123</v>
      </c>
      <c r="H67" s="210">
        <v>40089.166666666664</v>
      </c>
      <c r="I67" s="21">
        <f t="shared" si="9"/>
        <v>6.6518386097669409E-4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13007.35</v>
      </c>
      <c r="F68" s="58">
        <v>36297.5</v>
      </c>
      <c r="G68" s="31">
        <f t="shared" si="8"/>
        <v>1.7905376575551515</v>
      </c>
      <c r="H68" s="219">
        <v>36336.25</v>
      </c>
      <c r="I68" s="31">
        <f t="shared" si="9"/>
        <v>-1.0664281537032577E-3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14784.375</v>
      </c>
      <c r="F70" s="43">
        <v>48771.444444444445</v>
      </c>
      <c r="G70" s="21">
        <f>(F70-E70)/E70</f>
        <v>2.2988506071067896</v>
      </c>
      <c r="H70" s="208">
        <v>47821.444444444445</v>
      </c>
      <c r="I70" s="21">
        <f t="shared" si="9"/>
        <v>1.9865564728050875E-2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7802.4571428571435</v>
      </c>
      <c r="F71" s="47">
        <v>31162.666666666668</v>
      </c>
      <c r="G71" s="21">
        <f>(F71-E71)/E71</f>
        <v>2.9939555060798915</v>
      </c>
      <c r="H71" s="211">
        <v>31420.6</v>
      </c>
      <c r="I71" s="21">
        <f t="shared" si="9"/>
        <v>-8.2090518110198626E-3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2594.8666666666668</v>
      </c>
      <c r="F72" s="47">
        <v>17231.857142857141</v>
      </c>
      <c r="G72" s="21">
        <f>(F72-E72)/E72</f>
        <v>5.6407485842010407</v>
      </c>
      <c r="H72" s="211">
        <v>17231.857142857141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9069.3142857142848</v>
      </c>
      <c r="F73" s="47">
        <v>25439.5</v>
      </c>
      <c r="G73" s="21">
        <f>(F73-E73)/E73</f>
        <v>1.8050080963752184</v>
      </c>
      <c r="H73" s="211">
        <v>25439.5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7172.125</v>
      </c>
      <c r="F74" s="50">
        <v>15430</v>
      </c>
      <c r="G74" s="21">
        <f>(F74-E74)/E74</f>
        <v>1.1513847011868867</v>
      </c>
      <c r="H74" s="214">
        <v>16860.714285714286</v>
      </c>
      <c r="I74" s="21">
        <f t="shared" si="9"/>
        <v>-8.4854903622113981E-2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4496.666666666667</v>
      </c>
      <c r="F76" s="43">
        <v>15310.75</v>
      </c>
      <c r="G76" s="22">
        <f t="shared" ref="G76:G82" si="10">(F76-E76)/E76</f>
        <v>2.4049110452186802</v>
      </c>
      <c r="H76" s="208">
        <v>15310.75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3693.1428571428573</v>
      </c>
      <c r="F77" s="32">
        <v>14923.75</v>
      </c>
      <c r="G77" s="21">
        <f t="shared" si="10"/>
        <v>3.0409349373356025</v>
      </c>
      <c r="H77" s="202">
        <v>14663.125</v>
      </c>
      <c r="I77" s="21">
        <f t="shared" si="11"/>
        <v>1.7774178423767103E-2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2281.4666666666667</v>
      </c>
      <c r="F78" s="47">
        <v>7255</v>
      </c>
      <c r="G78" s="21">
        <f t="shared" si="10"/>
        <v>2.1799719478697912</v>
      </c>
      <c r="H78" s="211">
        <v>7233.333333333333</v>
      </c>
      <c r="I78" s="21">
        <f t="shared" si="11"/>
        <v>2.9953917050691663E-3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5404.4444444444443</v>
      </c>
      <c r="F79" s="47">
        <v>11630.888888888889</v>
      </c>
      <c r="G79" s="21">
        <f t="shared" si="10"/>
        <v>1.1520970394736842</v>
      </c>
      <c r="H79" s="211">
        <v>11562.25</v>
      </c>
      <c r="I79" s="21">
        <f t="shared" si="11"/>
        <v>5.9364646923296665E-3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5266.0305555555551</v>
      </c>
      <c r="F80" s="61">
        <v>23386.857142857141</v>
      </c>
      <c r="G80" s="21">
        <f t="shared" si="10"/>
        <v>3.4410788916111552</v>
      </c>
      <c r="H80" s="220">
        <v>23347.571428571428</v>
      </c>
      <c r="I80" s="21">
        <f t="shared" si="11"/>
        <v>1.682646711496432E-3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6486.8777777777777</v>
      </c>
      <c r="F82" s="50">
        <v>28232.5</v>
      </c>
      <c r="G82" s="23">
        <f t="shared" si="10"/>
        <v>3.3522478713436867</v>
      </c>
      <c r="H82" s="214">
        <v>27980.833333333332</v>
      </c>
      <c r="I82" s="23">
        <f t="shared" si="11"/>
        <v>8.9942520177502903E-3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J91" sqref="J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222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220</v>
      </c>
      <c r="F13" s="258" t="s">
        <v>226</v>
      </c>
      <c r="G13" s="241" t="s">
        <v>197</v>
      </c>
      <c r="H13" s="258" t="s">
        <v>219</v>
      </c>
      <c r="I13" s="241" t="s">
        <v>187</v>
      </c>
    </row>
    <row r="14" spans="1:9" s="146" customFormat="1" ht="33.75" customHeight="1" thickBot="1" x14ac:dyDescent="0.25">
      <c r="A14" s="240"/>
      <c r="B14" s="246"/>
      <c r="C14" s="248"/>
      <c r="D14" s="260"/>
      <c r="E14" s="242"/>
      <c r="F14" s="259"/>
      <c r="G14" s="261"/>
      <c r="H14" s="259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11</v>
      </c>
      <c r="C16" s="189" t="s">
        <v>91</v>
      </c>
      <c r="D16" s="186" t="s">
        <v>81</v>
      </c>
      <c r="E16" s="207">
        <v>647.58660000000009</v>
      </c>
      <c r="F16" s="207">
        <v>1834.9</v>
      </c>
      <c r="G16" s="195">
        <f>(F16-E16)/E16</f>
        <v>1.8334434344379575</v>
      </c>
      <c r="H16" s="207">
        <v>2124.5</v>
      </c>
      <c r="I16" s="195">
        <f>(F16-H16)/H16</f>
        <v>-0.13631442692398207</v>
      </c>
    </row>
    <row r="17" spans="1:9" ht="16.5" x14ac:dyDescent="0.3">
      <c r="A17" s="151"/>
      <c r="B17" s="203" t="s">
        <v>12</v>
      </c>
      <c r="C17" s="190" t="s">
        <v>92</v>
      </c>
      <c r="D17" s="186" t="s">
        <v>81</v>
      </c>
      <c r="E17" s="210">
        <v>669.74</v>
      </c>
      <c r="F17" s="210">
        <v>2365.5555555555557</v>
      </c>
      <c r="G17" s="195">
        <f>(F17-E17)/E17</f>
        <v>2.5320505801588014</v>
      </c>
      <c r="H17" s="210">
        <v>2718.7111111111108</v>
      </c>
      <c r="I17" s="195">
        <f>(F17-H17)/H17</f>
        <v>-0.12989815435418731</v>
      </c>
    </row>
    <row r="18" spans="1:9" ht="16.5" x14ac:dyDescent="0.3">
      <c r="A18" s="151"/>
      <c r="B18" s="203" t="s">
        <v>14</v>
      </c>
      <c r="C18" s="190" t="s">
        <v>94</v>
      </c>
      <c r="D18" s="186" t="s">
        <v>81</v>
      </c>
      <c r="E18" s="210">
        <v>704.58</v>
      </c>
      <c r="F18" s="210">
        <v>2662</v>
      </c>
      <c r="G18" s="195">
        <f>(F18-E18)/E18</f>
        <v>2.7781373300405914</v>
      </c>
      <c r="H18" s="210">
        <v>3007.7</v>
      </c>
      <c r="I18" s="195">
        <f>(F18-H18)/H18</f>
        <v>-0.11493832496592075</v>
      </c>
    </row>
    <row r="19" spans="1:9" ht="16.5" x14ac:dyDescent="0.3">
      <c r="A19" s="151"/>
      <c r="B19" s="203" t="s">
        <v>13</v>
      </c>
      <c r="C19" s="190" t="s">
        <v>93</v>
      </c>
      <c r="D19" s="186" t="s">
        <v>81</v>
      </c>
      <c r="E19" s="210">
        <v>698.21333333333337</v>
      </c>
      <c r="F19" s="210">
        <v>2493.8888888888887</v>
      </c>
      <c r="G19" s="195">
        <f>(F19-E19)/E19</f>
        <v>2.5718150453856823</v>
      </c>
      <c r="H19" s="210">
        <v>2702.5</v>
      </c>
      <c r="I19" s="195">
        <f>(F19-H19)/H19</f>
        <v>-7.7191900503648964E-2</v>
      </c>
    </row>
    <row r="20" spans="1:9" ht="16.5" x14ac:dyDescent="0.3">
      <c r="A20" s="151"/>
      <c r="B20" s="203" t="s">
        <v>8</v>
      </c>
      <c r="C20" s="190" t="s">
        <v>89</v>
      </c>
      <c r="D20" s="186" t="s">
        <v>161</v>
      </c>
      <c r="E20" s="210">
        <v>6032.8149999999996</v>
      </c>
      <c r="F20" s="210">
        <v>16730.444444444445</v>
      </c>
      <c r="G20" s="195">
        <f>(F20-E20)/E20</f>
        <v>1.7732400951205112</v>
      </c>
      <c r="H20" s="210">
        <v>17537.400000000001</v>
      </c>
      <c r="I20" s="195">
        <f>(F20-H20)/H20</f>
        <v>-4.6013408803788257E-2</v>
      </c>
    </row>
    <row r="21" spans="1:9" ht="16.5" x14ac:dyDescent="0.3">
      <c r="A21" s="151"/>
      <c r="B21" s="203" t="s">
        <v>9</v>
      </c>
      <c r="C21" s="190" t="s">
        <v>88</v>
      </c>
      <c r="D21" s="186" t="s">
        <v>161</v>
      </c>
      <c r="E21" s="210">
        <v>4211.9333333333334</v>
      </c>
      <c r="F21" s="210">
        <v>7924.4</v>
      </c>
      <c r="G21" s="195">
        <f>(F21-E21)/E21</f>
        <v>0.88141629338862582</v>
      </c>
      <c r="H21" s="210">
        <v>8161.9</v>
      </c>
      <c r="I21" s="195">
        <f>(F21-H21)/H21</f>
        <v>-2.9098616743650378E-2</v>
      </c>
    </row>
    <row r="22" spans="1:9" ht="16.5" x14ac:dyDescent="0.3">
      <c r="A22" s="151"/>
      <c r="B22" s="203" t="s">
        <v>7</v>
      </c>
      <c r="C22" s="190" t="s">
        <v>87</v>
      </c>
      <c r="D22" s="186" t="s">
        <v>161</v>
      </c>
      <c r="E22" s="210">
        <v>3069.9977777777776</v>
      </c>
      <c r="F22" s="210">
        <v>5336.9</v>
      </c>
      <c r="G22" s="195">
        <f>(F22-E22)/E22</f>
        <v>0.73840516714090998</v>
      </c>
      <c r="H22" s="210">
        <v>5416</v>
      </c>
      <c r="I22" s="195">
        <f>(F22-H22)/H22</f>
        <v>-1.460487444608574E-2</v>
      </c>
    </row>
    <row r="23" spans="1:9" ht="16.5" x14ac:dyDescent="0.3">
      <c r="A23" s="151"/>
      <c r="B23" s="203" t="s">
        <v>16</v>
      </c>
      <c r="C23" s="190" t="s">
        <v>96</v>
      </c>
      <c r="D23" s="188" t="s">
        <v>81</v>
      </c>
      <c r="E23" s="210">
        <v>683.62277777777786</v>
      </c>
      <c r="F23" s="210">
        <v>2516.1111111111113</v>
      </c>
      <c r="G23" s="195">
        <f>(F23-E23)/E23</f>
        <v>2.6805548219006421</v>
      </c>
      <c r="H23" s="210">
        <v>2527.5</v>
      </c>
      <c r="I23" s="195">
        <f>(F23-H23)/H23</f>
        <v>-4.5059896691943373E-3</v>
      </c>
    </row>
    <row r="24" spans="1:9" ht="16.5" x14ac:dyDescent="0.3">
      <c r="A24" s="151"/>
      <c r="B24" s="203" t="s">
        <v>18</v>
      </c>
      <c r="C24" s="190" t="s">
        <v>98</v>
      </c>
      <c r="D24" s="188" t="s">
        <v>83</v>
      </c>
      <c r="E24" s="210">
        <v>3387.1133333333337</v>
      </c>
      <c r="F24" s="210">
        <v>10507.777777777777</v>
      </c>
      <c r="G24" s="195">
        <f>(F24-E24)/E24</f>
        <v>2.1022811295885511</v>
      </c>
      <c r="H24" s="210">
        <v>10252.777777777777</v>
      </c>
      <c r="I24" s="195">
        <f>(F24-H24)/H24</f>
        <v>2.4871308588458412E-2</v>
      </c>
    </row>
    <row r="25" spans="1:9" ht="16.5" x14ac:dyDescent="0.3">
      <c r="A25" s="151"/>
      <c r="B25" s="203" t="s">
        <v>15</v>
      </c>
      <c r="C25" s="190" t="s">
        <v>95</v>
      </c>
      <c r="D25" s="188" t="s">
        <v>82</v>
      </c>
      <c r="E25" s="210">
        <v>2023.4577777777779</v>
      </c>
      <c r="F25" s="210">
        <v>8787.4</v>
      </c>
      <c r="G25" s="195">
        <f>(F25-E25)/E25</f>
        <v>3.3427642012133245</v>
      </c>
      <c r="H25" s="210">
        <v>8491.5</v>
      </c>
      <c r="I25" s="195">
        <f>(F25-H25)/H25</f>
        <v>3.4846611317199509E-2</v>
      </c>
    </row>
    <row r="26" spans="1:9" ht="16.5" x14ac:dyDescent="0.3">
      <c r="A26" s="151"/>
      <c r="B26" s="203" t="s">
        <v>19</v>
      </c>
      <c r="C26" s="190" t="s">
        <v>99</v>
      </c>
      <c r="D26" s="188" t="s">
        <v>161</v>
      </c>
      <c r="E26" s="210">
        <v>2712.1311111111108</v>
      </c>
      <c r="F26" s="210">
        <v>11524.4</v>
      </c>
      <c r="G26" s="195">
        <f>(F26-E26)/E26</f>
        <v>3.2492046025306873</v>
      </c>
      <c r="H26" s="210">
        <v>11011.9</v>
      </c>
      <c r="I26" s="195">
        <f>(F26-H26)/H26</f>
        <v>4.6540560666188398E-2</v>
      </c>
    </row>
    <row r="27" spans="1:9" ht="16.5" x14ac:dyDescent="0.3">
      <c r="A27" s="151"/>
      <c r="B27" s="203" t="s">
        <v>6</v>
      </c>
      <c r="C27" s="190" t="s">
        <v>86</v>
      </c>
      <c r="D27" s="188" t="s">
        <v>161</v>
      </c>
      <c r="E27" s="210">
        <v>3511.3422222222225</v>
      </c>
      <c r="F27" s="210">
        <v>9602.4</v>
      </c>
      <c r="G27" s="195">
        <f>(F27-E27)/E27</f>
        <v>1.7346807551907972</v>
      </c>
      <c r="H27" s="210">
        <v>9154.822222222223</v>
      </c>
      <c r="I27" s="195">
        <f>(F27-H27)/H27</f>
        <v>4.8889838263744295E-2</v>
      </c>
    </row>
    <row r="28" spans="1:9" ht="16.5" x14ac:dyDescent="0.3">
      <c r="A28" s="151"/>
      <c r="B28" s="203" t="s">
        <v>10</v>
      </c>
      <c r="C28" s="190" t="s">
        <v>90</v>
      </c>
      <c r="D28" s="188" t="s">
        <v>161</v>
      </c>
      <c r="E28" s="210">
        <v>3411.942222222222</v>
      </c>
      <c r="F28" s="210">
        <v>11097.4</v>
      </c>
      <c r="G28" s="195">
        <f>(F28-E28)/E28</f>
        <v>2.2525169763197761</v>
      </c>
      <c r="H28" s="210">
        <v>10497.4</v>
      </c>
      <c r="I28" s="195">
        <f>(F28-H28)/H28</f>
        <v>5.7157010307314196E-2</v>
      </c>
    </row>
    <row r="29" spans="1:9" ht="17.25" thickBot="1" x14ac:dyDescent="0.35">
      <c r="A29" s="152"/>
      <c r="B29" s="203" t="s">
        <v>5</v>
      </c>
      <c r="C29" s="190" t="s">
        <v>85</v>
      </c>
      <c r="D29" s="188" t="s">
        <v>161</v>
      </c>
      <c r="E29" s="210">
        <v>4902.9028571428571</v>
      </c>
      <c r="F29" s="210">
        <v>17237.666666666664</v>
      </c>
      <c r="G29" s="195">
        <f>(F29-E29)/E29</f>
        <v>2.5158083219115279</v>
      </c>
      <c r="H29" s="210">
        <v>16147.044444444444</v>
      </c>
      <c r="I29" s="195">
        <f>(F29-H29)/H29</f>
        <v>6.7543148591348565E-2</v>
      </c>
    </row>
    <row r="30" spans="1:9" ht="16.5" x14ac:dyDescent="0.3">
      <c r="A30" s="37"/>
      <c r="B30" s="203" t="s">
        <v>4</v>
      </c>
      <c r="C30" s="190" t="s">
        <v>84</v>
      </c>
      <c r="D30" s="188" t="s">
        <v>161</v>
      </c>
      <c r="E30" s="210">
        <v>5638.66</v>
      </c>
      <c r="F30" s="210">
        <v>12871.4</v>
      </c>
      <c r="G30" s="195">
        <f>(F30-E30)/E30</f>
        <v>1.282705465482934</v>
      </c>
      <c r="H30" s="210">
        <v>11416</v>
      </c>
      <c r="I30" s="195">
        <f>(F30-H30)/H30</f>
        <v>0.12748773651016115</v>
      </c>
    </row>
    <row r="31" spans="1:9" ht="17.25" thickBot="1" x14ac:dyDescent="0.35">
      <c r="A31" s="38"/>
      <c r="B31" s="204" t="s">
        <v>17</v>
      </c>
      <c r="C31" s="191" t="s">
        <v>97</v>
      </c>
      <c r="D31" s="187" t="s">
        <v>161</v>
      </c>
      <c r="E31" s="213">
        <v>2502.8488888888887</v>
      </c>
      <c r="F31" s="213">
        <v>5414.375</v>
      </c>
      <c r="G31" s="197">
        <f>(F31-E31)/E31</f>
        <v>1.1632848167688024</v>
      </c>
      <c r="H31" s="213">
        <v>4781.125</v>
      </c>
      <c r="I31" s="197">
        <f>(F31-H31)/H31</f>
        <v>0.13244790713482704</v>
      </c>
    </row>
    <row r="32" spans="1:9" ht="15.75" customHeight="1" thickBot="1" x14ac:dyDescent="0.25">
      <c r="A32" s="251" t="s">
        <v>188</v>
      </c>
      <c r="B32" s="252"/>
      <c r="C32" s="252"/>
      <c r="D32" s="253"/>
      <c r="E32" s="100">
        <f>SUM(E16:E31)</f>
        <v>44808.887234920643</v>
      </c>
      <c r="F32" s="101">
        <f>SUM(F16:F31)</f>
        <v>128907.01944444442</v>
      </c>
      <c r="G32" s="102">
        <f t="shared" ref="G32" si="0">(F32-E32)/E32</f>
        <v>1.8768181358448037</v>
      </c>
      <c r="H32" s="101">
        <f>SUM(H16:H31)</f>
        <v>125948.78055555555</v>
      </c>
      <c r="I32" s="105">
        <f t="shared" ref="I32" si="1">(F32-H32)/H32</f>
        <v>2.3487634225914548E-2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161</v>
      </c>
      <c r="E34" s="216">
        <v>3128.1788888888891</v>
      </c>
      <c r="F34" s="216">
        <v>7838.7777777777774</v>
      </c>
      <c r="G34" s="195">
        <f>(F34-E34)/E34</f>
        <v>1.5058598169115787</v>
      </c>
      <c r="H34" s="216">
        <v>9278.9750000000004</v>
      </c>
      <c r="I34" s="195">
        <f>(F34-H34)/H34</f>
        <v>-0.15521080962306968</v>
      </c>
    </row>
    <row r="35" spans="1:9" ht="16.5" x14ac:dyDescent="0.3">
      <c r="A35" s="37"/>
      <c r="B35" s="203" t="s">
        <v>28</v>
      </c>
      <c r="C35" s="190" t="s">
        <v>102</v>
      </c>
      <c r="D35" s="186" t="s">
        <v>161</v>
      </c>
      <c r="E35" s="210">
        <v>3519.45</v>
      </c>
      <c r="F35" s="210">
        <v>13449.5</v>
      </c>
      <c r="G35" s="195">
        <f>(F35-E35)/E35</f>
        <v>2.8214777877225132</v>
      </c>
      <c r="H35" s="210">
        <v>14237</v>
      </c>
      <c r="I35" s="195">
        <f>(F35-H35)/H35</f>
        <v>-5.5313619442298234E-2</v>
      </c>
    </row>
    <row r="36" spans="1:9" ht="16.5" x14ac:dyDescent="0.3">
      <c r="A36" s="37"/>
      <c r="B36" s="205" t="s">
        <v>30</v>
      </c>
      <c r="C36" s="190" t="s">
        <v>104</v>
      </c>
      <c r="D36" s="186" t="s">
        <v>161</v>
      </c>
      <c r="E36" s="210">
        <v>3991.22</v>
      </c>
      <c r="F36" s="210">
        <v>8779.9</v>
      </c>
      <c r="G36" s="195">
        <f>(F36-E36)/E36</f>
        <v>1.19980356883359</v>
      </c>
      <c r="H36" s="210">
        <v>8869.9</v>
      </c>
      <c r="I36" s="195">
        <f>(F36-H36)/H36</f>
        <v>-1.0146675836255201E-2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5477.165</v>
      </c>
      <c r="F37" s="210">
        <v>12729.9</v>
      </c>
      <c r="G37" s="195">
        <f>(F37-E37)/E37</f>
        <v>1.3241768323576155</v>
      </c>
      <c r="H37" s="210">
        <v>11015.933333333334</v>
      </c>
      <c r="I37" s="195">
        <f>(F37-H37)/H37</f>
        <v>0.15558978207323923</v>
      </c>
    </row>
    <row r="38" spans="1:9" ht="17.25" thickBot="1" x14ac:dyDescent="0.35">
      <c r="A38" s="38"/>
      <c r="B38" s="205" t="s">
        <v>27</v>
      </c>
      <c r="C38" s="190" t="s">
        <v>101</v>
      </c>
      <c r="D38" s="198" t="s">
        <v>161</v>
      </c>
      <c r="E38" s="213">
        <v>5492.2133333333331</v>
      </c>
      <c r="F38" s="213">
        <v>12494.9</v>
      </c>
      <c r="G38" s="197">
        <f>(F38-E38)/E38</f>
        <v>1.2750208780430963</v>
      </c>
      <c r="H38" s="213">
        <v>10411.9</v>
      </c>
      <c r="I38" s="197">
        <f>(F38-H38)/H38</f>
        <v>0.20005954724882108</v>
      </c>
    </row>
    <row r="39" spans="1:9" ht="15.75" customHeight="1" thickBot="1" x14ac:dyDescent="0.25">
      <c r="A39" s="251" t="s">
        <v>189</v>
      </c>
      <c r="B39" s="252"/>
      <c r="C39" s="252"/>
      <c r="D39" s="253"/>
      <c r="E39" s="84">
        <f>SUM(E34:E38)</f>
        <v>21608.22722222222</v>
      </c>
      <c r="F39" s="103">
        <f>SUM(F34:F38)</f>
        <v>55292.977777777778</v>
      </c>
      <c r="G39" s="104">
        <f t="shared" ref="G39" si="2">(F39-E39)/E39</f>
        <v>1.5588854286442184</v>
      </c>
      <c r="H39" s="103">
        <f>SUM(H34:H38)</f>
        <v>53813.708333333336</v>
      </c>
      <c r="I39" s="105">
        <f t="shared" ref="I39" si="3">(F39-H39)/H39</f>
        <v>2.7488710409651361E-2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31</v>
      </c>
      <c r="C41" s="190" t="s">
        <v>105</v>
      </c>
      <c r="D41" s="194" t="s">
        <v>161</v>
      </c>
      <c r="E41" s="208">
        <v>63998.043809523813</v>
      </c>
      <c r="F41" s="210">
        <v>277498.8</v>
      </c>
      <c r="G41" s="195">
        <f>(F41-E41)/E41</f>
        <v>3.3360512834722655</v>
      </c>
      <c r="H41" s="210">
        <v>289123.5</v>
      </c>
      <c r="I41" s="195">
        <f>(F41-H41)/H41</f>
        <v>-4.0206693679344679E-2</v>
      </c>
    </row>
    <row r="42" spans="1:9" ht="16.5" x14ac:dyDescent="0.3">
      <c r="A42" s="37"/>
      <c r="B42" s="203" t="s">
        <v>35</v>
      </c>
      <c r="C42" s="190" t="s">
        <v>152</v>
      </c>
      <c r="D42" s="186" t="s">
        <v>161</v>
      </c>
      <c r="E42" s="211">
        <v>12216.533333333335</v>
      </c>
      <c r="F42" s="210">
        <v>40166</v>
      </c>
      <c r="G42" s="195">
        <f>(F42-E42)/E42</f>
        <v>2.2878394307168426</v>
      </c>
      <c r="H42" s="210">
        <v>40166</v>
      </c>
      <c r="I42" s="195">
        <f>(F42-H42)/H42</f>
        <v>0</v>
      </c>
    </row>
    <row r="43" spans="1:9" ht="16.5" x14ac:dyDescent="0.3">
      <c r="A43" s="37"/>
      <c r="B43" s="205" t="s">
        <v>36</v>
      </c>
      <c r="C43" s="190" t="s">
        <v>153</v>
      </c>
      <c r="D43" s="186" t="s">
        <v>161</v>
      </c>
      <c r="E43" s="211">
        <v>23046.476190476191</v>
      </c>
      <c r="F43" s="218">
        <v>85106.857142857145</v>
      </c>
      <c r="G43" s="195">
        <f>(F43-E43)/E43</f>
        <v>2.6928360083971108</v>
      </c>
      <c r="H43" s="218">
        <v>84458.833333333328</v>
      </c>
      <c r="I43" s="195">
        <f>(F43-H43)/H43</f>
        <v>7.6726587847391111E-3</v>
      </c>
    </row>
    <row r="44" spans="1:9" ht="16.5" x14ac:dyDescent="0.3">
      <c r="A44" s="37"/>
      <c r="B44" s="203" t="s">
        <v>32</v>
      </c>
      <c r="C44" s="190" t="s">
        <v>106</v>
      </c>
      <c r="D44" s="186" t="s">
        <v>161</v>
      </c>
      <c r="E44" s="211">
        <v>37151.501428571428</v>
      </c>
      <c r="F44" s="211">
        <v>173241.5</v>
      </c>
      <c r="G44" s="195">
        <f>(F44-E44)/E44</f>
        <v>3.6631089818288833</v>
      </c>
      <c r="H44" s="211">
        <v>171158.1</v>
      </c>
      <c r="I44" s="195">
        <f>(F44-H44)/H44</f>
        <v>1.2172371625999554E-2</v>
      </c>
    </row>
    <row r="45" spans="1:9" ht="16.5" x14ac:dyDescent="0.3">
      <c r="A45" s="37"/>
      <c r="B45" s="203" t="s">
        <v>33</v>
      </c>
      <c r="C45" s="190" t="s">
        <v>107</v>
      </c>
      <c r="D45" s="186" t="s">
        <v>161</v>
      </c>
      <c r="E45" s="211">
        <v>25264.428571428572</v>
      </c>
      <c r="F45" s="211">
        <v>137224.5</v>
      </c>
      <c r="G45" s="195">
        <f>(F45-E45)/E45</f>
        <v>4.4315299319766348</v>
      </c>
      <c r="H45" s="211">
        <v>134724.5</v>
      </c>
      <c r="I45" s="195">
        <f>(F45-H45)/H45</f>
        <v>1.8556387294070491E-2</v>
      </c>
    </row>
    <row r="46" spans="1:9" ht="16.5" customHeight="1" thickBot="1" x14ac:dyDescent="0.35">
      <c r="A46" s="38"/>
      <c r="B46" s="203" t="s">
        <v>34</v>
      </c>
      <c r="C46" s="190" t="s">
        <v>154</v>
      </c>
      <c r="D46" s="186" t="s">
        <v>161</v>
      </c>
      <c r="E46" s="214">
        <v>13778.266666666666</v>
      </c>
      <c r="F46" s="214">
        <v>46247.5</v>
      </c>
      <c r="G46" s="201">
        <f>(F46-E46)/E46</f>
        <v>2.3565542835576805</v>
      </c>
      <c r="H46" s="214">
        <v>44997.5</v>
      </c>
      <c r="I46" s="201">
        <f>(F46-H46)/H46</f>
        <v>2.7779321073392968E-2</v>
      </c>
    </row>
    <row r="47" spans="1:9" ht="15.75" customHeight="1" thickBot="1" x14ac:dyDescent="0.25">
      <c r="A47" s="251" t="s">
        <v>190</v>
      </c>
      <c r="B47" s="252"/>
      <c r="C47" s="252"/>
      <c r="D47" s="253"/>
      <c r="E47" s="84">
        <f>SUM(E41:E46)</f>
        <v>175455.25</v>
      </c>
      <c r="F47" s="84">
        <f>SUM(F41:F46)</f>
        <v>759485.15714285709</v>
      </c>
      <c r="G47" s="104">
        <f t="shared" ref="G47" si="4">(F47-E47)/E47</f>
        <v>3.3286544981860451</v>
      </c>
      <c r="H47" s="103">
        <f>SUM(H41:H46)</f>
        <v>764628.43333333335</v>
      </c>
      <c r="I47" s="105">
        <f t="shared" ref="I47" si="5">(F47-H47)/H47</f>
        <v>-6.7265039674951387E-3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48</v>
      </c>
      <c r="C49" s="190" t="s">
        <v>157</v>
      </c>
      <c r="D49" s="194" t="s">
        <v>114</v>
      </c>
      <c r="E49" s="208">
        <v>59060.857142857145</v>
      </c>
      <c r="F49" s="208">
        <v>182230</v>
      </c>
      <c r="G49" s="195">
        <f>(F49-E49)/E49</f>
        <v>2.0854614852476621</v>
      </c>
      <c r="H49" s="208">
        <v>188243.75</v>
      </c>
      <c r="I49" s="195">
        <f>(F49-H49)/H49</f>
        <v>-3.1946611773299244E-2</v>
      </c>
    </row>
    <row r="50" spans="1:9" ht="16.5" x14ac:dyDescent="0.3">
      <c r="A50" s="37"/>
      <c r="B50" s="203" t="s">
        <v>46</v>
      </c>
      <c r="C50" s="190" t="s">
        <v>111</v>
      </c>
      <c r="D50" s="188" t="s">
        <v>110</v>
      </c>
      <c r="E50" s="211">
        <v>10133.76</v>
      </c>
      <c r="F50" s="211">
        <v>42589.3</v>
      </c>
      <c r="G50" s="195">
        <f>(F50-E50)/E50</f>
        <v>3.2027144909688015</v>
      </c>
      <c r="H50" s="211">
        <v>42589.3</v>
      </c>
      <c r="I50" s="195">
        <f>(F50-H50)/H50</f>
        <v>0</v>
      </c>
    </row>
    <row r="51" spans="1:9" ht="16.5" x14ac:dyDescent="0.3">
      <c r="A51" s="37"/>
      <c r="B51" s="203" t="s">
        <v>49</v>
      </c>
      <c r="C51" s="190" t="s">
        <v>158</v>
      </c>
      <c r="D51" s="186" t="s">
        <v>199</v>
      </c>
      <c r="E51" s="211">
        <v>5787.18</v>
      </c>
      <c r="F51" s="211">
        <v>17560</v>
      </c>
      <c r="G51" s="195">
        <f>(F51-E51)/E51</f>
        <v>2.0342930408247195</v>
      </c>
      <c r="H51" s="211">
        <v>17560</v>
      </c>
      <c r="I51" s="195">
        <f>(F51-H51)/H51</f>
        <v>0</v>
      </c>
    </row>
    <row r="52" spans="1:9" ht="16.5" x14ac:dyDescent="0.3">
      <c r="A52" s="37"/>
      <c r="B52" s="203" t="s">
        <v>50</v>
      </c>
      <c r="C52" s="190" t="s">
        <v>159</v>
      </c>
      <c r="D52" s="186" t="s">
        <v>112</v>
      </c>
      <c r="E52" s="211">
        <v>49938.833333333336</v>
      </c>
      <c r="F52" s="211">
        <v>189082.66666666666</v>
      </c>
      <c r="G52" s="195">
        <f>(F52-E52)/E52</f>
        <v>2.7862852222552252</v>
      </c>
      <c r="H52" s="211">
        <v>189082.66666666666</v>
      </c>
      <c r="I52" s="195">
        <f>(F52-H52)/H52</f>
        <v>0</v>
      </c>
    </row>
    <row r="53" spans="1:9" ht="16.5" x14ac:dyDescent="0.3">
      <c r="A53" s="37"/>
      <c r="B53" s="203" t="s">
        <v>45</v>
      </c>
      <c r="C53" s="190" t="s">
        <v>109</v>
      </c>
      <c r="D53" s="188" t="s">
        <v>108</v>
      </c>
      <c r="E53" s="211">
        <v>16666.428571428572</v>
      </c>
      <c r="F53" s="211">
        <v>76709.125</v>
      </c>
      <c r="G53" s="195">
        <f>(F53-E53)/E53</f>
        <v>3.6026132516178802</v>
      </c>
      <c r="H53" s="211">
        <v>76491.444444444438</v>
      </c>
      <c r="I53" s="195">
        <f>(F53-H53)/H53</f>
        <v>2.8458157266681361E-3</v>
      </c>
    </row>
    <row r="54" spans="1:9" ht="16.5" customHeight="1" thickBot="1" x14ac:dyDescent="0.35">
      <c r="A54" s="38"/>
      <c r="B54" s="203" t="s">
        <v>47</v>
      </c>
      <c r="C54" s="190" t="s">
        <v>113</v>
      </c>
      <c r="D54" s="187" t="s">
        <v>114</v>
      </c>
      <c r="E54" s="214">
        <v>38714.75</v>
      </c>
      <c r="F54" s="214">
        <v>134353.66666666666</v>
      </c>
      <c r="G54" s="201">
        <f>(F54-E54)/E54</f>
        <v>2.4703482953310214</v>
      </c>
      <c r="H54" s="214">
        <v>130522.875</v>
      </c>
      <c r="I54" s="201">
        <f>(F54-H54)/H54</f>
        <v>2.934958080464177E-2</v>
      </c>
    </row>
    <row r="55" spans="1:9" ht="15.75" customHeight="1" thickBot="1" x14ac:dyDescent="0.25">
      <c r="A55" s="251" t="s">
        <v>191</v>
      </c>
      <c r="B55" s="252"/>
      <c r="C55" s="252"/>
      <c r="D55" s="253"/>
      <c r="E55" s="84">
        <f>SUM(E49:E54)</f>
        <v>180301.80904761906</v>
      </c>
      <c r="F55" s="84">
        <f>SUM(F49:F54)</f>
        <v>642524.7583333333</v>
      </c>
      <c r="G55" s="104">
        <f t="shared" ref="G55" si="6">(F55-E55)/E55</f>
        <v>2.5636068308312852</v>
      </c>
      <c r="H55" s="84">
        <f>SUM(H49:H54)</f>
        <v>644490.03611111105</v>
      </c>
      <c r="I55" s="105">
        <f t="shared" ref="I55" si="7">(F55-H55)/H55</f>
        <v>-3.0493532369194535E-3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40</v>
      </c>
      <c r="C57" s="193" t="s">
        <v>117</v>
      </c>
      <c r="D57" s="194" t="s">
        <v>114</v>
      </c>
      <c r="E57" s="208">
        <v>12471.8</v>
      </c>
      <c r="F57" s="164">
        <v>27063</v>
      </c>
      <c r="G57" s="196">
        <f>(F57-E57)/E57</f>
        <v>1.1699353742042049</v>
      </c>
      <c r="H57" s="164">
        <v>27063</v>
      </c>
      <c r="I57" s="196">
        <f>(F57-H57)/H57</f>
        <v>0</v>
      </c>
    </row>
    <row r="58" spans="1:9" ht="16.5" x14ac:dyDescent="0.3">
      <c r="A58" s="111"/>
      <c r="B58" s="225" t="s">
        <v>41</v>
      </c>
      <c r="C58" s="190" t="s">
        <v>118</v>
      </c>
      <c r="D58" s="186" t="s">
        <v>114</v>
      </c>
      <c r="E58" s="211">
        <v>7647.5</v>
      </c>
      <c r="F58" s="222">
        <v>34854.5</v>
      </c>
      <c r="G58" s="195">
        <f>(F58-E58)/E58</f>
        <v>3.5576332134684536</v>
      </c>
      <c r="H58" s="222">
        <v>34854.5</v>
      </c>
      <c r="I58" s="195">
        <f>(F58-H58)/H58</f>
        <v>0</v>
      </c>
    </row>
    <row r="59" spans="1:9" ht="16.5" x14ac:dyDescent="0.3">
      <c r="A59" s="111"/>
      <c r="B59" s="225" t="s">
        <v>43</v>
      </c>
      <c r="C59" s="190" t="s">
        <v>119</v>
      </c>
      <c r="D59" s="186" t="s">
        <v>114</v>
      </c>
      <c r="E59" s="211">
        <v>11837.866666666669</v>
      </c>
      <c r="F59" s="211">
        <v>4819.5</v>
      </c>
      <c r="G59" s="195">
        <f>(F59-E59)/E59</f>
        <v>-0.59287427914939639</v>
      </c>
      <c r="H59" s="211">
        <v>4819.5</v>
      </c>
      <c r="I59" s="195">
        <f>(F59-H59)/H59</f>
        <v>0</v>
      </c>
    </row>
    <row r="60" spans="1:9" ht="16.5" x14ac:dyDescent="0.3">
      <c r="A60" s="111"/>
      <c r="B60" s="225" t="s">
        <v>55</v>
      </c>
      <c r="C60" s="190" t="s">
        <v>122</v>
      </c>
      <c r="D60" s="186" t="s">
        <v>120</v>
      </c>
      <c r="E60" s="211">
        <v>17245.660714285717</v>
      </c>
      <c r="F60" s="222">
        <v>44183</v>
      </c>
      <c r="G60" s="195">
        <f>(F60-E60)/E60</f>
        <v>1.5619778060112426</v>
      </c>
      <c r="H60" s="222">
        <v>43899.666666666664</v>
      </c>
      <c r="I60" s="195">
        <f>(F60-H60)/H60</f>
        <v>6.4541112688783313E-3</v>
      </c>
    </row>
    <row r="61" spans="1:9" ht="16.5" x14ac:dyDescent="0.3">
      <c r="A61" s="111"/>
      <c r="B61" s="225" t="s">
        <v>39</v>
      </c>
      <c r="C61" s="190" t="s">
        <v>116</v>
      </c>
      <c r="D61" s="186" t="s">
        <v>114</v>
      </c>
      <c r="E61" s="211">
        <v>15895.928571428571</v>
      </c>
      <c r="F61" s="227">
        <v>44706.25</v>
      </c>
      <c r="G61" s="195">
        <f>(F61-E61)/E61</f>
        <v>1.8124340015188076</v>
      </c>
      <c r="H61" s="227">
        <v>44388.75</v>
      </c>
      <c r="I61" s="195">
        <f>(F61-H61)/H61</f>
        <v>7.1527132437836163E-3</v>
      </c>
    </row>
    <row r="62" spans="1:9" s="146" customFormat="1" ht="17.25" thickBot="1" x14ac:dyDescent="0.35">
      <c r="A62" s="169"/>
      <c r="B62" s="226" t="s">
        <v>42</v>
      </c>
      <c r="C62" s="191" t="s">
        <v>198</v>
      </c>
      <c r="D62" s="187" t="s">
        <v>114</v>
      </c>
      <c r="E62" s="214">
        <v>3109.2799999999997</v>
      </c>
      <c r="F62" s="223">
        <v>19200.599999999999</v>
      </c>
      <c r="G62" s="200">
        <f>(F62-E62)/E62</f>
        <v>5.1752560078217469</v>
      </c>
      <c r="H62" s="223">
        <v>18936.599999999999</v>
      </c>
      <c r="I62" s="200">
        <f>(F62-H62)/H62</f>
        <v>1.3941256614175725E-2</v>
      </c>
    </row>
    <row r="63" spans="1:9" s="146" customFormat="1" ht="16.5" x14ac:dyDescent="0.3">
      <c r="A63" s="169"/>
      <c r="B63" s="95" t="s">
        <v>54</v>
      </c>
      <c r="C63" s="189" t="s">
        <v>121</v>
      </c>
      <c r="D63" s="186" t="s">
        <v>120</v>
      </c>
      <c r="E63" s="211">
        <v>17745.107142857141</v>
      </c>
      <c r="F63" s="221">
        <v>43673.571428571428</v>
      </c>
      <c r="G63" s="195">
        <f>(F63-E63)/E63</f>
        <v>1.46116132616033</v>
      </c>
      <c r="H63" s="221">
        <v>43022.142857142855</v>
      </c>
      <c r="I63" s="195">
        <f>(F63-H63)/H63</f>
        <v>1.5141704437914056E-2</v>
      </c>
    </row>
    <row r="64" spans="1:9" s="146" customFormat="1" ht="16.5" x14ac:dyDescent="0.3">
      <c r="A64" s="169"/>
      <c r="B64" s="225" t="s">
        <v>38</v>
      </c>
      <c r="C64" s="190" t="s">
        <v>115</v>
      </c>
      <c r="D64" s="188" t="s">
        <v>114</v>
      </c>
      <c r="E64" s="218">
        <v>9359.6666666666679</v>
      </c>
      <c r="F64" s="222">
        <v>29994.666666666668</v>
      </c>
      <c r="G64" s="195">
        <f>(F64-E64)/E64</f>
        <v>2.2046725310730437</v>
      </c>
      <c r="H64" s="222">
        <v>29328</v>
      </c>
      <c r="I64" s="195">
        <f>(F64-H64)/H64</f>
        <v>2.2731405710129157E-2</v>
      </c>
    </row>
    <row r="65" spans="1:9" ht="16.5" customHeight="1" thickBot="1" x14ac:dyDescent="0.35">
      <c r="A65" s="112"/>
      <c r="B65" s="226" t="s">
        <v>56</v>
      </c>
      <c r="C65" s="191" t="s">
        <v>123</v>
      </c>
      <c r="D65" s="187" t="s">
        <v>120</v>
      </c>
      <c r="E65" s="214">
        <v>90402.5</v>
      </c>
      <c r="F65" s="223">
        <v>378490</v>
      </c>
      <c r="G65" s="200">
        <f>(F65-E65)/E65</f>
        <v>3.1867204999861731</v>
      </c>
      <c r="H65" s="223">
        <v>333000</v>
      </c>
      <c r="I65" s="200">
        <f>(F65-H65)/H65</f>
        <v>0.13660660660660662</v>
      </c>
    </row>
    <row r="66" spans="1:9" ht="15.75" customHeight="1" thickBot="1" x14ac:dyDescent="0.25">
      <c r="A66" s="251" t="s">
        <v>192</v>
      </c>
      <c r="B66" s="262"/>
      <c r="C66" s="262"/>
      <c r="D66" s="263"/>
      <c r="E66" s="100">
        <f>SUM(E57:E65)</f>
        <v>185715.30976190476</v>
      </c>
      <c r="F66" s="100">
        <f>SUM(F57:F65)</f>
        <v>626985.08809523808</v>
      </c>
      <c r="G66" s="102">
        <f t="shared" ref="G66" si="8">(F66-E66)/E66</f>
        <v>2.3760549353688756</v>
      </c>
      <c r="H66" s="100">
        <f>SUM(H57:H65)</f>
        <v>579312.15952380956</v>
      </c>
      <c r="I66" s="178">
        <f t="shared" ref="I66" si="9">(F66-H66)/H66</f>
        <v>8.2292297490553848E-2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64</v>
      </c>
      <c r="C68" s="190" t="s">
        <v>133</v>
      </c>
      <c r="D68" s="194" t="s">
        <v>127</v>
      </c>
      <c r="E68" s="208">
        <v>13007.35</v>
      </c>
      <c r="F68" s="216">
        <v>36297.5</v>
      </c>
      <c r="G68" s="195">
        <f>(F68-E68)/E68</f>
        <v>1.7905376575551515</v>
      </c>
      <c r="H68" s="216">
        <v>36336.25</v>
      </c>
      <c r="I68" s="195">
        <f>(F68-H68)/H68</f>
        <v>-1.0664281537032577E-3</v>
      </c>
    </row>
    <row r="69" spans="1:9" ht="16.5" x14ac:dyDescent="0.3">
      <c r="A69" s="37"/>
      <c r="B69" s="203" t="s">
        <v>60</v>
      </c>
      <c r="C69" s="190" t="s">
        <v>129</v>
      </c>
      <c r="D69" s="188" t="s">
        <v>215</v>
      </c>
      <c r="E69" s="211">
        <v>116920.01428571428</v>
      </c>
      <c r="F69" s="210">
        <v>381015.42857142858</v>
      </c>
      <c r="G69" s="195">
        <f>(F69-E69)/E69</f>
        <v>2.25876994541201</v>
      </c>
      <c r="H69" s="210">
        <v>381015.42857142858</v>
      </c>
      <c r="I69" s="195">
        <f>(F69-H69)/H69</f>
        <v>0</v>
      </c>
    </row>
    <row r="70" spans="1:9" ht="16.5" x14ac:dyDescent="0.3">
      <c r="A70" s="37"/>
      <c r="B70" s="203" t="s">
        <v>61</v>
      </c>
      <c r="C70" s="190" t="s">
        <v>130</v>
      </c>
      <c r="D70" s="188" t="s">
        <v>216</v>
      </c>
      <c r="E70" s="211">
        <v>49211.666666666664</v>
      </c>
      <c r="F70" s="210">
        <v>166914</v>
      </c>
      <c r="G70" s="195">
        <f>(F70-E70)/E70</f>
        <v>2.391756697260135</v>
      </c>
      <c r="H70" s="210">
        <v>166914</v>
      </c>
      <c r="I70" s="195">
        <f>(F70-H70)/H70</f>
        <v>0</v>
      </c>
    </row>
    <row r="71" spans="1:9" ht="16.5" x14ac:dyDescent="0.3">
      <c r="A71" s="37"/>
      <c r="B71" s="203" t="s">
        <v>62</v>
      </c>
      <c r="C71" s="190" t="s">
        <v>131</v>
      </c>
      <c r="D71" s="188" t="s">
        <v>125</v>
      </c>
      <c r="E71" s="211">
        <v>20340.733333333337</v>
      </c>
      <c r="F71" s="210">
        <v>83432.666666666672</v>
      </c>
      <c r="G71" s="195">
        <f>(F71-E71)/E71</f>
        <v>3.1017531324665444</v>
      </c>
      <c r="H71" s="210">
        <v>83432.666666666672</v>
      </c>
      <c r="I71" s="195">
        <f>(F71-H71)/H71</f>
        <v>0</v>
      </c>
    </row>
    <row r="72" spans="1:9" ht="16.5" x14ac:dyDescent="0.3">
      <c r="A72" s="37"/>
      <c r="B72" s="203" t="s">
        <v>63</v>
      </c>
      <c r="C72" s="190" t="s">
        <v>132</v>
      </c>
      <c r="D72" s="188" t="s">
        <v>126</v>
      </c>
      <c r="E72" s="211">
        <v>15697.571428571426</v>
      </c>
      <c r="F72" s="210">
        <v>40115.833333333336</v>
      </c>
      <c r="G72" s="195">
        <f>(F72-E72)/E72</f>
        <v>1.5555439270254123</v>
      </c>
      <c r="H72" s="210">
        <v>40089.166666666664</v>
      </c>
      <c r="I72" s="195">
        <f>(F72-H72)/H72</f>
        <v>6.6518386097669409E-4</v>
      </c>
    </row>
    <row r="73" spans="1:9" ht="16.5" customHeight="1" thickBot="1" x14ac:dyDescent="0.35">
      <c r="A73" s="37"/>
      <c r="B73" s="203" t="s">
        <v>59</v>
      </c>
      <c r="C73" s="190" t="s">
        <v>128</v>
      </c>
      <c r="D73" s="187" t="s">
        <v>124</v>
      </c>
      <c r="E73" s="214">
        <v>27213.743333333336</v>
      </c>
      <c r="F73" s="219">
        <v>57747</v>
      </c>
      <c r="G73" s="201">
        <f>(F73-E73)/E73</f>
        <v>1.1219792989400084</v>
      </c>
      <c r="H73" s="219">
        <v>54561</v>
      </c>
      <c r="I73" s="201">
        <f>(F73-H73)/H73</f>
        <v>5.8393357893000493E-2</v>
      </c>
    </row>
    <row r="74" spans="1:9" ht="15.75" customHeight="1" thickBot="1" x14ac:dyDescent="0.25">
      <c r="A74" s="251" t="s">
        <v>214</v>
      </c>
      <c r="B74" s="252"/>
      <c r="C74" s="252"/>
      <c r="D74" s="253"/>
      <c r="E74" s="84">
        <f>SUM(E68:E73)</f>
        <v>242391.07904761905</v>
      </c>
      <c r="F74" s="84">
        <f>SUM(F68:F73)</f>
        <v>765522.42857142864</v>
      </c>
      <c r="G74" s="104">
        <f t="shared" ref="G74" si="10">(F74-E74)/E74</f>
        <v>2.1582120578828632</v>
      </c>
      <c r="H74" s="84">
        <f>SUM(H68:H73)</f>
        <v>762348.51190476189</v>
      </c>
      <c r="I74" s="105">
        <f t="shared" ref="I74" si="11">(F74-H74)/H74</f>
        <v>4.1633408042426306E-3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71</v>
      </c>
      <c r="C76" s="192" t="s">
        <v>200</v>
      </c>
      <c r="D76" s="194" t="s">
        <v>134</v>
      </c>
      <c r="E76" s="208">
        <v>7172.125</v>
      </c>
      <c r="F76" s="208">
        <v>15430</v>
      </c>
      <c r="G76" s="195">
        <f>(F76-E76)/E76</f>
        <v>1.1513847011868867</v>
      </c>
      <c r="H76" s="208">
        <v>16860.714285714286</v>
      </c>
      <c r="I76" s="195">
        <f>(F76-H76)/H76</f>
        <v>-8.4854903622113981E-2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7802.4571428571435</v>
      </c>
      <c r="F77" s="211">
        <v>31162.666666666668</v>
      </c>
      <c r="G77" s="195">
        <f>(F77-E77)/E77</f>
        <v>2.9939555060798915</v>
      </c>
      <c r="H77" s="211">
        <v>31420.6</v>
      </c>
      <c r="I77" s="195">
        <f>(F77-H77)/H77</f>
        <v>-8.2090518110198626E-3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2594.8666666666668</v>
      </c>
      <c r="F78" s="211">
        <v>17231.857142857141</v>
      </c>
      <c r="G78" s="195">
        <f>(F78-E78)/E78</f>
        <v>5.6407485842010407</v>
      </c>
      <c r="H78" s="211">
        <v>17231.857142857141</v>
      </c>
      <c r="I78" s="195">
        <f>(F78-H78)/H78</f>
        <v>0</v>
      </c>
    </row>
    <row r="79" spans="1:9" ht="16.5" x14ac:dyDescent="0.3">
      <c r="A79" s="37"/>
      <c r="B79" s="203" t="s">
        <v>70</v>
      </c>
      <c r="C79" s="190" t="s">
        <v>141</v>
      </c>
      <c r="D79" s="188" t="s">
        <v>137</v>
      </c>
      <c r="E79" s="211">
        <v>9069.3142857142848</v>
      </c>
      <c r="F79" s="211">
        <v>25439.5</v>
      </c>
      <c r="G79" s="195">
        <f>(F79-E79)/E79</f>
        <v>1.8050080963752184</v>
      </c>
      <c r="H79" s="211">
        <v>25439.5</v>
      </c>
      <c r="I79" s="195">
        <f>(F79-H79)/H79</f>
        <v>0</v>
      </c>
    </row>
    <row r="80" spans="1:9" ht="16.5" customHeight="1" thickBot="1" x14ac:dyDescent="0.35">
      <c r="A80" s="38"/>
      <c r="B80" s="203" t="s">
        <v>68</v>
      </c>
      <c r="C80" s="190" t="s">
        <v>138</v>
      </c>
      <c r="D80" s="187" t="s">
        <v>134</v>
      </c>
      <c r="E80" s="214">
        <v>14784.375</v>
      </c>
      <c r="F80" s="214">
        <v>48771.444444444445</v>
      </c>
      <c r="G80" s="195">
        <f>(F80-E80)/E80</f>
        <v>2.2988506071067896</v>
      </c>
      <c r="H80" s="214">
        <v>47821.444444444445</v>
      </c>
      <c r="I80" s="195">
        <f>(F80-H80)/H80</f>
        <v>1.9865564728050875E-2</v>
      </c>
    </row>
    <row r="81" spans="1:11" ht="15.75" customHeight="1" thickBot="1" x14ac:dyDescent="0.25">
      <c r="A81" s="251" t="s">
        <v>193</v>
      </c>
      <c r="B81" s="252"/>
      <c r="C81" s="252"/>
      <c r="D81" s="253"/>
      <c r="E81" s="84">
        <f>SUM(E76:E80)</f>
        <v>41423.138095238101</v>
      </c>
      <c r="F81" s="84">
        <f>SUM(F76:F80)</f>
        <v>138035.46825396825</v>
      </c>
      <c r="G81" s="104">
        <f t="shared" ref="G81" si="12">(F81-E81)/E81</f>
        <v>2.332327645882446</v>
      </c>
      <c r="H81" s="84">
        <f>SUM(H76:H80)</f>
        <v>138774.11587301586</v>
      </c>
      <c r="I81" s="105">
        <f t="shared" ref="I81" si="13">(F81-H81)/H81</f>
        <v>-5.3226613219680185E-3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4496.666666666667</v>
      </c>
      <c r="F83" s="208">
        <v>15310.75</v>
      </c>
      <c r="G83" s="196">
        <f>(F83-E83)/E83</f>
        <v>2.4049110452186802</v>
      </c>
      <c r="H83" s="208">
        <v>15310.75</v>
      </c>
      <c r="I83" s="196">
        <f>(F83-H83)/H83</f>
        <v>0</v>
      </c>
    </row>
    <row r="84" spans="1:11" ht="16.5" x14ac:dyDescent="0.3">
      <c r="A84" s="37"/>
      <c r="B84" s="203" t="s">
        <v>79</v>
      </c>
      <c r="C84" s="190" t="s">
        <v>155</v>
      </c>
      <c r="D84" s="186" t="s">
        <v>156</v>
      </c>
      <c r="E84" s="211">
        <v>29999</v>
      </c>
      <c r="F84" s="211">
        <v>57000</v>
      </c>
      <c r="G84" s="195">
        <f>(F84-E84)/E84</f>
        <v>0.90006333544451478</v>
      </c>
      <c r="H84" s="211">
        <v>57000</v>
      </c>
      <c r="I84" s="195">
        <f>(F84-H84)/H84</f>
        <v>0</v>
      </c>
    </row>
    <row r="85" spans="1:11" ht="16.5" x14ac:dyDescent="0.3">
      <c r="A85" s="37"/>
      <c r="B85" s="203" t="s">
        <v>78</v>
      </c>
      <c r="C85" s="190" t="s">
        <v>149</v>
      </c>
      <c r="D85" s="188" t="s">
        <v>147</v>
      </c>
      <c r="E85" s="211">
        <v>5266.0305555555551</v>
      </c>
      <c r="F85" s="211">
        <v>23386.857142857141</v>
      </c>
      <c r="G85" s="195">
        <f>(F85-E85)/E85</f>
        <v>3.4410788916111552</v>
      </c>
      <c r="H85" s="211">
        <v>23347.571428571428</v>
      </c>
      <c r="I85" s="195">
        <f>(F85-H85)/H85</f>
        <v>1.682646711496432E-3</v>
      </c>
    </row>
    <row r="86" spans="1:11" ht="16.5" x14ac:dyDescent="0.3">
      <c r="A86" s="37"/>
      <c r="B86" s="203" t="s">
        <v>75</v>
      </c>
      <c r="C86" s="190" t="s">
        <v>148</v>
      </c>
      <c r="D86" s="188" t="s">
        <v>145</v>
      </c>
      <c r="E86" s="211">
        <v>2281.4666666666667</v>
      </c>
      <c r="F86" s="211">
        <v>7255</v>
      </c>
      <c r="G86" s="195">
        <f>(F86-E86)/E86</f>
        <v>2.1799719478697912</v>
      </c>
      <c r="H86" s="211">
        <v>7233.333333333333</v>
      </c>
      <c r="I86" s="195">
        <f>(F86-H86)/H86</f>
        <v>2.9953917050691663E-3</v>
      </c>
    </row>
    <row r="87" spans="1:11" ht="16.5" x14ac:dyDescent="0.3">
      <c r="A87" s="37"/>
      <c r="B87" s="203" t="s">
        <v>77</v>
      </c>
      <c r="C87" s="190" t="s">
        <v>146</v>
      </c>
      <c r="D87" s="199" t="s">
        <v>162</v>
      </c>
      <c r="E87" s="220">
        <v>5404.4444444444443</v>
      </c>
      <c r="F87" s="220">
        <v>11630.888888888889</v>
      </c>
      <c r="G87" s="195">
        <f>(F87-E87)/E87</f>
        <v>1.1520970394736842</v>
      </c>
      <c r="H87" s="220">
        <v>11562.25</v>
      </c>
      <c r="I87" s="195">
        <f>(F87-H87)/H87</f>
        <v>5.9364646923296665E-3</v>
      </c>
    </row>
    <row r="88" spans="1:11" ht="16.5" x14ac:dyDescent="0.3">
      <c r="A88" s="37"/>
      <c r="B88" s="203" t="s">
        <v>80</v>
      </c>
      <c r="C88" s="190" t="s">
        <v>151</v>
      </c>
      <c r="D88" s="199" t="s">
        <v>150</v>
      </c>
      <c r="E88" s="220">
        <v>6486.8777777777777</v>
      </c>
      <c r="F88" s="220">
        <v>28232.5</v>
      </c>
      <c r="G88" s="195">
        <f>(F88-E88)/E88</f>
        <v>3.3522478713436867</v>
      </c>
      <c r="H88" s="220">
        <v>27980.833333333332</v>
      </c>
      <c r="I88" s="195">
        <f>(F88-H88)/H88</f>
        <v>8.9942520177502903E-3</v>
      </c>
    </row>
    <row r="89" spans="1:11" ht="16.5" customHeight="1" thickBot="1" x14ac:dyDescent="0.35">
      <c r="A89" s="35"/>
      <c r="B89" s="204" t="s">
        <v>76</v>
      </c>
      <c r="C89" s="191" t="s">
        <v>143</v>
      </c>
      <c r="D89" s="187" t="s">
        <v>161</v>
      </c>
      <c r="E89" s="214">
        <v>3693.1428571428573</v>
      </c>
      <c r="F89" s="264">
        <v>14923.75</v>
      </c>
      <c r="G89" s="197">
        <f>(F89-E89)/E89</f>
        <v>3.0409349373356025</v>
      </c>
      <c r="H89" s="264">
        <v>14663.125</v>
      </c>
      <c r="I89" s="197">
        <f>(F89-H89)/H89</f>
        <v>1.7774178423767103E-2</v>
      </c>
    </row>
    <row r="90" spans="1:11" ht="15.75" customHeight="1" thickBot="1" x14ac:dyDescent="0.25">
      <c r="A90" s="251" t="s">
        <v>194</v>
      </c>
      <c r="B90" s="252"/>
      <c r="C90" s="252"/>
      <c r="D90" s="253"/>
      <c r="E90" s="84">
        <f>SUM(E83:E89)</f>
        <v>57627.628968253965</v>
      </c>
      <c r="F90" s="84">
        <f>SUM(F83:F89)</f>
        <v>157739.74603174604</v>
      </c>
      <c r="G90" s="113">
        <f t="shared" ref="G90:G91" si="14">(F90-E90)/E90</f>
        <v>1.737224294246811</v>
      </c>
      <c r="H90" s="84">
        <f>SUM(H83:H89)</f>
        <v>157097.86309523808</v>
      </c>
      <c r="I90" s="105">
        <f t="shared" ref="I90:I91" si="15">(F90-H90)/H90</f>
        <v>4.0858794884996424E-3</v>
      </c>
    </row>
    <row r="91" spans="1:11" ht="15.75" customHeight="1" thickBot="1" x14ac:dyDescent="0.25">
      <c r="A91" s="251" t="s">
        <v>195</v>
      </c>
      <c r="B91" s="252"/>
      <c r="C91" s="252"/>
      <c r="D91" s="253"/>
      <c r="E91" s="100">
        <f>SUM(E90+E81+E74+E66+E55+E47+E39+E32)</f>
        <v>949331.32937777776</v>
      </c>
      <c r="F91" s="100">
        <f>SUM(F32,F39,F47,F55,F66,F74,F81,F90)</f>
        <v>3274492.6436507935</v>
      </c>
      <c r="G91" s="102">
        <f t="shared" si="14"/>
        <v>2.4492621725620296</v>
      </c>
      <c r="H91" s="100">
        <f>SUM(H32,H39,H47,H55,H66,H74,H81,H90)</f>
        <v>3226413.6087301583</v>
      </c>
      <c r="I91" s="114">
        <f t="shared" si="15"/>
        <v>1.4901696047444445E-2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16:I31">
    <sortCondition ref="I16:I31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D16" sqref="D16: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222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207</v>
      </c>
      <c r="E13" s="241" t="s">
        <v>208</v>
      </c>
      <c r="F13" s="241" t="s">
        <v>209</v>
      </c>
      <c r="G13" s="241" t="s">
        <v>210</v>
      </c>
      <c r="H13" s="241" t="s">
        <v>211</v>
      </c>
      <c r="I13" s="241" t="s">
        <v>212</v>
      </c>
    </row>
    <row r="14" spans="1:9" ht="24.75" customHeight="1" thickBot="1" x14ac:dyDescent="0.25">
      <c r="A14" s="246"/>
      <c r="B14" s="246"/>
      <c r="C14" s="248"/>
      <c r="D14" s="260"/>
      <c r="E14" s="260"/>
      <c r="F14" s="260"/>
      <c r="G14" s="242"/>
      <c r="H14" s="260"/>
      <c r="I14" s="260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11000</v>
      </c>
      <c r="E16" s="207">
        <v>10000</v>
      </c>
      <c r="F16" s="229">
        <v>15500</v>
      </c>
      <c r="G16" s="207">
        <v>13500</v>
      </c>
      <c r="H16" s="229">
        <v>11600</v>
      </c>
      <c r="I16" s="172">
        <v>12320</v>
      </c>
    </row>
    <row r="17" spans="1:9" ht="16.5" x14ac:dyDescent="0.3">
      <c r="A17" s="89"/>
      <c r="B17" s="138" t="s">
        <v>5</v>
      </c>
      <c r="C17" s="143" t="s">
        <v>164</v>
      </c>
      <c r="D17" s="228">
        <v>21000</v>
      </c>
      <c r="E17" s="210">
        <v>15000</v>
      </c>
      <c r="F17" s="228">
        <v>20000</v>
      </c>
      <c r="G17" s="210">
        <v>17000</v>
      </c>
      <c r="H17" s="228">
        <v>12600</v>
      </c>
      <c r="I17" s="131">
        <v>17120</v>
      </c>
    </row>
    <row r="18" spans="1:9" ht="16.5" x14ac:dyDescent="0.3">
      <c r="A18" s="89"/>
      <c r="B18" s="138" t="s">
        <v>6</v>
      </c>
      <c r="C18" s="143" t="s">
        <v>165</v>
      </c>
      <c r="D18" s="228">
        <v>7000</v>
      </c>
      <c r="E18" s="210">
        <v>15000</v>
      </c>
      <c r="F18" s="228">
        <v>10000</v>
      </c>
      <c r="G18" s="210">
        <v>11500</v>
      </c>
      <c r="H18" s="228">
        <v>8000</v>
      </c>
      <c r="I18" s="131">
        <v>10300</v>
      </c>
    </row>
    <row r="19" spans="1:9" ht="16.5" x14ac:dyDescent="0.3">
      <c r="A19" s="89"/>
      <c r="B19" s="138" t="s">
        <v>7</v>
      </c>
      <c r="C19" s="143" t="s">
        <v>166</v>
      </c>
      <c r="D19" s="228">
        <v>2500</v>
      </c>
      <c r="E19" s="210">
        <v>5000</v>
      </c>
      <c r="F19" s="228">
        <v>8000</v>
      </c>
      <c r="G19" s="210">
        <v>6000</v>
      </c>
      <c r="H19" s="228">
        <v>6750</v>
      </c>
      <c r="I19" s="131">
        <v>5650</v>
      </c>
    </row>
    <row r="20" spans="1:9" ht="16.5" x14ac:dyDescent="0.3">
      <c r="A20" s="89"/>
      <c r="B20" s="138" t="s">
        <v>8</v>
      </c>
      <c r="C20" s="143" t="s">
        <v>167</v>
      </c>
      <c r="D20" s="228">
        <v>14000</v>
      </c>
      <c r="E20" s="210">
        <v>15000</v>
      </c>
      <c r="F20" s="228">
        <v>15000</v>
      </c>
      <c r="G20" s="210">
        <v>14500</v>
      </c>
      <c r="H20" s="228">
        <v>14500</v>
      </c>
      <c r="I20" s="131">
        <v>14600</v>
      </c>
    </row>
    <row r="21" spans="1:9" ht="16.5" x14ac:dyDescent="0.3">
      <c r="A21" s="89"/>
      <c r="B21" s="138" t="s">
        <v>9</v>
      </c>
      <c r="C21" s="143" t="s">
        <v>168</v>
      </c>
      <c r="D21" s="228">
        <v>6000</v>
      </c>
      <c r="E21" s="210">
        <v>9000</v>
      </c>
      <c r="F21" s="228">
        <v>10000</v>
      </c>
      <c r="G21" s="210">
        <v>9500</v>
      </c>
      <c r="H21" s="228">
        <v>8000</v>
      </c>
      <c r="I21" s="131">
        <v>8500</v>
      </c>
    </row>
    <row r="22" spans="1:9" ht="16.5" x14ac:dyDescent="0.3">
      <c r="A22" s="89"/>
      <c r="B22" s="138" t="s">
        <v>10</v>
      </c>
      <c r="C22" s="143" t="s">
        <v>169</v>
      </c>
      <c r="D22" s="228">
        <v>12000</v>
      </c>
      <c r="E22" s="210">
        <v>4500</v>
      </c>
      <c r="F22" s="228">
        <v>10000</v>
      </c>
      <c r="G22" s="210">
        <v>12000</v>
      </c>
      <c r="H22" s="228">
        <v>10000</v>
      </c>
      <c r="I22" s="131">
        <v>9700</v>
      </c>
    </row>
    <row r="23" spans="1:9" ht="16.5" x14ac:dyDescent="0.3">
      <c r="A23" s="89"/>
      <c r="B23" s="138" t="s">
        <v>11</v>
      </c>
      <c r="C23" s="143" t="s">
        <v>170</v>
      </c>
      <c r="D23" s="228">
        <v>1500</v>
      </c>
      <c r="E23" s="210">
        <v>2500</v>
      </c>
      <c r="F23" s="228">
        <v>2000</v>
      </c>
      <c r="G23" s="210">
        <v>1000</v>
      </c>
      <c r="H23" s="228">
        <v>1600</v>
      </c>
      <c r="I23" s="131">
        <v>1720</v>
      </c>
    </row>
    <row r="24" spans="1:9" ht="16.5" x14ac:dyDescent="0.3">
      <c r="A24" s="89"/>
      <c r="B24" s="138" t="s">
        <v>12</v>
      </c>
      <c r="C24" s="143" t="s">
        <v>171</v>
      </c>
      <c r="D24" s="228">
        <v>2000</v>
      </c>
      <c r="E24" s="210">
        <v>2500</v>
      </c>
      <c r="F24" s="228">
        <v>2000</v>
      </c>
      <c r="G24" s="210">
        <v>1750</v>
      </c>
      <c r="H24" s="228">
        <v>1800</v>
      </c>
      <c r="I24" s="131">
        <v>2010</v>
      </c>
    </row>
    <row r="25" spans="1:9" ht="16.5" x14ac:dyDescent="0.3">
      <c r="A25" s="89"/>
      <c r="B25" s="138" t="s">
        <v>13</v>
      </c>
      <c r="C25" s="143" t="s">
        <v>172</v>
      </c>
      <c r="D25" s="228">
        <v>2000</v>
      </c>
      <c r="E25" s="210">
        <v>2500</v>
      </c>
      <c r="F25" s="228">
        <v>2000</v>
      </c>
      <c r="G25" s="210">
        <v>2000</v>
      </c>
      <c r="H25" s="228">
        <v>2000</v>
      </c>
      <c r="I25" s="131">
        <v>2100</v>
      </c>
    </row>
    <row r="26" spans="1:9" ht="16.5" x14ac:dyDescent="0.3">
      <c r="A26" s="89"/>
      <c r="B26" s="138" t="s">
        <v>14</v>
      </c>
      <c r="C26" s="143" t="s">
        <v>173</v>
      </c>
      <c r="D26" s="228">
        <v>2000</v>
      </c>
      <c r="E26" s="210">
        <v>2500</v>
      </c>
      <c r="F26" s="228">
        <v>4000</v>
      </c>
      <c r="G26" s="210">
        <v>1500</v>
      </c>
      <c r="H26" s="228">
        <v>2000</v>
      </c>
      <c r="I26" s="131">
        <v>2400</v>
      </c>
    </row>
    <row r="27" spans="1:9" ht="16.5" x14ac:dyDescent="0.3">
      <c r="A27" s="89"/>
      <c r="B27" s="138" t="s">
        <v>15</v>
      </c>
      <c r="C27" s="143" t="s">
        <v>174</v>
      </c>
      <c r="D27" s="228">
        <v>7000</v>
      </c>
      <c r="E27" s="210">
        <v>6000</v>
      </c>
      <c r="F27" s="228">
        <v>10000</v>
      </c>
      <c r="G27" s="210">
        <v>7500</v>
      </c>
      <c r="H27" s="228">
        <v>7750</v>
      </c>
      <c r="I27" s="131">
        <v>7650</v>
      </c>
    </row>
    <row r="28" spans="1:9" ht="16.5" x14ac:dyDescent="0.3">
      <c r="A28" s="89"/>
      <c r="B28" s="138" t="s">
        <v>16</v>
      </c>
      <c r="C28" s="143" t="s">
        <v>175</v>
      </c>
      <c r="D28" s="228">
        <v>2000</v>
      </c>
      <c r="E28" s="210">
        <v>2000</v>
      </c>
      <c r="F28" s="228">
        <v>3500</v>
      </c>
      <c r="G28" s="210">
        <v>1500</v>
      </c>
      <c r="H28" s="228">
        <v>2000</v>
      </c>
      <c r="I28" s="131">
        <v>2200</v>
      </c>
    </row>
    <row r="29" spans="1:9" ht="16.5" x14ac:dyDescent="0.3">
      <c r="A29" s="89"/>
      <c r="B29" s="140" t="s">
        <v>17</v>
      </c>
      <c r="C29" s="143" t="s">
        <v>176</v>
      </c>
      <c r="D29" s="228">
        <v>3500</v>
      </c>
      <c r="E29" s="210">
        <v>7000</v>
      </c>
      <c r="F29" s="228">
        <v>8000</v>
      </c>
      <c r="G29" s="210">
        <v>6000</v>
      </c>
      <c r="H29" s="228">
        <v>4800</v>
      </c>
      <c r="I29" s="131">
        <v>5860</v>
      </c>
    </row>
    <row r="30" spans="1:9" ht="16.5" x14ac:dyDescent="0.3">
      <c r="A30" s="89"/>
      <c r="B30" s="138" t="s">
        <v>18</v>
      </c>
      <c r="C30" s="143" t="s">
        <v>177</v>
      </c>
      <c r="D30" s="228">
        <v>11000</v>
      </c>
      <c r="E30" s="210">
        <v>11000</v>
      </c>
      <c r="F30" s="228">
        <v>10000</v>
      </c>
      <c r="G30" s="210">
        <v>10000</v>
      </c>
      <c r="H30" s="228">
        <v>7800</v>
      </c>
      <c r="I30" s="131">
        <v>9960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11500</v>
      </c>
      <c r="E31" s="213">
        <v>12000</v>
      </c>
      <c r="F31" s="230">
        <v>12000</v>
      </c>
      <c r="G31" s="213">
        <v>11500</v>
      </c>
      <c r="H31" s="230">
        <v>11500</v>
      </c>
      <c r="I31" s="168">
        <v>11700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12000</v>
      </c>
      <c r="E33" s="207">
        <v>15000</v>
      </c>
      <c r="F33" s="229">
        <v>8000</v>
      </c>
      <c r="G33" s="207">
        <v>14500</v>
      </c>
      <c r="H33" s="229">
        <v>11000</v>
      </c>
      <c r="I33" s="172">
        <v>12100</v>
      </c>
    </row>
    <row r="34" spans="1:9" ht="16.5" x14ac:dyDescent="0.3">
      <c r="A34" s="89"/>
      <c r="B34" s="130" t="s">
        <v>27</v>
      </c>
      <c r="C34" s="15" t="s">
        <v>180</v>
      </c>
      <c r="D34" s="228">
        <v>12000</v>
      </c>
      <c r="E34" s="210">
        <v>15000</v>
      </c>
      <c r="F34" s="228">
        <v>7000</v>
      </c>
      <c r="G34" s="210">
        <v>14500</v>
      </c>
      <c r="H34" s="228">
        <v>10750</v>
      </c>
      <c r="I34" s="131">
        <v>11850</v>
      </c>
    </row>
    <row r="35" spans="1:9" ht="16.5" x14ac:dyDescent="0.3">
      <c r="A35" s="89"/>
      <c r="B35" s="132" t="s">
        <v>28</v>
      </c>
      <c r="C35" s="15" t="s">
        <v>181</v>
      </c>
      <c r="D35" s="228">
        <v>11000</v>
      </c>
      <c r="E35" s="210">
        <v>15000</v>
      </c>
      <c r="F35" s="228">
        <v>13000</v>
      </c>
      <c r="G35" s="210">
        <v>12500</v>
      </c>
      <c r="H35" s="228">
        <v>12000</v>
      </c>
      <c r="I35" s="131">
        <v>12700</v>
      </c>
    </row>
    <row r="36" spans="1:9" ht="16.5" x14ac:dyDescent="0.3">
      <c r="A36" s="89"/>
      <c r="B36" s="130" t="s">
        <v>29</v>
      </c>
      <c r="C36" s="190" t="s">
        <v>182</v>
      </c>
      <c r="D36" s="228">
        <v>3000</v>
      </c>
      <c r="E36" s="210">
        <v>8000</v>
      </c>
      <c r="F36" s="228">
        <v>15000</v>
      </c>
      <c r="G36" s="210">
        <v>10000</v>
      </c>
      <c r="H36" s="228">
        <v>6000</v>
      </c>
      <c r="I36" s="131">
        <v>8400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7000</v>
      </c>
      <c r="E37" s="213">
        <v>7000</v>
      </c>
      <c r="F37" s="230">
        <v>12000</v>
      </c>
      <c r="G37" s="213">
        <v>8000</v>
      </c>
      <c r="H37" s="230">
        <v>7000</v>
      </c>
      <c r="I37" s="168">
        <v>8200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250000</v>
      </c>
      <c r="E39" s="207">
        <v>300000</v>
      </c>
      <c r="F39" s="207">
        <v>250000</v>
      </c>
      <c r="G39" s="207">
        <v>270000</v>
      </c>
      <c r="H39" s="207">
        <v>300000</v>
      </c>
      <c r="I39" s="172">
        <v>274000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170000</v>
      </c>
      <c r="E40" s="213">
        <v>170000</v>
      </c>
      <c r="F40" s="213">
        <v>180000</v>
      </c>
      <c r="G40" s="213">
        <v>170000</v>
      </c>
      <c r="H40" s="213">
        <v>175000</v>
      </c>
      <c r="I40" s="168">
        <v>173000</v>
      </c>
    </row>
    <row r="41" spans="1:9" ht="15.75" thickBot="1" x14ac:dyDescent="0.3">
      <c r="D41" s="236">
        <v>581000</v>
      </c>
      <c r="E41" s="235">
        <v>651500</v>
      </c>
      <c r="F41" s="235">
        <v>627000</v>
      </c>
      <c r="G41" s="235">
        <v>626250</v>
      </c>
      <c r="H41" s="235">
        <v>634450</v>
      </c>
      <c r="I41" s="237">
        <v>624040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08-11-2021</vt:lpstr>
      <vt:lpstr>By Order</vt:lpstr>
      <vt:lpstr>All Stores</vt:lpstr>
      <vt:lpstr>'08-11-2021'!Print_Titles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2021-11-10T10:36:42Z</cp:lastPrinted>
  <dcterms:created xsi:type="dcterms:W3CDTF">2010-10-20T06:23:14Z</dcterms:created>
  <dcterms:modified xsi:type="dcterms:W3CDTF">2021-11-10T10:37:09Z</dcterms:modified>
</cp:coreProperties>
</file>