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9-11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'29-11-2021'!$12:$14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4" i="11"/>
  <c r="G84" i="11"/>
  <c r="I86" i="11"/>
  <c r="G86" i="11"/>
  <c r="I87" i="11"/>
  <c r="G87" i="11"/>
  <c r="I85" i="11"/>
  <c r="G85" i="11"/>
  <c r="I88" i="11"/>
  <c r="G88" i="11"/>
  <c r="I83" i="11"/>
  <c r="G83" i="11"/>
  <c r="I77" i="11"/>
  <c r="G77" i="11"/>
  <c r="I76" i="11"/>
  <c r="G76" i="11"/>
  <c r="I80" i="11"/>
  <c r="G80" i="11"/>
  <c r="I78" i="11"/>
  <c r="G78" i="11"/>
  <c r="I79" i="11"/>
  <c r="G79" i="11"/>
  <c r="I70" i="11"/>
  <c r="G70" i="11"/>
  <c r="I71" i="11"/>
  <c r="G71" i="11"/>
  <c r="I68" i="11"/>
  <c r="G68" i="11"/>
  <c r="I72" i="11"/>
  <c r="G72" i="11"/>
  <c r="I69" i="11"/>
  <c r="G69" i="11"/>
  <c r="I73" i="11"/>
  <c r="G73" i="11"/>
  <c r="I63" i="11"/>
  <c r="G63" i="11"/>
  <c r="I61" i="11"/>
  <c r="G61" i="11"/>
  <c r="I57" i="11"/>
  <c r="G57" i="11"/>
  <c r="I62" i="11"/>
  <c r="G62" i="11"/>
  <c r="I60" i="11"/>
  <c r="G60" i="11"/>
  <c r="I59" i="11"/>
  <c r="G59" i="11"/>
  <c r="I58" i="11"/>
  <c r="G58" i="11"/>
  <c r="I64" i="11"/>
  <c r="G64" i="11"/>
  <c r="I65" i="11"/>
  <c r="G65" i="11"/>
  <c r="I51" i="11"/>
  <c r="G51" i="11"/>
  <c r="I50" i="11"/>
  <c r="G50" i="11"/>
  <c r="I49" i="11"/>
  <c r="G49" i="11"/>
  <c r="I53" i="11"/>
  <c r="G53" i="11"/>
  <c r="I52" i="11"/>
  <c r="G52" i="11"/>
  <c r="I54" i="11"/>
  <c r="G54" i="11"/>
  <c r="I45" i="11"/>
  <c r="G45" i="11"/>
  <c r="I42" i="11"/>
  <c r="G42" i="11"/>
  <c r="I43" i="11"/>
  <c r="G43" i="11"/>
  <c r="I41" i="11"/>
  <c r="G41" i="11"/>
  <c r="I46" i="11"/>
  <c r="G46" i="11"/>
  <c r="I44" i="11"/>
  <c r="G44" i="11"/>
  <c r="I35" i="11"/>
  <c r="G35" i="11"/>
  <c r="I34" i="11"/>
  <c r="G34" i="11"/>
  <c r="I36" i="11"/>
  <c r="G36" i="11"/>
  <c r="I37" i="11"/>
  <c r="G37" i="11"/>
  <c r="I38" i="11"/>
  <c r="G38" i="11"/>
  <c r="I25" i="11"/>
  <c r="G25" i="11"/>
  <c r="I23" i="11"/>
  <c r="G23" i="11"/>
  <c r="I26" i="11"/>
  <c r="G26" i="11"/>
  <c r="I28" i="11"/>
  <c r="G28" i="11"/>
  <c r="I24" i="11"/>
  <c r="G24" i="11"/>
  <c r="I21" i="11"/>
  <c r="G21" i="11"/>
  <c r="I22" i="11"/>
  <c r="G22" i="11"/>
  <c r="I27" i="11"/>
  <c r="G27" i="11"/>
  <c r="I29" i="11"/>
  <c r="G29" i="11"/>
  <c r="I19" i="11"/>
  <c r="G19" i="11"/>
  <c r="I31" i="11"/>
  <c r="G31" i="11"/>
  <c r="I20" i="11"/>
  <c r="G20" i="11"/>
  <c r="I17" i="11"/>
  <c r="G17" i="11"/>
  <c r="I30" i="11"/>
  <c r="G30" i="11"/>
  <c r="I18" i="11"/>
  <c r="G18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<sst xmlns="http://schemas.openxmlformats.org/spreadsheetml/2006/main" count="848" uniqueCount="230">
  <si>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</si>
  <si>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</si>
  <si>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</si>
  <si>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</si>
  <si>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</si>
  <si>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</si>
  <si>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</si>
  <si>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</si>
  <si>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</si>
  <si>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</si>
  <si>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</si>
  <si>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</si>
  <si>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</si>
  <si>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</si>
  <si>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</si>
  <si>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</si>
  <si>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</si>
  <si>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</si>
  <si>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</si>
  <si>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</si>
  <si>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</si>
  <si>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</si>
  <si>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</si>
  <si>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</si>
  <si>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</si>
  <si>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</si>
  <si>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</si>
  <si>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</si>
  <si>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</si>
  <si>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</si>
  <si>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</si>
  <si>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</si>
  <si>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</si>
  <si>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</si>
  <si>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</si>
  <si>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</si>
  <si>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</si>
  <si>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</si>
  <si>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</si>
  <si>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</si>
  <si>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</si>
  <si>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</si>
  <si>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</si>
  <si>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</si>
  <si>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</si>
  <si>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</si>
  <si>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</si>
  <si>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</si>
  <si>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</si>
  <si>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</si>
  <si>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</si>
  <si>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</si>
  <si>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</si>
  <si>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</si>
  <si>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</si>
  <si>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</si>
  <si>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</si>
  <si>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</si>
  <si>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</si>
  <si>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</si>
  <si>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</si>
  <si>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</si>
  <si>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</si>
  <si>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</si>
  <si>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</si>
  <si>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</si>
  <si>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</si>
  <si>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</si>
  <si>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</si>
  <si>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</si>
  <si>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</si>
  <si>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</si>
  <si>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</si>
  <si>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</si>
  <si>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</si>
  <si>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</si>
  <si>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</si>
  <si>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</si>
  <si>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</si>
  <si>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</si>
  <si>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</si>
  <si>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</si>
  <si>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</si>
  <si>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</si>
  <si>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</si>
  <si>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</si>
  <si>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</si>
  <si>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</si>
  <si>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</si>
  <si>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</si>
  <si>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</si>
  <si>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</si>
  <si>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</si>
  <si>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</si>
  <si>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</si>
  <si>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</si>
  <si>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</si>
  <si>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</si>
  <si>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</si>
  <si>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</si>
  <si>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</si>
  <si>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</si>
  <si>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</si>
  <si>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</si>
  <si>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</si>
  <si>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</si>
  <si>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</si>
  <si>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</si>
  <si>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</si>
  <si>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</si>
  <si>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</si>
  <si>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</si>
  <si>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</si>
  <si>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</si>
  <si>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</si>
  <si>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</si>
  <si>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</si>
  <si>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</si>
  <si>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</si>
  <si>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</si>
  <si>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</si>
  <si>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</si>
  <si>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</si>
  <si>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</si>
  <si>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</si>
  <si>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</si>
  <si>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</si>
  <si>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</si>
  <si>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</si>
  <si>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</si>
  <si>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</si>
  <si>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</si>
  <si>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</si>
  <si>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</si>
  <si>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</si>
  <si>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</si>
  <si>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</si>
  <si>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</si>
  <si>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</si>
  <si>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</si>
  <si>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</si>
  <si>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</si>
  <si>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</si>
  <si>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</si>
  <si>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</si>
  <si>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</si>
  <si>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</si>
  <si>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</si>
  <si>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</si>
  <si>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</si>
  <si>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</si>
  <si>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</si>
  <si>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</si>
  <si>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</si>
  <si>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</si>
  <si>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</si>
  <si>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</si>
  <si>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</si>
  <si>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</si>
  <si>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</si>
  <si>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</si>
  <si>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</si>
  <si>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</si>
  <si>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</si>
  <si>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</si>
  <si>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</si>
  <si>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</si>
  <si>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</si>
  <si>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</si>
  <si>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</si>
  <si>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</si>
  <si>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</si>
  <si>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</si>
  <si>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</si>
  <si>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</si>
  <si>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</si>
  <si>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</si>
  <si>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</si>
  <si>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</si>
  <si>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</si>
  <si>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</si>
  <si>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</si>
  <si>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</si>
  <si>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</si>
  <si>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</si>
  <si>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</si>
  <si>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</si>
  <si>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</si>
  <si>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</si>
  <si>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</si>
  <si>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</si>
  <si>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</si>
  <si>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</si>
  <si>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</si>
  <si>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</si>
  <si>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</si>
  <si>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</si>
  <si>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</si>
  <si>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</si>
  <si>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</si>
  <si>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</si>
  <si>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</si>
  <si>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</si>
  <si>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</si>
  <si>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</si>
  <si>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</si>
  <si>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</si>
  <si>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</si>
  <si>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</si>
  <si>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</si>
  <si>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</si>
  <si>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</si>
  <si>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</si>
  <si>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</si>
  <si>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</si>
  <si>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</si>
  <si>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</si>
  <si>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2020 (ل.ل.)</t>
  </si>
  <si>
    <t>معدل أسعار  السوبرماركات في 23-11-2021 (ل.ل.)</t>
  </si>
  <si>
    <t>معدل أسعار المحلات والملاحم في 23-11-2021 (ل.ل.)</t>
  </si>
  <si>
    <t>المعدل العام للأسعار في 23-11-2021  (ل.ل.)</t>
  </si>
  <si>
    <t>معدل أسعار  السوبرماركات في 29-12-2021 (ل.ل.)</t>
  </si>
  <si>
    <t>معدل أسعار المحلات والملاحم في 29-12-2021 (ل.ل.)</t>
  </si>
  <si>
    <t>المعدل العام للأسعار في 29-12-2021  (ل.ل.)</t>
  </si>
  <si>
    <t>معدل أسعار  السوبرماركات في 29-11-2021 (ل.ل.)</t>
  </si>
  <si>
    <t xml:space="preserve"> التاريخ 29 تشرين الثاني2021</t>
  </si>
  <si>
    <t xml:space="preserve"> التاريخ 29 تشرين االثاني 2021</t>
  </si>
  <si>
    <t>معدل أسعار المحلات والملاحم في 29-11-2021 (ل.ل.)</t>
  </si>
  <si>
    <t xml:space="preserve"> التاريخ 29 تشرين الثاني 2021</t>
  </si>
  <si>
    <t>المعدل العام للأسعار في 29-11-2021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</si>
</sst>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/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8" t="s">
        <v>202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225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9" t="s">
        <v>3</v>
      </c>
      <c r="B12" s="245"/>
      <c r="C12" s="243" t="s">
        <v>0</v>
      </c>
      <c r="D12" s="241" t="s">
        <v>23</v>
      </c>
      <c r="E12" s="241" t="s">
        <v>217</v>
      </c>
      <c r="F12" s="241" t="s">
        <v>224</v>
      </c>
      <c r="G12" s="241" t="s">
        <v>197</v>
      </c>
      <c r="H12" s="241" t="s">
        <v>218</v>
      </c>
      <c r="I12" s="241" t="s">
        <v>187</v>
      </c>
    </row>
    <row r="13" spans="1:9" ht="38.25" customHeight="1" thickBot="1" x14ac:dyDescent="0.25">
      <c r="A13" s="240"/>
      <c r="B13" s="246"/>
      <c r="C13" s="244"/>
      <c r="D13" s="242"/>
      <c r="E13" s="242"/>
      <c r="F13" s="242"/>
      <c r="G13" s="242"/>
      <c r="H13" s="242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5638.66</v>
      </c>
      <c r="F15" s="216">
        <v>12164.8</v>
      </c>
      <c r="G15" s="45">
        <f t="shared" ref="G15:G30" si="0">(F15-E15)/E15</f>
        <v>1.1573920044833346</v>
      </c>
      <c r="H15" s="216">
        <v>12349.8</v>
      </c>
      <c r="I15" s="45">
        <f t="shared" ref="I15:I30" si="1">(F15-H15)/H15</f>
        <v>-1.4979999676108116E-2</v>
      </c>
    </row>
    <row r="16" spans="1:9" ht="16.5" x14ac:dyDescent="0.3">
      <c r="A16" s="37"/>
      <c r="B16" s="93" t="s">
        <v>5</v>
      </c>
      <c r="C16" s="190" t="s">
        <v>85</v>
      </c>
      <c r="D16" s="186" t="s">
        <v>161</v>
      </c>
      <c r="E16" s="210">
        <v>4902.9028571428571</v>
      </c>
      <c r="F16" s="210">
        <v>20611.111111111109</v>
      </c>
      <c r="G16" s="48">
        <f t="shared" si="0"/>
        <v>3.2038587570797059</v>
      </c>
      <c r="H16" s="210">
        <v>20222</v>
      </c>
      <c r="I16" s="44">
        <f t="shared" si="1"/>
        <v>1.9241969691974559E-2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3511.3422222222225</v>
      </c>
      <c r="F17" s="210">
        <v>10948.8</v>
      </c>
      <c r="G17" s="48">
        <f t="shared" si="0"/>
        <v>2.1181238703275223</v>
      </c>
      <c r="H17" s="210">
        <v>9788.7999999999993</v>
      </c>
      <c r="I17" s="44">
        <f t="shared" si="1"/>
        <v>0.11850277868584505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3069.9977777777776</v>
      </c>
      <c r="F18" s="210">
        <v>4399.8</v>
      </c>
      <c r="G18" s="48">
        <f t="shared" si="0"/>
        <v>0.43316064651512609</v>
      </c>
      <c r="H18" s="210">
        <v>4349.8</v>
      </c>
      <c r="I18" s="44">
        <f t="shared" si="1"/>
        <v>1.1494781369258356E-2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6032.8149999999996</v>
      </c>
      <c r="F19" s="210">
        <v>20623.5</v>
      </c>
      <c r="G19" s="48">
        <f t="shared" si="0"/>
        <v>2.4185533619048489</v>
      </c>
      <c r="H19" s="210">
        <v>19998.666666666668</v>
      </c>
      <c r="I19" s="44">
        <f t="shared" si="1"/>
        <v>3.1243749583305492E-2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4211.9333333333334</v>
      </c>
      <c r="F20" s="210">
        <v>8674</v>
      </c>
      <c r="G20" s="48">
        <f t="shared" si="0"/>
        <v>1.0593868215704585</v>
      </c>
      <c r="H20" s="210">
        <v>7213.8</v>
      </c>
      <c r="I20" s="44">
        <f t="shared" si="1"/>
        <v>0.2024175885109096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3411.942222222222</v>
      </c>
      <c r="F21" s="210">
        <v>10974.8</v>
      </c>
      <c r="G21" s="48">
        <f t="shared" si="0"/>
        <v>2.2165843631584226</v>
      </c>
      <c r="H21" s="210">
        <v>10124.799999999999</v>
      </c>
      <c r="I21" s="44">
        <f t="shared" si="1"/>
        <v>8.3952275600505694E-2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647.58660000000009</v>
      </c>
      <c r="F22" s="210">
        <v>2149</v>
      </c>
      <c r="G22" s="48">
        <f t="shared" si="0"/>
        <v>2.3184750888915855</v>
      </c>
      <c r="H22" s="210">
        <v>1889.8</v>
      </c>
      <c r="I22" s="44">
        <f t="shared" si="1"/>
        <v>0.13715737115038631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669.74</v>
      </c>
      <c r="F23" s="210">
        <v>2861.1111111111113</v>
      </c>
      <c r="G23" s="48">
        <f t="shared" si="0"/>
        <v>3.2719728717280012</v>
      </c>
      <c r="H23" s="210">
        <v>2832.2222222222222</v>
      </c>
      <c r="I23" s="44">
        <f t="shared" si="1"/>
        <v>1.0200078462142105E-2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698.21333333333337</v>
      </c>
      <c r="F24" s="210">
        <v>2721.1111111111113</v>
      </c>
      <c r="G24" s="48">
        <f t="shared" si="0"/>
        <v>2.8972488510356595</v>
      </c>
      <c r="H24" s="210">
        <v>2643.3333333333335</v>
      </c>
      <c r="I24" s="44">
        <f t="shared" si="1"/>
        <v>2.9424127784783542E-2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704.58</v>
      </c>
      <c r="F25" s="210">
        <v>2575</v>
      </c>
      <c r="G25" s="48">
        <f t="shared" si="0"/>
        <v>2.6546595134690167</v>
      </c>
      <c r="H25" s="210">
        <v>2550</v>
      </c>
      <c r="I25" s="44">
        <f t="shared" si="1"/>
        <v>9.8039215686274508E-3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2023.4577777777779</v>
      </c>
      <c r="F26" s="210">
        <v>9948.7999999999993</v>
      </c>
      <c r="G26" s="48">
        <f t="shared" si="0"/>
        <v>3.9167321943955118</v>
      </c>
      <c r="H26" s="210">
        <v>9448.7999999999993</v>
      </c>
      <c r="I26" s="44">
        <f t="shared" si="1"/>
        <v>5.2916772500211672E-2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683.62277777777786</v>
      </c>
      <c r="F27" s="210">
        <v>2526.6666666666665</v>
      </c>
      <c r="G27" s="48">
        <f t="shared" si="0"/>
        <v>2.6959954360795138</v>
      </c>
      <c r="H27" s="210">
        <v>2280</v>
      </c>
      <c r="I27" s="44">
        <f t="shared" si="1"/>
        <v>0.10818713450292392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2502.8488888888887</v>
      </c>
      <c r="F28" s="210">
        <v>6218.5</v>
      </c>
      <c r="G28" s="48">
        <f t="shared" si="0"/>
        <v>1.4845686959393831</v>
      </c>
      <c r="H28" s="210">
        <v>5437.5</v>
      </c>
      <c r="I28" s="44">
        <f t="shared" si="1"/>
        <v>0.14363218390804597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3387.1133333333337</v>
      </c>
      <c r="F29" s="210">
        <v>13161.111111111111</v>
      </c>
      <c r="G29" s="48">
        <f t="shared" si="0"/>
        <v>2.8856423791875216</v>
      </c>
      <c r="H29" s="210">
        <v>12658.333333333334</v>
      </c>
      <c r="I29" s="44">
        <f t="shared" si="1"/>
        <v>3.9719113451832315E-2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2712.1311111111108</v>
      </c>
      <c r="F30" s="213">
        <v>14099.8</v>
      </c>
      <c r="G30" s="51">
        <f t="shared" si="0"/>
        <v>4.1987899634481787</v>
      </c>
      <c r="H30" s="213">
        <v>13099</v>
      </c>
      <c r="I30" s="56">
        <f t="shared" si="1"/>
        <v>7.6402778838079194E-2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5477.165</v>
      </c>
      <c r="F32" s="216">
        <v>14555.333333333334</v>
      </c>
      <c r="G32" s="45">
        <f>(F32-E32)/E32</f>
        <v>1.6574575228851669</v>
      </c>
      <c r="H32" s="216">
        <v>12964.8</v>
      </c>
      <c r="I32" s="44">
        <f>(F32-H32)/H32</f>
        <v>0.12268090007816046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5492.2133333333331</v>
      </c>
      <c r="F33" s="210">
        <v>13944.222222222223</v>
      </c>
      <c r="G33" s="48">
        <f>(F33-E33)/E33</f>
        <v>1.5389076089947142</v>
      </c>
      <c r="H33" s="210">
        <v>13064.8</v>
      </c>
      <c r="I33" s="44">
        <f>(F33-H33)/H33</f>
        <v>6.731233713659783E-2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3519.45</v>
      </c>
      <c r="F34" s="210">
        <v>11639</v>
      </c>
      <c r="G34" s="48">
        <f>(F34-E34)/E34</f>
        <v>2.3070508175993409</v>
      </c>
      <c r="H34" s="210">
        <v>11599</v>
      </c>
      <c r="I34" s="44">
        <f>(F34-H34)/H34</f>
        <v>3.4485731528580048E-3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3128.1788888888891</v>
      </c>
      <c r="F35" s="210">
        <v>6606.8571428571431</v>
      </c>
      <c r="G35" s="48">
        <f>(F35-E35)/E35</f>
        <v>1.1120458188386599</v>
      </c>
      <c r="H35" s="210">
        <v>6956</v>
      </c>
      <c r="I35" s="44">
        <f>(F35-H35)/H35</f>
        <v>-5.0193050193050155E-2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3991.22</v>
      </c>
      <c r="F36" s="210">
        <v>8553.1111111111113</v>
      </c>
      <c r="G36" s="51">
        <f>(F36-E36)/E36</f>
        <v>1.1429816224390317</v>
      </c>
      <c r="H36" s="210">
        <v>8948.7999999999993</v>
      </c>
      <c r="I36" s="56">
        <f>(F36-H36)/H36</f>
        <v>-4.4216977571170213E-2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63998.043809523813</v>
      </c>
      <c r="F38" s="210">
        <v>326800.59999999998</v>
      </c>
      <c r="G38" s="45">
        <f t="shared" ref="G38:G43" si="2">(F38-E38)/E38</f>
        <v>4.1064154550200085</v>
      </c>
      <c r="H38" s="210">
        <v>282601</v>
      </c>
      <c r="I38" s="44">
        <f t="shared" ref="I38:I43" si="3">(F38-H38)/H38</f>
        <v>0.15640284358512524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37151.501428571428</v>
      </c>
      <c r="F39" s="210">
        <v>199983</v>
      </c>
      <c r="G39" s="48">
        <f t="shared" si="2"/>
        <v>4.3829049247038707</v>
      </c>
      <c r="H39" s="210">
        <v>181979.6</v>
      </c>
      <c r="I39" s="44">
        <f t="shared" si="3"/>
        <v>9.8930869174346986E-2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25264.428571428572</v>
      </c>
      <c r="F40" s="210">
        <v>137962</v>
      </c>
      <c r="G40" s="48">
        <f t="shared" si="2"/>
        <v>4.4607211720600954</v>
      </c>
      <c r="H40" s="210">
        <v>137974.5</v>
      </c>
      <c r="I40" s="44">
        <f t="shared" si="3"/>
        <v>-9.0596450793443709E-5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13778.266666666666</v>
      </c>
      <c r="F41" s="210">
        <v>49747.5</v>
      </c>
      <c r="G41" s="48">
        <f t="shared" si="2"/>
        <v>2.6105775278941716</v>
      </c>
      <c r="H41" s="210">
        <v>46747.5</v>
      </c>
      <c r="I41" s="44">
        <f t="shared" si="3"/>
        <v>6.4174554789026145E-2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12216.533333333335</v>
      </c>
      <c r="F42" s="210">
        <v>40949.333333333336</v>
      </c>
      <c r="G42" s="48">
        <f t="shared" si="2"/>
        <v>2.3519601851043395</v>
      </c>
      <c r="H42" s="210">
        <v>40166</v>
      </c>
      <c r="I42" s="44">
        <f t="shared" si="3"/>
        <v>1.9502398380056161E-2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23046.476190476191</v>
      </c>
      <c r="F43" s="210">
        <v>98975.5</v>
      </c>
      <c r="G43" s="51">
        <f t="shared" si="2"/>
        <v>3.2946044845198936</v>
      </c>
      <c r="H43" s="210">
        <v>91714.71428571429</v>
      </c>
      <c r="I43" s="59">
        <f t="shared" si="3"/>
        <v>7.9167075543260648E-2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16666.428571428572</v>
      </c>
      <c r="F45" s="210">
        <v>81720.375</v>
      </c>
      <c r="G45" s="45">
        <f t="shared" ref="G45:G50" si="4">(F45-E45)/E45</f>
        <v>3.903292547036386</v>
      </c>
      <c r="H45" s="210">
        <v>72794.777777777781</v>
      </c>
      <c r="I45" s="44">
        <f t="shared" ref="I45:I50" si="5">(F45-H45)/H45</f>
        <v>0.12261315295816393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10133.76</v>
      </c>
      <c r="F46" s="210">
        <v>49977.555555555555</v>
      </c>
      <c r="G46" s="48">
        <f t="shared" si="4"/>
        <v>3.931787959805201</v>
      </c>
      <c r="H46" s="210">
        <v>47475.8</v>
      </c>
      <c r="I46" s="85">
        <f t="shared" si="5"/>
        <v>5.2695384923593741E-2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38714.75</v>
      </c>
      <c r="F47" s="210">
        <v>156502.25</v>
      </c>
      <c r="G47" s="48">
        <f t="shared" si="4"/>
        <v>3.0424450629282123</v>
      </c>
      <c r="H47" s="210">
        <v>145014.77777777778</v>
      </c>
      <c r="I47" s="85">
        <f t="shared" si="5"/>
        <v>7.9215873018305391E-2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59060.857142857145</v>
      </c>
      <c r="F48" s="210">
        <v>195307.5</v>
      </c>
      <c r="G48" s="48">
        <f t="shared" si="4"/>
        <v>2.3068856337047015</v>
      </c>
      <c r="H48" s="210">
        <v>195307.5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5787.18</v>
      </c>
      <c r="F49" s="210">
        <v>17560</v>
      </c>
      <c r="G49" s="48">
        <f t="shared" si="4"/>
        <v>2.0342930408247195</v>
      </c>
      <c r="H49" s="210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49938.833333333336</v>
      </c>
      <c r="F50" s="210">
        <v>189082.66666666666</v>
      </c>
      <c r="G50" s="56">
        <f t="shared" si="4"/>
        <v>2.7862852222552252</v>
      </c>
      <c r="H50" s="210">
        <v>189082.66666666666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9359.6666666666679</v>
      </c>
      <c r="F52" s="207">
        <v>43470</v>
      </c>
      <c r="G52" s="209">
        <f t="shared" ref="G52:G60" si="6">(F52-E52)/E52</f>
        <v>3.6443961679546981</v>
      </c>
      <c r="H52" s="207">
        <v>37867.5</v>
      </c>
      <c r="I52" s="118">
        <f t="shared" ref="I52:I60" si="7">(F52-H52)/H52</f>
        <v>0.14795008912655971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15895.928571428571</v>
      </c>
      <c r="F53" s="210">
        <v>50303.75</v>
      </c>
      <c r="G53" s="212">
        <f t="shared" si="6"/>
        <v>2.1645681958093492</v>
      </c>
      <c r="H53" s="210">
        <v>45931.25</v>
      </c>
      <c r="I53" s="85">
        <f t="shared" si="7"/>
        <v>9.5196625391209683E-2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12471.8</v>
      </c>
      <c r="F54" s="210">
        <v>35191.599999999999</v>
      </c>
      <c r="G54" s="212">
        <f t="shared" si="6"/>
        <v>1.8216937410798761</v>
      </c>
      <c r="H54" s="210">
        <v>34591.599999999999</v>
      </c>
      <c r="I54" s="85">
        <f t="shared" si="7"/>
        <v>1.7345251448328498E-2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7647.5</v>
      </c>
      <c r="F55" s="210">
        <v>39637.5</v>
      </c>
      <c r="G55" s="212">
        <f t="shared" si="6"/>
        <v>4.1830663615560644</v>
      </c>
      <c r="H55" s="210">
        <v>38881.599999999999</v>
      </c>
      <c r="I55" s="85">
        <f t="shared" si="7"/>
        <v>1.9441072383852554E-2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3109.2799999999997</v>
      </c>
      <c r="F56" s="210">
        <v>21168.6</v>
      </c>
      <c r="G56" s="217">
        <f t="shared" si="6"/>
        <v>5.8081999691246855</v>
      </c>
      <c r="H56" s="210">
        <v>20508.599999999999</v>
      </c>
      <c r="I56" s="86">
        <f t="shared" si="7"/>
        <v>3.2181621368596591E-2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11837.866666666669</v>
      </c>
      <c r="F57" s="213">
        <v>5008.25</v>
      </c>
      <c r="G57" s="215">
        <f t="shared" si="6"/>
        <v>-0.57692968327626604</v>
      </c>
      <c r="H57" s="213">
        <v>4761</v>
      </c>
      <c r="I57" s="119">
        <f t="shared" si="7"/>
        <v>5.1932367149758456E-2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17745.107142857141</v>
      </c>
      <c r="F58" s="216">
        <v>46095</v>
      </c>
      <c r="G58" s="44">
        <f t="shared" si="6"/>
        <v>1.5976174518931781</v>
      </c>
      <c r="H58" s="216">
        <v>45866.428571428572</v>
      </c>
      <c r="I58" s="44">
        <f t="shared" si="7"/>
        <v>4.98341457337297E-3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17245.660714285717</v>
      </c>
      <c r="F59" s="210">
        <v>49163.285714285717</v>
      </c>
      <c r="G59" s="48">
        <f t="shared" si="6"/>
        <v>1.8507626659708392</v>
      </c>
      <c r="H59" s="210">
        <v>47326.142857142855</v>
      </c>
      <c r="I59" s="44">
        <f t="shared" si="7"/>
        <v>3.8818774280600085E-2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90402.5</v>
      </c>
      <c r="F60" s="210">
        <v>417740</v>
      </c>
      <c r="G60" s="51">
        <f t="shared" si="6"/>
        <v>3.6208899090180027</v>
      </c>
      <c r="H60" s="210">
        <v>393190</v>
      </c>
      <c r="I60" s="51">
        <f t="shared" si="7"/>
        <v>6.24380070703731E-2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27213.743333333336</v>
      </c>
      <c r="F62" s="210">
        <v>72763.111111111109</v>
      </c>
      <c r="G62" s="45">
        <f t="shared" ref="G62:G67" si="8">(F62-E62)/E62</f>
        <v>1.6737634076964951</v>
      </c>
      <c r="H62" s="210">
        <v>62018.111111111109</v>
      </c>
      <c r="I62" s="44">
        <f t="shared" ref="I62:I67" si="9">(F62-H62)/H62</f>
        <v>0.17325584103568312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116920.01428571428</v>
      </c>
      <c r="F63" s="210">
        <v>496574.71428571426</v>
      </c>
      <c r="G63" s="48">
        <f t="shared" si="8"/>
        <v>3.2471318304173997</v>
      </c>
      <c r="H63" s="210">
        <v>490880.5</v>
      </c>
      <c r="I63" s="44">
        <f t="shared" si="9"/>
        <v>1.1600000989475567E-2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49211.666666666664</v>
      </c>
      <c r="F64" s="210">
        <v>178626.85714285713</v>
      </c>
      <c r="G64" s="48">
        <f t="shared" si="8"/>
        <v>2.6297664607211804</v>
      </c>
      <c r="H64" s="210">
        <v>168842.57142857142</v>
      </c>
      <c r="I64" s="85">
        <f t="shared" si="9"/>
        <v>5.7949163125751948E-2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20340.733333333337</v>
      </c>
      <c r="F65" s="210">
        <v>86299.333333333328</v>
      </c>
      <c r="G65" s="48">
        <f t="shared" si="8"/>
        <v>3.2426854489022019</v>
      </c>
      <c r="H65" s="210">
        <v>86299.333333333328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15697.571428571426</v>
      </c>
      <c r="F66" s="210">
        <v>58565.833333333336</v>
      </c>
      <c r="G66" s="48">
        <f t="shared" si="8"/>
        <v>2.7308849715909962</v>
      </c>
      <c r="H66" s="210">
        <v>56286</v>
      </c>
      <c r="I66" s="85">
        <f t="shared" si="9"/>
        <v>4.050444752395508E-2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13007.35</v>
      </c>
      <c r="F67" s="210">
        <v>35320.5</v>
      </c>
      <c r="G67" s="51">
        <f t="shared" si="8"/>
        <v>1.7154262782196221</v>
      </c>
      <c r="H67" s="210">
        <v>34448</v>
      </c>
      <c r="I67" s="86">
        <f t="shared" si="9"/>
        <v>2.5328030654900139E-2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14784.375</v>
      </c>
      <c r="F69" s="216">
        <v>57246.625</v>
      </c>
      <c r="G69" s="45">
        <f>(F69-E69)/E69</f>
        <v>2.8721031494398646</v>
      </c>
      <c r="H69" s="216">
        <v>53580.375</v>
      </c>
      <c r="I69" s="44">
        <f>(F69-H69)/H69</f>
        <v>6.8425239651644848E-2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7802.4571428571435</v>
      </c>
      <c r="F70" s="210">
        <v>42405.599999999999</v>
      </c>
      <c r="G70" s="48">
        <f>(F70-E70)/E70</f>
        <v>4.4349032905385108</v>
      </c>
      <c r="H70" s="210">
        <v>39738.6</v>
      </c>
      <c r="I70" s="44">
        <f>(F70-H70)/H70</f>
        <v>6.7113587292959492E-2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2594.8666666666668</v>
      </c>
      <c r="F71" s="210">
        <v>20454.5</v>
      </c>
      <c r="G71" s="48">
        <f>(F71-E71)/E71</f>
        <v>6.8826786218945086</v>
      </c>
      <c r="H71" s="210">
        <v>16333.6</v>
      </c>
      <c r="I71" s="44">
        <f>(F71-H71)/H71</f>
        <v>0.25229588088357741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9069.3142857142848</v>
      </c>
      <c r="F72" s="210">
        <v>25752</v>
      </c>
      <c r="G72" s="48">
        <f>(F72-E72)/E72</f>
        <v>1.8394649461606802</v>
      </c>
      <c r="H72" s="210">
        <v>25439.5</v>
      </c>
      <c r="I72" s="44">
        <f>(F72-H72)/H72</f>
        <v>1.2284046463177342E-2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7172.125</v>
      </c>
      <c r="F73" s="219">
        <v>16143.125</v>
      </c>
      <c r="G73" s="48">
        <f>(F73-E73)/E73</f>
        <v>1.250814786412674</v>
      </c>
      <c r="H73" s="219">
        <v>15497.5</v>
      </c>
      <c r="I73" s="59">
        <f>(F73-H73)/H73</f>
        <v>4.1659945152443943E-2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4496.666666666667</v>
      </c>
      <c r="F75" s="207">
        <v>18558</v>
      </c>
      <c r="G75" s="44">
        <f t="shared" ref="G75:G81" si="10">(F75-E75)/E75</f>
        <v>3.1270570793180128</v>
      </c>
      <c r="H75" s="207">
        <v>18601.333333333332</v>
      </c>
      <c r="I75" s="45">
        <f t="shared" ref="I75:I81" si="11">(F75-H75)/H75</f>
        <v>-2.3295821088093393E-3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3693.1428571428573</v>
      </c>
      <c r="F76" s="210">
        <v>17944.375</v>
      </c>
      <c r="G76" s="48">
        <f t="shared" si="10"/>
        <v>3.8588358734333901</v>
      </c>
      <c r="H76" s="210">
        <v>16938.75</v>
      </c>
      <c r="I76" s="44">
        <f t="shared" si="11"/>
        <v>5.9368312301675157E-2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2281.4666666666667</v>
      </c>
      <c r="F77" s="210">
        <v>8642.6</v>
      </c>
      <c r="G77" s="48">
        <f t="shared" si="10"/>
        <v>2.7881771959558179</v>
      </c>
      <c r="H77" s="210">
        <v>8592.6</v>
      </c>
      <c r="I77" s="44">
        <f t="shared" si="11"/>
        <v>5.8189605008961195E-3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13140.888888888889</v>
      </c>
      <c r="G78" s="48">
        <f t="shared" si="10"/>
        <v>1.4314967105263159</v>
      </c>
      <c r="H78" s="210">
        <v>12740.888888888889</v>
      </c>
      <c r="I78" s="44">
        <f t="shared" si="11"/>
        <v>3.1394983779258381E-2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5266.0305555555551</v>
      </c>
      <c r="F79" s="210">
        <v>28931.142857142859</v>
      </c>
      <c r="G79" s="48">
        <f t="shared" si="10"/>
        <v>4.4939185316008263</v>
      </c>
      <c r="H79" s="210">
        <v>28059.666666666668</v>
      </c>
      <c r="I79" s="44">
        <f t="shared" si="11"/>
        <v>3.1057966611964652E-2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29999</v>
      </c>
      <c r="F80" s="210">
        <v>57000</v>
      </c>
      <c r="G80" s="48">
        <f t="shared" si="10"/>
        <v>0.90006333544451478</v>
      </c>
      <c r="H80" s="210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6486.8777777777777</v>
      </c>
      <c r="F81" s="213">
        <v>33865</v>
      </c>
      <c r="G81" s="51">
        <f t="shared" si="10"/>
        <v>4.2205392424706973</v>
      </c>
      <c r="H81" s="213">
        <v>30410.714285714286</v>
      </c>
      <c r="I81" s="56">
        <f t="shared" si="11"/>
        <v>0.11358778625954197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203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226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9" t="s">
        <v>3</v>
      </c>
      <c r="B12" s="245"/>
      <c r="C12" s="247" t="s">
        <v>0</v>
      </c>
      <c r="D12" s="241" t="s">
        <v>23</v>
      </c>
      <c r="E12" s="241" t="s">
        <v>217</v>
      </c>
      <c r="F12" s="249" t="s">
        <v>227</v>
      </c>
      <c r="G12" s="241" t="s">
        <v>197</v>
      </c>
      <c r="H12" s="249" t="s">
        <v>219</v>
      </c>
      <c r="I12" s="241" t="s">
        <v>187</v>
      </c>
    </row>
    <row r="13" spans="1:9" ht="30.75" customHeight="1" thickBot="1" x14ac:dyDescent="0.25">
      <c r="A13" s="240"/>
      <c r="B13" s="246"/>
      <c r="C13" s="248"/>
      <c r="D13" s="242"/>
      <c r="E13" s="242"/>
      <c r="F13" s="250"/>
      <c r="G13" s="242"/>
      <c r="H13" s="250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5638.66</v>
      </c>
      <c r="F15" s="181">
        <v>12300</v>
      </c>
      <c r="G15" s="44">
        <f>(F15-E15)/E15</f>
        <v>1.1813693324300454</v>
      </c>
      <c r="H15" s="181">
        <v>12200</v>
      </c>
      <c r="I15" s="120">
        <f>(F15-H15)/H15</f>
        <v>8.1967213114754103E-3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4902.9028571428571</v>
      </c>
      <c r="F16" s="181">
        <v>17900</v>
      </c>
      <c r="G16" s="48">
        <f t="shared" ref="G16:G39" si="0">(F16-E16)/E16</f>
        <v>2.6508983599220519</v>
      </c>
      <c r="H16" s="181">
        <v>18060</v>
      </c>
      <c r="I16" s="48">
        <f>(F16-H16)/H16</f>
        <v>-8.8593576965669985E-3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3511.3422222222225</v>
      </c>
      <c r="F17" s="181">
        <v>10450</v>
      </c>
      <c r="G17" s="48">
        <f t="shared" si="0"/>
        <v>1.9760699295742556</v>
      </c>
      <c r="H17" s="181">
        <v>9475</v>
      </c>
      <c r="I17" s="48">
        <f t="shared" ref="I17:I29" si="1">(F17-H17)/H17</f>
        <v>0.10290237467018469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3069.9977777777776</v>
      </c>
      <c r="F18" s="181">
        <v>5450</v>
      </c>
      <c r="G18" s="48">
        <f t="shared" si="0"/>
        <v>0.77524558468735782</v>
      </c>
      <c r="H18" s="181">
        <v>5500</v>
      </c>
      <c r="I18" s="48">
        <f t="shared" si="1"/>
        <v>-9.0909090909090905E-3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6032.8149999999996</v>
      </c>
      <c r="F19" s="181">
        <v>20200</v>
      </c>
      <c r="G19" s="48">
        <f t="shared" si="0"/>
        <v>2.3483539607960799</v>
      </c>
      <c r="H19" s="181">
        <v>20120</v>
      </c>
      <c r="I19" s="48">
        <f t="shared" si="1"/>
        <v>3.9761431411530811E-3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4211.9333333333334</v>
      </c>
      <c r="F20" s="181">
        <v>9500</v>
      </c>
      <c r="G20" s="48">
        <f t="shared" si="0"/>
        <v>1.2554962883236518</v>
      </c>
      <c r="H20" s="181">
        <v>8200</v>
      </c>
      <c r="I20" s="48">
        <f t="shared" si="1"/>
        <v>0.15853658536585366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3411.942222222222</v>
      </c>
      <c r="F21" s="181">
        <v>10000</v>
      </c>
      <c r="G21" s="48">
        <f t="shared" si="0"/>
        <v>1.9308819870598306</v>
      </c>
      <c r="H21" s="181">
        <v>10500</v>
      </c>
      <c r="I21" s="48">
        <f t="shared" si="1"/>
        <v>-4.7619047619047616E-2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647.58660000000009</v>
      </c>
      <c r="F22" s="181">
        <v>1900</v>
      </c>
      <c r="G22" s="48">
        <f t="shared" si="0"/>
        <v>1.9339705299646406</v>
      </c>
      <c r="H22" s="181">
        <v>1800</v>
      </c>
      <c r="I22" s="48">
        <f t="shared" si="1"/>
        <v>5.5555555555555552E-2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669.74</v>
      </c>
      <c r="F23" s="181">
        <v>2400</v>
      </c>
      <c r="G23" s="48">
        <f t="shared" si="0"/>
        <v>2.5834801564786334</v>
      </c>
      <c r="H23" s="181">
        <v>2000</v>
      </c>
      <c r="I23" s="48">
        <f t="shared" si="1"/>
        <v>0.2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698.21333333333337</v>
      </c>
      <c r="F24" s="181">
        <v>2400</v>
      </c>
      <c r="G24" s="48">
        <f t="shared" si="0"/>
        <v>2.4373448420731005</v>
      </c>
      <c r="H24" s="181">
        <v>2300</v>
      </c>
      <c r="I24" s="48">
        <f t="shared" si="1"/>
        <v>4.3478260869565216E-2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704.58</v>
      </c>
      <c r="F25" s="181">
        <v>2650</v>
      </c>
      <c r="G25" s="48">
        <f t="shared" si="0"/>
        <v>2.7611059070652018</v>
      </c>
      <c r="H25" s="181">
        <v>2500</v>
      </c>
      <c r="I25" s="48">
        <f t="shared" si="1"/>
        <v>0.06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2023.4577777777779</v>
      </c>
      <c r="F26" s="181">
        <v>8500</v>
      </c>
      <c r="G26" s="48">
        <f t="shared" si="0"/>
        <v>3.2007301033654163</v>
      </c>
      <c r="H26" s="181">
        <v>8100</v>
      </c>
      <c r="I26" s="48">
        <f t="shared" si="1"/>
        <v>4.9382716049382713E-2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683.62277777777786</v>
      </c>
      <c r="F27" s="181">
        <v>2700</v>
      </c>
      <c r="G27" s="48">
        <f t="shared" si="0"/>
        <v>2.9495465741746782</v>
      </c>
      <c r="H27" s="181">
        <v>2500</v>
      </c>
      <c r="I27" s="48">
        <f t="shared" si="1"/>
        <v>0.08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2502.8488888888887</v>
      </c>
      <c r="F28" s="181">
        <v>5800</v>
      </c>
      <c r="G28" s="48">
        <f t="shared" si="0"/>
        <v>1.3173592404033805</v>
      </c>
      <c r="H28" s="181">
        <v>5875</v>
      </c>
      <c r="I28" s="48">
        <f t="shared" si="1"/>
        <v>-1.276595744680851E-2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3387.1133333333337</v>
      </c>
      <c r="F29" s="181">
        <v>13250</v>
      </c>
      <c r="G29" s="48">
        <f t="shared" si="0"/>
        <v>2.9118856371305353</v>
      </c>
      <c r="H29" s="181">
        <v>12500</v>
      </c>
      <c r="I29" s="48">
        <f t="shared" si="1"/>
        <v>0.06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2712.1311111111108</v>
      </c>
      <c r="F30" s="184">
        <v>12960</v>
      </c>
      <c r="G30" s="51">
        <f t="shared" si="0"/>
        <v>3.7785300448437851</v>
      </c>
      <c r="H30" s="184">
        <v>12400</v>
      </c>
      <c r="I30" s="51">
        <f>(F30-H30)/H30</f>
        <v>4.5161290322580643E-2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5477.165</v>
      </c>
      <c r="F32" s="181">
        <v>12300</v>
      </c>
      <c r="G32" s="44">
        <f t="shared" si="0"/>
        <v>1.245687321817035</v>
      </c>
      <c r="H32" s="181">
        <v>12200</v>
      </c>
      <c r="I32" s="45">
        <f>(F32-H32)/H32</f>
        <v>8.1967213114754103E-3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5492.2133333333331</v>
      </c>
      <c r="F33" s="181">
        <v>11900</v>
      </c>
      <c r="G33" s="48">
        <f t="shared" si="0"/>
        <v>1.1667038910845902</v>
      </c>
      <c r="H33" s="181">
        <v>11800</v>
      </c>
      <c r="I33" s="48">
        <f>(F33-H33)/H33</f>
        <v>8.4745762711864406E-3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3519.45</v>
      </c>
      <c r="F34" s="181">
        <v>11450</v>
      </c>
      <c r="G34" s="48">
        <f>(F34-E34)/E34</f>
        <v>2.2533492449104267</v>
      </c>
      <c r="H34" s="181">
        <v>11300</v>
      </c>
      <c r="I34" s="48">
        <f>(F34-H34)/H34</f>
        <v>1.3274336283185841E-2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3128.1788888888891</v>
      </c>
      <c r="F35" s="181">
        <v>8350</v>
      </c>
      <c r="G35" s="48">
        <f t="shared" si="0"/>
        <v>1.6692846849835594</v>
      </c>
      <c r="H35" s="181">
        <v>8700</v>
      </c>
      <c r="I35" s="48">
        <f>(F35-H35)/H35</f>
        <v>-4.0229885057471264E-2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3991.22</v>
      </c>
      <c r="F36" s="181">
        <v>8700</v>
      </c>
      <c r="G36" s="55">
        <f t="shared" si="0"/>
        <v>1.1797846272568289</v>
      </c>
      <c r="H36" s="181">
        <v>8320</v>
      </c>
      <c r="I36" s="48">
        <f>(F36-H36)/H36</f>
        <v>4.567307692307692E-2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63998.043809523813</v>
      </c>
      <c r="F38" s="182">
        <v>297400</v>
      </c>
      <c r="G38" s="45">
        <f t="shared" si="0"/>
        <v>3.6470170382886402</v>
      </c>
      <c r="H38" s="182">
        <v>298000</v>
      </c>
      <c r="I38" s="45">
        <f>(F38-H38)/H38</f>
        <v>-2.0134228187919465E-3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37151.501428571428</v>
      </c>
      <c r="F39" s="183">
        <v>196000</v>
      </c>
      <c r="G39" s="51">
        <f t="shared" si="0"/>
        <v>4.2756952603069189</v>
      </c>
      <c r="H39" s="183">
        <v>176000</v>
      </c>
      <c r="I39" s="51">
        <f>(F39-H39)/H39</f>
        <v>0.11363636363636363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204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228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9" t="s">
        <v>3</v>
      </c>
      <c r="B12" s="245"/>
      <c r="C12" s="247" t="s">
        <v>0</v>
      </c>
      <c r="D12" s="241" t="s">
        <v>221</v>
      </c>
      <c r="E12" s="249" t="s">
        <v>222</v>
      </c>
      <c r="F12" s="256" t="s">
        <v>186</v>
      </c>
      <c r="G12" s="241" t="s">
        <v>217</v>
      </c>
      <c r="H12" s="258" t="s">
        <v>223</v>
      </c>
      <c r="I12" s="254" t="s">
        <v>196</v>
      </c>
    </row>
    <row r="13" spans="1:9" ht="39.75" customHeight="1" thickBot="1" x14ac:dyDescent="0.25">
      <c r="A13" s="240"/>
      <c r="B13" s="246"/>
      <c r="C13" s="248"/>
      <c r="D13" s="242"/>
      <c r="E13" s="250"/>
      <c r="F13" s="257"/>
      <c r="G13" s="242"/>
      <c r="H13" s="259"/>
      <c r="I13" s="25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12164.8</v>
      </c>
      <c r="E15" s="165">
        <v>12300</v>
      </c>
      <c r="F15" s="67">
        <f t="shared" ref="F15:F30" si="0">D15-E15</f>
        <v>-135.20000000000073</v>
      </c>
      <c r="G15" s="42">
        <v>5638.66</v>
      </c>
      <c r="H15" s="66">
        <f>AVERAGE(D15:E15)</f>
        <v>12232.4</v>
      </c>
      <c r="I15" s="69">
        <f>(H15-G15)/G15</f>
        <v>1.1693806684566901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20611.111111111109</v>
      </c>
      <c r="E16" s="165">
        <v>17900</v>
      </c>
      <c r="F16" s="71">
        <f t="shared" si="0"/>
        <v>2711.1111111111095</v>
      </c>
      <c r="G16" s="46">
        <v>4902.9028571428571</v>
      </c>
      <c r="H16" s="68">
        <f t="shared" ref="H16:H30" si="1">AVERAGE(D16:E16)</f>
        <v>19255.555555555555</v>
      </c>
      <c r="I16" s="72">
        <f t="shared" ref="I16:I39" si="2">(H16-G16)/G16</f>
        <v>2.9273785585008789</v>
      </c>
    </row>
    <row r="17" spans="1:9" ht="16.5" x14ac:dyDescent="0.3">
      <c r="A17" s="37"/>
      <c r="B17" s="34" t="s">
        <v>6</v>
      </c>
      <c r="C17" s="15" t="s">
        <v>165</v>
      </c>
      <c r="D17" s="165">
        <v>10948.8</v>
      </c>
      <c r="E17" s="165">
        <v>10450</v>
      </c>
      <c r="F17" s="71">
        <f t="shared" si="0"/>
        <v>498.79999999999927</v>
      </c>
      <c r="G17" s="46">
        <v>3511.3422222222225</v>
      </c>
      <c r="H17" s="68">
        <f t="shared" si="1"/>
        <v>10699.4</v>
      </c>
      <c r="I17" s="72">
        <f t="shared" si="2"/>
        <v>2.0470968999508892</v>
      </c>
    </row>
    <row r="18" spans="1:9" ht="16.5" x14ac:dyDescent="0.3">
      <c r="A18" s="37"/>
      <c r="B18" s="34" t="s">
        <v>7</v>
      </c>
      <c r="C18" s="15" t="s">
        <v>166</v>
      </c>
      <c r="D18" s="165">
        <v>4399.8</v>
      </c>
      <c r="E18" s="165">
        <v>5450</v>
      </c>
      <c r="F18" s="71">
        <f t="shared" si="0"/>
        <v>-1050.1999999999998</v>
      </c>
      <c r="G18" s="46">
        <v>3069.9977777777776</v>
      </c>
      <c r="H18" s="68">
        <f t="shared" si="1"/>
        <v>4924.8999999999996</v>
      </c>
      <c r="I18" s="72">
        <f t="shared" si="2"/>
        <v>0.60420311560124185</v>
      </c>
    </row>
    <row r="19" spans="1:9" ht="16.5" x14ac:dyDescent="0.3">
      <c r="A19" s="37"/>
      <c r="B19" s="34" t="s">
        <v>8</v>
      </c>
      <c r="C19" s="15" t="s">
        <v>167</v>
      </c>
      <c r="D19" s="165">
        <v>20623.5</v>
      </c>
      <c r="E19" s="165">
        <v>20200</v>
      </c>
      <c r="F19" s="71">
        <f t="shared" si="0"/>
        <v>423.5</v>
      </c>
      <c r="G19" s="46">
        <v>6032.8149999999996</v>
      </c>
      <c r="H19" s="68">
        <f t="shared" si="1"/>
        <v>20411.75</v>
      </c>
      <c r="I19" s="72">
        <f t="shared" si="2"/>
        <v>2.3834536613504644</v>
      </c>
    </row>
    <row r="20" spans="1:9" ht="16.5" x14ac:dyDescent="0.3">
      <c r="A20" s="37"/>
      <c r="B20" s="34" t="s">
        <v>9</v>
      </c>
      <c r="C20" s="15" t="s">
        <v>168</v>
      </c>
      <c r="D20" s="165">
        <v>8674</v>
      </c>
      <c r="E20" s="165">
        <v>9500</v>
      </c>
      <c r="F20" s="71">
        <f t="shared" si="0"/>
        <v>-826</v>
      </c>
      <c r="G20" s="46">
        <v>4211.9333333333334</v>
      </c>
      <c r="H20" s="68">
        <f t="shared" si="1"/>
        <v>9087</v>
      </c>
      <c r="I20" s="72">
        <f t="shared" si="2"/>
        <v>1.1574415549470551</v>
      </c>
    </row>
    <row r="21" spans="1:9" ht="16.5" x14ac:dyDescent="0.3">
      <c r="A21" s="37"/>
      <c r="B21" s="34" t="s">
        <v>10</v>
      </c>
      <c r="C21" s="15" t="s">
        <v>169</v>
      </c>
      <c r="D21" s="165">
        <v>10974.8</v>
      </c>
      <c r="E21" s="165">
        <v>10000</v>
      </c>
      <c r="F21" s="71">
        <f t="shared" si="0"/>
        <v>974.79999999999927</v>
      </c>
      <c r="G21" s="46">
        <v>3411.942222222222</v>
      </c>
      <c r="H21" s="68">
        <f t="shared" si="1"/>
        <v>10487.4</v>
      </c>
      <c r="I21" s="72">
        <f t="shared" si="2"/>
        <v>2.0737331751091266</v>
      </c>
    </row>
    <row r="22" spans="1:9" ht="16.5" x14ac:dyDescent="0.3">
      <c r="A22" s="37"/>
      <c r="B22" s="34" t="s">
        <v>11</v>
      </c>
      <c r="C22" s="15" t="s">
        <v>170</v>
      </c>
      <c r="D22" s="165">
        <v>2149</v>
      </c>
      <c r="E22" s="165">
        <v>1900</v>
      </c>
      <c r="F22" s="71">
        <f t="shared" si="0"/>
        <v>249</v>
      </c>
      <c r="G22" s="46">
        <v>647.58660000000009</v>
      </c>
      <c r="H22" s="68">
        <f t="shared" si="1"/>
        <v>2024.5</v>
      </c>
      <c r="I22" s="72">
        <f t="shared" si="2"/>
        <v>2.1262228094281133</v>
      </c>
    </row>
    <row r="23" spans="1:9" ht="16.5" x14ac:dyDescent="0.3">
      <c r="A23" s="37"/>
      <c r="B23" s="34" t="s">
        <v>12</v>
      </c>
      <c r="C23" s="15" t="s">
        <v>171</v>
      </c>
      <c r="D23" s="165">
        <v>2861.1111111111113</v>
      </c>
      <c r="E23" s="165">
        <v>2400</v>
      </c>
      <c r="F23" s="71">
        <f t="shared" si="0"/>
        <v>461.11111111111131</v>
      </c>
      <c r="G23" s="46">
        <v>669.74</v>
      </c>
      <c r="H23" s="68">
        <f t="shared" si="1"/>
        <v>2630.5555555555557</v>
      </c>
      <c r="I23" s="72">
        <f t="shared" si="2"/>
        <v>2.9277265141033171</v>
      </c>
    </row>
    <row r="24" spans="1:9" ht="16.5" x14ac:dyDescent="0.3">
      <c r="A24" s="37"/>
      <c r="B24" s="34" t="s">
        <v>13</v>
      </c>
      <c r="C24" s="15" t="s">
        <v>172</v>
      </c>
      <c r="D24" s="165">
        <v>2721.1111111111113</v>
      </c>
      <c r="E24" s="165">
        <v>2400</v>
      </c>
      <c r="F24" s="71">
        <f t="shared" si="0"/>
        <v>321.11111111111131</v>
      </c>
      <c r="G24" s="46">
        <v>698.21333333333337</v>
      </c>
      <c r="H24" s="68">
        <f t="shared" si="1"/>
        <v>2560.5555555555557</v>
      </c>
      <c r="I24" s="72">
        <f t="shared" si="2"/>
        <v>2.6672968465543798</v>
      </c>
    </row>
    <row r="25" spans="1:9" ht="16.5" x14ac:dyDescent="0.3">
      <c r="A25" s="37"/>
      <c r="B25" s="34" t="s">
        <v>14</v>
      </c>
      <c r="C25" s="15" t="s">
        <v>173</v>
      </c>
      <c r="D25" s="165">
        <v>2575</v>
      </c>
      <c r="E25" s="165">
        <v>2650</v>
      </c>
      <c r="F25" s="71">
        <f t="shared" si="0"/>
        <v>-75</v>
      </c>
      <c r="G25" s="46">
        <v>704.58</v>
      </c>
      <c r="H25" s="68">
        <f t="shared" si="1"/>
        <v>2612.5</v>
      </c>
      <c r="I25" s="72">
        <f t="shared" si="2"/>
        <v>2.7078827102671092</v>
      </c>
    </row>
    <row r="26" spans="1:9" ht="16.5" x14ac:dyDescent="0.3">
      <c r="A26" s="37"/>
      <c r="B26" s="34" t="s">
        <v>15</v>
      </c>
      <c r="C26" s="15" t="s">
        <v>174</v>
      </c>
      <c r="D26" s="165">
        <v>9948.7999999999993</v>
      </c>
      <c r="E26" s="165">
        <v>8500</v>
      </c>
      <c r="F26" s="71">
        <f t="shared" si="0"/>
        <v>1448.7999999999993</v>
      </c>
      <c r="G26" s="46">
        <v>2023.4577777777779</v>
      </c>
      <c r="H26" s="68">
        <f t="shared" si="1"/>
        <v>9224.4</v>
      </c>
      <c r="I26" s="72">
        <f t="shared" si="2"/>
        <v>3.5587311488804638</v>
      </c>
    </row>
    <row r="27" spans="1:9" ht="16.5" x14ac:dyDescent="0.3">
      <c r="A27" s="37"/>
      <c r="B27" s="34" t="s">
        <v>16</v>
      </c>
      <c r="C27" s="15" t="s">
        <v>175</v>
      </c>
      <c r="D27" s="165">
        <v>2526.6666666666665</v>
      </c>
      <c r="E27" s="165">
        <v>2700</v>
      </c>
      <c r="F27" s="71">
        <f t="shared" si="0"/>
        <v>-173.33333333333348</v>
      </c>
      <c r="G27" s="46">
        <v>683.62277777777786</v>
      </c>
      <c r="H27" s="68">
        <f t="shared" si="1"/>
        <v>2613.333333333333</v>
      </c>
      <c r="I27" s="72">
        <f t="shared" si="2"/>
        <v>2.8227710051270956</v>
      </c>
    </row>
    <row r="28" spans="1:9" ht="16.5" x14ac:dyDescent="0.3">
      <c r="A28" s="37"/>
      <c r="B28" s="34" t="s">
        <v>17</v>
      </c>
      <c r="C28" s="15" t="s">
        <v>176</v>
      </c>
      <c r="D28" s="165">
        <v>6218.5</v>
      </c>
      <c r="E28" s="165">
        <v>5800</v>
      </c>
      <c r="F28" s="71">
        <f t="shared" si="0"/>
        <v>418.5</v>
      </c>
      <c r="G28" s="46">
        <v>2502.8488888888887</v>
      </c>
      <c r="H28" s="68">
        <f t="shared" si="1"/>
        <v>6009.25</v>
      </c>
      <c r="I28" s="72">
        <f t="shared" si="2"/>
        <v>1.4009639681713817</v>
      </c>
    </row>
    <row r="29" spans="1:9" ht="16.5" x14ac:dyDescent="0.3">
      <c r="A29" s="37"/>
      <c r="B29" s="34" t="s">
        <v>18</v>
      </c>
      <c r="C29" s="15" t="s">
        <v>177</v>
      </c>
      <c r="D29" s="165">
        <v>13161.111111111111</v>
      </c>
      <c r="E29" s="165">
        <v>13250</v>
      </c>
      <c r="F29" s="71">
        <f t="shared" si="0"/>
        <v>-88.888888888888687</v>
      </c>
      <c r="G29" s="46">
        <v>3387.1133333333337</v>
      </c>
      <c r="H29" s="68">
        <f t="shared" si="1"/>
        <v>13205.555555555555</v>
      </c>
      <c r="I29" s="72">
        <f t="shared" si="2"/>
        <v>2.898764008159028</v>
      </c>
    </row>
    <row r="30" spans="1:9" ht="17.25" thickBot="1" x14ac:dyDescent="0.35">
      <c r="A30" s="38"/>
      <c r="B30" s="36" t="s">
        <v>19</v>
      </c>
      <c r="C30" s="16" t="s">
        <v>178</v>
      </c>
      <c r="D30" s="181">
        <v>14099.8</v>
      </c>
      <c r="E30" s="168">
        <v>12960</v>
      </c>
      <c r="F30" s="74">
        <f t="shared" si="0"/>
        <v>1139.7999999999993</v>
      </c>
      <c r="G30" s="49">
        <v>2712.1311111111108</v>
      </c>
      <c r="H30" s="101">
        <f t="shared" si="1"/>
        <v>13529.9</v>
      </c>
      <c r="I30" s="75">
        <f t="shared" si="2"/>
        <v>3.9886600041459812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14555.333333333334</v>
      </c>
      <c r="E32" s="165">
        <v>12300</v>
      </c>
      <c r="F32" s="67">
        <f>D32-E32</f>
        <v>2255.3333333333339</v>
      </c>
      <c r="G32" s="54">
        <v>5477.165</v>
      </c>
      <c r="H32" s="68">
        <f>AVERAGE(D32:E32)</f>
        <v>13427.666666666668</v>
      </c>
      <c r="I32" s="78">
        <f t="shared" si="2"/>
        <v>1.4515724223511011</v>
      </c>
    </row>
    <row r="33" spans="1:9" ht="16.5" x14ac:dyDescent="0.3">
      <c r="A33" s="37"/>
      <c r="B33" s="34" t="s">
        <v>27</v>
      </c>
      <c r="C33" s="15" t="s">
        <v>180</v>
      </c>
      <c r="D33" s="47">
        <v>13944.222222222223</v>
      </c>
      <c r="E33" s="165">
        <v>11900</v>
      </c>
      <c r="F33" s="79">
        <f>D33-E33</f>
        <v>2044.2222222222226</v>
      </c>
      <c r="G33" s="46">
        <v>5492.2133333333331</v>
      </c>
      <c r="H33" s="68">
        <f>AVERAGE(D33:E33)</f>
        <v>12922.111111111111</v>
      </c>
      <c r="I33" s="72">
        <f t="shared" si="2"/>
        <v>1.3528057500396522</v>
      </c>
    </row>
    <row r="34" spans="1:9" ht="16.5" x14ac:dyDescent="0.3">
      <c r="A34" s="37"/>
      <c r="B34" s="39" t="s">
        <v>28</v>
      </c>
      <c r="C34" s="15" t="s">
        <v>181</v>
      </c>
      <c r="D34" s="47">
        <v>11639</v>
      </c>
      <c r="E34" s="165">
        <v>11450</v>
      </c>
      <c r="F34" s="71">
        <f>D34-E34</f>
        <v>189</v>
      </c>
      <c r="G34" s="46">
        <v>3519.45</v>
      </c>
      <c r="H34" s="68">
        <f>AVERAGE(D34:E34)</f>
        <v>11544.5</v>
      </c>
      <c r="I34" s="72">
        <f t="shared" si="2"/>
        <v>2.2802000312548838</v>
      </c>
    </row>
    <row r="35" spans="1:9" ht="16.5" x14ac:dyDescent="0.3">
      <c r="A35" s="37"/>
      <c r="B35" s="34" t="s">
        <v>29</v>
      </c>
      <c r="C35" s="15" t="s">
        <v>182</v>
      </c>
      <c r="D35" s="47">
        <v>6606.8571428571431</v>
      </c>
      <c r="E35" s="165">
        <v>8350</v>
      </c>
      <c r="F35" s="79">
        <f>D35-E35</f>
        <v>-1743.1428571428569</v>
      </c>
      <c r="G35" s="46">
        <v>3128.1788888888891</v>
      </c>
      <c r="H35" s="68">
        <f>AVERAGE(D35:E35)</f>
        <v>7478.4285714285716</v>
      </c>
      <c r="I35" s="72">
        <f t="shared" si="2"/>
        <v>1.39066525191111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8553.1111111111113</v>
      </c>
      <c r="E36" s="165">
        <v>8700</v>
      </c>
      <c r="F36" s="71">
        <f>D36-E36</f>
        <v>-146.88888888888869</v>
      </c>
      <c r="G36" s="49">
        <v>3991.22</v>
      </c>
      <c r="H36" s="68">
        <f>AVERAGE(D36:E36)</f>
        <v>8626.5555555555547</v>
      </c>
      <c r="I36" s="80">
        <f t="shared" si="2"/>
        <v>1.16138312484793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326800.59999999998</v>
      </c>
      <c r="E38" s="166">
        <v>297400</v>
      </c>
      <c r="F38" s="67">
        <f>D38-E38</f>
        <v>29400.599999999977</v>
      </c>
      <c r="G38" s="46">
        <v>63998.043809523813</v>
      </c>
      <c r="H38" s="67">
        <f>AVERAGE(D38:E38)</f>
        <v>312100.3</v>
      </c>
      <c r="I38" s="78">
        <f t="shared" si="2"/>
        <v>3.8767162466543246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199983</v>
      </c>
      <c r="E39" s="167">
        <v>196000</v>
      </c>
      <c r="F39" s="74">
        <f>D39-E39</f>
        <v>3983</v>
      </c>
      <c r="G39" s="46">
        <v>37151.501428571428</v>
      </c>
      <c r="H39" s="81">
        <f>AVERAGE(D39:E39)</f>
        <v>197991.5</v>
      </c>
      <c r="I39" s="75">
        <f t="shared" si="2"/>
        <v>4.3293000925053944</v>
      </c>
    </row>
    <row r="40" spans="1:9" ht="15.75" customHeight="1" thickBot="1" x14ac:dyDescent="0.25">
      <c r="A40" s="251"/>
      <c r="B40" s="252"/>
      <c r="C40" s="253"/>
      <c r="D40" s="84">
        <f>SUM(D15:D39)</f>
        <v>726740.03492063493</v>
      </c>
      <c r="E40" s="84">
        <f>SUM(E15:E39)</f>
        <v>684460</v>
      </c>
      <c r="F40" s="84">
        <f>SUM(F15:F39)</f>
        <v>42280.034920634891</v>
      </c>
      <c r="G40" s="84">
        <f>SUM(G15:G39)</f>
        <v>167566.65969523811</v>
      </c>
      <c r="H40" s="84">
        <f>AVERAGE(D40:E40)</f>
        <v>705600.01746031747</v>
      </c>
      <c r="I40" s="75">
        <f>(H40-G40)/G40</f>
        <v>3.2108616281044666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228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217</v>
      </c>
      <c r="F13" s="258" t="s">
        <v>229</v>
      </c>
      <c r="G13" s="241" t="s">
        <v>197</v>
      </c>
      <c r="H13" s="258" t="s">
        <v>220</v>
      </c>
      <c r="I13" s="241" t="s">
        <v>187</v>
      </c>
    </row>
    <row r="14" spans="1:9" ht="33.75" customHeight="1" thickBot="1" x14ac:dyDescent="0.25">
      <c r="A14" s="240"/>
      <c r="B14" s="246"/>
      <c r="C14" s="248"/>
      <c r="D14" s="260"/>
      <c r="E14" s="242"/>
      <c r="F14" s="259"/>
      <c r="G14" s="261"/>
      <c r="H14" s="259"/>
      <c r="I14" s="24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5638.66</v>
      </c>
      <c r="F16" s="42">
        <v>12232.4</v>
      </c>
      <c r="G16" s="21">
        <f t="shared" ref="G16:G31" si="0">(F16-E16)/E16</f>
        <v>1.1693806684566901</v>
      </c>
      <c r="H16" s="207">
        <v>12274.9</v>
      </c>
      <c r="I16" s="21">
        <f t="shared" ref="I16:I31" si="1">(F16-H16)/H16</f>
        <v>-3.4623499987779943E-3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4902.9028571428571</v>
      </c>
      <c r="F17" s="46">
        <v>19255.555555555555</v>
      </c>
      <c r="G17" s="21">
        <f t="shared" si="0"/>
        <v>2.9273785585008789</v>
      </c>
      <c r="H17" s="210">
        <v>19141</v>
      </c>
      <c r="I17" s="21">
        <f t="shared" si="1"/>
        <v>5.9848260569225617E-3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3511.3422222222225</v>
      </c>
      <c r="F18" s="46">
        <v>10699.4</v>
      </c>
      <c r="G18" s="21">
        <f t="shared" si="0"/>
        <v>2.0470968999508892</v>
      </c>
      <c r="H18" s="210">
        <v>9631.9</v>
      </c>
      <c r="I18" s="21">
        <f t="shared" si="1"/>
        <v>0.11082963901203294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3069.9977777777776</v>
      </c>
      <c r="F19" s="46">
        <v>4924.8999999999996</v>
      </c>
      <c r="G19" s="21">
        <f t="shared" si="0"/>
        <v>0.60420311560124185</v>
      </c>
      <c r="H19" s="210">
        <v>4924.8999999999996</v>
      </c>
      <c r="I19" s="21">
        <f t="shared" si="1"/>
        <v>0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6032.8149999999996</v>
      </c>
      <c r="F20" s="46">
        <v>20411.75</v>
      </c>
      <c r="G20" s="21">
        <f t="shared" si="0"/>
        <v>2.3834536613504644</v>
      </c>
      <c r="H20" s="210">
        <v>20059.333333333336</v>
      </c>
      <c r="I20" s="21">
        <f t="shared" si="1"/>
        <v>1.7568712818637918E-2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4211.9333333333334</v>
      </c>
      <c r="F21" s="46">
        <v>9087</v>
      </c>
      <c r="G21" s="21">
        <f t="shared" si="0"/>
        <v>1.1574415549470551</v>
      </c>
      <c r="H21" s="210">
        <v>7706.9</v>
      </c>
      <c r="I21" s="21">
        <f t="shared" si="1"/>
        <v>0.17907329795378174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3411.942222222222</v>
      </c>
      <c r="F22" s="46">
        <v>10487.4</v>
      </c>
      <c r="G22" s="21">
        <f t="shared" si="0"/>
        <v>2.0737331751091266</v>
      </c>
      <c r="H22" s="210">
        <v>10312.4</v>
      </c>
      <c r="I22" s="21">
        <f t="shared" si="1"/>
        <v>1.6969861525929948E-2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647.58660000000009</v>
      </c>
      <c r="F23" s="46">
        <v>2024.5</v>
      </c>
      <c r="G23" s="21">
        <f t="shared" si="0"/>
        <v>2.1262228094281133</v>
      </c>
      <c r="H23" s="210">
        <v>1844.9</v>
      </c>
      <c r="I23" s="21">
        <f t="shared" si="1"/>
        <v>9.734944983467933E-2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669.74</v>
      </c>
      <c r="F24" s="46">
        <v>2630.5555555555557</v>
      </c>
      <c r="G24" s="21">
        <f t="shared" si="0"/>
        <v>2.9277265141033171</v>
      </c>
      <c r="H24" s="210">
        <v>2416.1111111111113</v>
      </c>
      <c r="I24" s="21">
        <f t="shared" si="1"/>
        <v>8.875603587031497E-2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698.21333333333337</v>
      </c>
      <c r="F25" s="46">
        <v>2560.5555555555557</v>
      </c>
      <c r="G25" s="21">
        <f t="shared" si="0"/>
        <v>2.6672968465543798</v>
      </c>
      <c r="H25" s="210">
        <v>2471.666666666667</v>
      </c>
      <c r="I25" s="21">
        <f t="shared" si="1"/>
        <v>3.5963137783771547E-2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704.58</v>
      </c>
      <c r="F26" s="46">
        <v>2612.5</v>
      </c>
      <c r="G26" s="21">
        <f t="shared" si="0"/>
        <v>2.7078827102671092</v>
      </c>
      <c r="H26" s="210">
        <v>2525</v>
      </c>
      <c r="I26" s="21">
        <f t="shared" si="1"/>
        <v>3.4653465346534656E-2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2023.4577777777779</v>
      </c>
      <c r="F27" s="46">
        <v>9224.4</v>
      </c>
      <c r="G27" s="21">
        <f t="shared" si="0"/>
        <v>3.5587311488804638</v>
      </c>
      <c r="H27" s="210">
        <v>8774.4</v>
      </c>
      <c r="I27" s="21">
        <f t="shared" si="1"/>
        <v>5.12855579868709E-2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683.62277777777786</v>
      </c>
      <c r="F28" s="46">
        <v>2613.333333333333</v>
      </c>
      <c r="G28" s="21">
        <f t="shared" si="0"/>
        <v>2.8227710051270956</v>
      </c>
      <c r="H28" s="210">
        <v>2390</v>
      </c>
      <c r="I28" s="21">
        <f t="shared" si="1"/>
        <v>9.3444909344490804E-2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2502.8488888888887</v>
      </c>
      <c r="F29" s="46">
        <v>6009.25</v>
      </c>
      <c r="G29" s="21">
        <f t="shared" si="0"/>
        <v>1.4009639681713817</v>
      </c>
      <c r="H29" s="210">
        <v>5656.25</v>
      </c>
      <c r="I29" s="21">
        <f t="shared" si="1"/>
        <v>6.2408839779005527E-2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3387.1133333333337</v>
      </c>
      <c r="F30" s="46">
        <v>13205.555555555555</v>
      </c>
      <c r="G30" s="21">
        <f t="shared" si="0"/>
        <v>2.898764008159028</v>
      </c>
      <c r="H30" s="210">
        <v>12579.166666666668</v>
      </c>
      <c r="I30" s="21">
        <f t="shared" si="1"/>
        <v>4.9795738103124487E-2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2712.1311111111108</v>
      </c>
      <c r="F31" s="49">
        <v>13529.9</v>
      </c>
      <c r="G31" s="23">
        <f t="shared" si="0"/>
        <v>3.9886600041459812</v>
      </c>
      <c r="H31" s="213">
        <v>12749.5</v>
      </c>
      <c r="I31" s="23">
        <f t="shared" si="1"/>
        <v>6.1210243538962282E-2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5477.165</v>
      </c>
      <c r="F33" s="54">
        <v>13427.666666666668</v>
      </c>
      <c r="G33" s="21">
        <f>(F33-E33)/E33</f>
        <v>1.4515724223511011</v>
      </c>
      <c r="H33" s="216">
        <v>12582.4</v>
      </c>
      <c r="I33" s="21">
        <f>(F33-H33)/H33</f>
        <v>6.7178492709393148E-2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5492.2133333333331</v>
      </c>
      <c r="F34" s="46">
        <v>12922.111111111111</v>
      </c>
      <c r="G34" s="21">
        <f>(F34-E34)/E34</f>
        <v>1.3528057500396522</v>
      </c>
      <c r="H34" s="210">
        <v>12432.4</v>
      </c>
      <c r="I34" s="21">
        <f>(F34-H34)/H34</f>
        <v>3.9389909519570776E-2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3519.45</v>
      </c>
      <c r="F35" s="46">
        <v>11544.5</v>
      </c>
      <c r="G35" s="21">
        <f>(F35-E35)/E35</f>
        <v>2.2802000312548838</v>
      </c>
      <c r="H35" s="210">
        <v>11449.5</v>
      </c>
      <c r="I35" s="21">
        <f>(F35-H35)/H35</f>
        <v>8.2973055591947249E-3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3128.1788888888891</v>
      </c>
      <c r="F36" s="46">
        <v>7478.4285714285716</v>
      </c>
      <c r="G36" s="21">
        <f>(F36-E36)/E36</f>
        <v>1.39066525191111</v>
      </c>
      <c r="H36" s="210">
        <v>7828</v>
      </c>
      <c r="I36" s="21">
        <f>(F36-H36)/H36</f>
        <v>-4.4656544273304608E-2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3991.22</v>
      </c>
      <c r="F37" s="49">
        <v>8626.5555555555547</v>
      </c>
      <c r="G37" s="23">
        <f>(F37-E37)/E37</f>
        <v>1.16138312484793</v>
      </c>
      <c r="H37" s="213">
        <v>8634.4</v>
      </c>
      <c r="I37" s="23">
        <f>(F37-H37)/H37</f>
        <v>-9.085106602016225E-4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63998.043809523813</v>
      </c>
      <c r="F39" s="46">
        <v>312100.3</v>
      </c>
      <c r="G39" s="21">
        <f t="shared" ref="G39:G44" si="2">(F39-E39)/E39</f>
        <v>3.8767162466543246</v>
      </c>
      <c r="H39" s="210">
        <v>290300.5</v>
      </c>
      <c r="I39" s="21">
        <f t="shared" ref="I39:I44" si="3">(F39-H39)/H39</f>
        <v>7.5093911309143418E-2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37151.501428571428</v>
      </c>
      <c r="F40" s="46">
        <v>197991.5</v>
      </c>
      <c r="G40" s="21">
        <f t="shared" si="2"/>
        <v>4.3293000925053944</v>
      </c>
      <c r="H40" s="210">
        <v>178989.8</v>
      </c>
      <c r="I40" s="21">
        <f t="shared" si="3"/>
        <v>0.10616079798960619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25264.428571428572</v>
      </c>
      <c r="F41" s="57">
        <v>137962</v>
      </c>
      <c r="G41" s="21">
        <f t="shared" si="2"/>
        <v>4.4607211720600954</v>
      </c>
      <c r="H41" s="218">
        <v>137974.5</v>
      </c>
      <c r="I41" s="21">
        <f t="shared" si="3"/>
        <v>-9.0596450793443709E-5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13778.266666666666</v>
      </c>
      <c r="F42" s="47">
        <v>49747.5</v>
      </c>
      <c r="G42" s="21">
        <f t="shared" si="2"/>
        <v>2.6105775278941716</v>
      </c>
      <c r="H42" s="211">
        <v>46747.5</v>
      </c>
      <c r="I42" s="21">
        <f t="shared" si="3"/>
        <v>6.4174554789026145E-2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12216.533333333335</v>
      </c>
      <c r="F43" s="47">
        <v>40949.333333333336</v>
      </c>
      <c r="G43" s="21">
        <f t="shared" si="2"/>
        <v>2.3519601851043395</v>
      </c>
      <c r="H43" s="211">
        <v>40166</v>
      </c>
      <c r="I43" s="21">
        <f t="shared" si="3"/>
        <v>1.9502398380056161E-2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23046.476190476191</v>
      </c>
      <c r="F44" s="50">
        <v>98975.5</v>
      </c>
      <c r="G44" s="31">
        <f t="shared" si="2"/>
        <v>3.2946044845198936</v>
      </c>
      <c r="H44" s="214">
        <v>91714.71428571429</v>
      </c>
      <c r="I44" s="31">
        <f t="shared" si="3"/>
        <v>7.9167075543260648E-2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16666.428571428572</v>
      </c>
      <c r="F46" s="43">
        <v>81720.375</v>
      </c>
      <c r="G46" s="21">
        <f t="shared" ref="G46:G51" si="4">(F46-E46)/E46</f>
        <v>3.903292547036386</v>
      </c>
      <c r="H46" s="208">
        <v>72794.777777777781</v>
      </c>
      <c r="I46" s="21">
        <f t="shared" ref="I46:I51" si="5">(F46-H46)/H46</f>
        <v>0.12261315295816393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10133.76</v>
      </c>
      <c r="F47" s="47">
        <v>49977.555555555555</v>
      </c>
      <c r="G47" s="21">
        <f t="shared" si="4"/>
        <v>3.931787959805201</v>
      </c>
      <c r="H47" s="211">
        <v>47475.8</v>
      </c>
      <c r="I47" s="21">
        <f t="shared" si="5"/>
        <v>5.2695384923593741E-2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38714.75</v>
      </c>
      <c r="F48" s="47">
        <v>156502.25</v>
      </c>
      <c r="G48" s="21">
        <f t="shared" si="4"/>
        <v>3.0424450629282123</v>
      </c>
      <c r="H48" s="211">
        <v>145014.77777777778</v>
      </c>
      <c r="I48" s="21">
        <f t="shared" si="5"/>
        <v>7.9215873018305391E-2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59060.857142857145</v>
      </c>
      <c r="F49" s="47">
        <v>195307.5</v>
      </c>
      <c r="G49" s="21">
        <f t="shared" si="4"/>
        <v>2.3068856337047015</v>
      </c>
      <c r="H49" s="211">
        <v>195307.5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5787.18</v>
      </c>
      <c r="F50" s="47">
        <v>17560</v>
      </c>
      <c r="G50" s="21">
        <f t="shared" si="4"/>
        <v>2.0342930408247195</v>
      </c>
      <c r="H50" s="211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49938.833333333336</v>
      </c>
      <c r="F51" s="50">
        <v>189082.66666666666</v>
      </c>
      <c r="G51" s="31">
        <f t="shared" si="4"/>
        <v>2.7862852222552252</v>
      </c>
      <c r="H51" s="214">
        <v>189082.66666666666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9359.6666666666679</v>
      </c>
      <c r="F53" s="66">
        <v>43470</v>
      </c>
      <c r="G53" s="22">
        <f t="shared" ref="G53:G61" si="6">(F53-E53)/E53</f>
        <v>3.6443961679546981</v>
      </c>
      <c r="H53" s="164">
        <v>37867.5</v>
      </c>
      <c r="I53" s="22">
        <f t="shared" ref="I53:I61" si="7">(F53-H53)/H53</f>
        <v>0.14795008912655971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15895.928571428571</v>
      </c>
      <c r="F54" s="70">
        <v>50303.75</v>
      </c>
      <c r="G54" s="21">
        <f t="shared" si="6"/>
        <v>2.1645681958093492</v>
      </c>
      <c r="H54" s="222">
        <v>45931.25</v>
      </c>
      <c r="I54" s="21">
        <f t="shared" si="7"/>
        <v>9.5196625391209683E-2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12471.8</v>
      </c>
      <c r="F55" s="70">
        <v>35191.599999999999</v>
      </c>
      <c r="G55" s="21">
        <f t="shared" si="6"/>
        <v>1.8216937410798761</v>
      </c>
      <c r="H55" s="222">
        <v>34591.599999999999</v>
      </c>
      <c r="I55" s="21">
        <f t="shared" si="7"/>
        <v>1.7345251448328498E-2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7647.5</v>
      </c>
      <c r="F56" s="70">
        <v>39637.5</v>
      </c>
      <c r="G56" s="21">
        <f t="shared" si="6"/>
        <v>4.1830663615560644</v>
      </c>
      <c r="H56" s="222">
        <v>38881.599999999999</v>
      </c>
      <c r="I56" s="21">
        <f t="shared" si="7"/>
        <v>1.9441072383852554E-2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3109.2799999999997</v>
      </c>
      <c r="F57" s="99">
        <v>21168.6</v>
      </c>
      <c r="G57" s="21">
        <f t="shared" si="6"/>
        <v>5.8081999691246855</v>
      </c>
      <c r="H57" s="227">
        <v>20508.599999999999</v>
      </c>
      <c r="I57" s="21">
        <f t="shared" si="7"/>
        <v>3.2181621368596591E-2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11837.866666666669</v>
      </c>
      <c r="F58" s="50">
        <v>5008.25</v>
      </c>
      <c r="G58" s="29">
        <f t="shared" si="6"/>
        <v>-0.57692968327626604</v>
      </c>
      <c r="H58" s="214">
        <v>4761</v>
      </c>
      <c r="I58" s="29">
        <f t="shared" si="7"/>
        <v>5.1932367149758456E-2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17745.107142857141</v>
      </c>
      <c r="F59" s="68">
        <v>46095</v>
      </c>
      <c r="G59" s="21">
        <f t="shared" si="6"/>
        <v>1.5976174518931781</v>
      </c>
      <c r="H59" s="221">
        <v>45866.428571428572</v>
      </c>
      <c r="I59" s="21">
        <f t="shared" si="7"/>
        <v>4.98341457337297E-3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17245.660714285717</v>
      </c>
      <c r="F60" s="70">
        <v>49163.285714285717</v>
      </c>
      <c r="G60" s="21">
        <f t="shared" si="6"/>
        <v>1.8507626659708392</v>
      </c>
      <c r="H60" s="222">
        <v>47326.142857142855</v>
      </c>
      <c r="I60" s="21">
        <f t="shared" si="7"/>
        <v>3.8818774280600085E-2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90402.5</v>
      </c>
      <c r="F61" s="73">
        <v>417740</v>
      </c>
      <c r="G61" s="29">
        <f t="shared" si="6"/>
        <v>3.6208899090180027</v>
      </c>
      <c r="H61" s="223">
        <v>393190</v>
      </c>
      <c r="I61" s="29">
        <f t="shared" si="7"/>
        <v>6.24380070703731E-2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27213.743333333336</v>
      </c>
      <c r="F63" s="54">
        <v>72763.111111111109</v>
      </c>
      <c r="G63" s="21">
        <f t="shared" ref="G63:G68" si="8">(F63-E63)/E63</f>
        <v>1.6737634076964951</v>
      </c>
      <c r="H63" s="216">
        <v>62018.111111111109</v>
      </c>
      <c r="I63" s="21">
        <f t="shared" ref="I63:I74" si="9">(F63-H63)/H63</f>
        <v>0.17325584103568312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116920.01428571428</v>
      </c>
      <c r="F64" s="46">
        <v>496574.71428571426</v>
      </c>
      <c r="G64" s="21">
        <f t="shared" si="8"/>
        <v>3.2471318304173997</v>
      </c>
      <c r="H64" s="210">
        <v>490880.5</v>
      </c>
      <c r="I64" s="21">
        <f t="shared" si="9"/>
        <v>1.1600000989475567E-2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49211.666666666664</v>
      </c>
      <c r="F65" s="46">
        <v>178626.85714285713</v>
      </c>
      <c r="G65" s="21">
        <f t="shared" si="8"/>
        <v>2.6297664607211804</v>
      </c>
      <c r="H65" s="210">
        <v>168842.57142857142</v>
      </c>
      <c r="I65" s="21">
        <f t="shared" si="9"/>
        <v>5.7949163125751948E-2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20340.733333333337</v>
      </c>
      <c r="F66" s="46">
        <v>86299.333333333328</v>
      </c>
      <c r="G66" s="21">
        <f t="shared" si="8"/>
        <v>3.2426854489022019</v>
      </c>
      <c r="H66" s="210">
        <v>86299.333333333328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15697.571428571426</v>
      </c>
      <c r="F67" s="46">
        <v>58565.833333333336</v>
      </c>
      <c r="G67" s="21">
        <f t="shared" si="8"/>
        <v>2.7308849715909962</v>
      </c>
      <c r="H67" s="210">
        <v>56286</v>
      </c>
      <c r="I67" s="21">
        <f t="shared" si="9"/>
        <v>4.050444752395508E-2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13007.35</v>
      </c>
      <c r="F68" s="58">
        <v>35320.5</v>
      </c>
      <c r="G68" s="31">
        <f t="shared" si="8"/>
        <v>1.7154262782196221</v>
      </c>
      <c r="H68" s="219">
        <v>34448</v>
      </c>
      <c r="I68" s="31">
        <f t="shared" si="9"/>
        <v>2.5328030654900139E-2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14784.375</v>
      </c>
      <c r="F70" s="43">
        <v>57246.625</v>
      </c>
      <c r="G70" s="21">
        <f>(F70-E70)/E70</f>
        <v>2.8721031494398646</v>
      </c>
      <c r="H70" s="208">
        <v>53580.375</v>
      </c>
      <c r="I70" s="21">
        <f t="shared" si="9"/>
        <v>6.8425239651644848E-2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7802.4571428571435</v>
      </c>
      <c r="F71" s="47">
        <v>42405.599999999999</v>
      </c>
      <c r="G71" s="21">
        <f>(F71-E71)/E71</f>
        <v>4.4349032905385108</v>
      </c>
      <c r="H71" s="211">
        <v>39738.6</v>
      </c>
      <c r="I71" s="21">
        <f t="shared" si="9"/>
        <v>6.7113587292959492E-2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2594.8666666666668</v>
      </c>
      <c r="F72" s="47">
        <v>20454.5</v>
      </c>
      <c r="G72" s="21">
        <f>(F72-E72)/E72</f>
        <v>6.8826786218945086</v>
      </c>
      <c r="H72" s="211">
        <v>16333.6</v>
      </c>
      <c r="I72" s="21">
        <f t="shared" si="9"/>
        <v>0.25229588088357741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9069.3142857142848</v>
      </c>
      <c r="F73" s="47">
        <v>25752</v>
      </c>
      <c r="G73" s="21">
        <f>(F73-E73)/E73</f>
        <v>1.8394649461606802</v>
      </c>
      <c r="H73" s="211">
        <v>25439.5</v>
      </c>
      <c r="I73" s="21">
        <f t="shared" si="9"/>
        <v>1.2284046463177342E-2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7172.125</v>
      </c>
      <c r="F74" s="50">
        <v>16143.125</v>
      </c>
      <c r="G74" s="21">
        <f>(F74-E74)/E74</f>
        <v>1.250814786412674</v>
      </c>
      <c r="H74" s="214">
        <v>15497.5</v>
      </c>
      <c r="I74" s="21">
        <f t="shared" si="9"/>
        <v>4.1659945152443943E-2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4496.666666666667</v>
      </c>
      <c r="F76" s="43">
        <v>18558</v>
      </c>
      <c r="G76" s="22">
        <f t="shared" ref="G76:G82" si="10">(F76-E76)/E76</f>
        <v>3.1270570793180128</v>
      </c>
      <c r="H76" s="208">
        <v>18601.333333333332</v>
      </c>
      <c r="I76" s="22">
        <f t="shared" ref="I76:I82" si="11">(F76-H76)/H76</f>
        <v>-2.3295821088093393E-3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3693.1428571428573</v>
      </c>
      <c r="F77" s="32">
        <v>17944.375</v>
      </c>
      <c r="G77" s="21">
        <f t="shared" si="10"/>
        <v>3.8588358734333901</v>
      </c>
      <c r="H77" s="202">
        <v>16938.75</v>
      </c>
      <c r="I77" s="21">
        <f t="shared" si="11"/>
        <v>5.9368312301675157E-2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2281.4666666666667</v>
      </c>
      <c r="F78" s="47">
        <v>8642.6</v>
      </c>
      <c r="G78" s="21">
        <f t="shared" si="10"/>
        <v>2.7881771959558179</v>
      </c>
      <c r="H78" s="211">
        <v>8592.6</v>
      </c>
      <c r="I78" s="21">
        <f t="shared" si="11"/>
        <v>5.8189605008961195E-3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13140.888888888889</v>
      </c>
      <c r="G79" s="21">
        <f t="shared" si="10"/>
        <v>1.4314967105263159</v>
      </c>
      <c r="H79" s="211">
        <v>12740.888888888889</v>
      </c>
      <c r="I79" s="21">
        <f t="shared" si="11"/>
        <v>3.1394983779258381E-2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5266.0305555555551</v>
      </c>
      <c r="F80" s="61">
        <v>28931.142857142859</v>
      </c>
      <c r="G80" s="21">
        <f t="shared" si="10"/>
        <v>4.4939185316008263</v>
      </c>
      <c r="H80" s="220">
        <v>28059.666666666668</v>
      </c>
      <c r="I80" s="21">
        <f t="shared" si="11"/>
        <v>3.1057966611964652E-2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29999</v>
      </c>
      <c r="F81" s="61">
        <v>57000</v>
      </c>
      <c r="G81" s="21">
        <f t="shared" si="10"/>
        <v>0.90006333544451478</v>
      </c>
      <c r="H81" s="220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6486.8777777777777</v>
      </c>
      <c r="F82" s="50">
        <v>33865</v>
      </c>
      <c r="G82" s="23">
        <f t="shared" si="10"/>
        <v>4.2205392424706973</v>
      </c>
      <c r="H82" s="214">
        <v>30410.714285714286</v>
      </c>
      <c r="I82" s="23">
        <f t="shared" si="11"/>
        <v>0.11358778625954197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4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228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217</v>
      </c>
      <c r="F13" s="258" t="s">
        <v>229</v>
      </c>
      <c r="G13" s="241" t="s">
        <v>197</v>
      </c>
      <c r="H13" s="258" t="s">
        <v>220</v>
      </c>
      <c r="I13" s="241" t="s">
        <v>187</v>
      </c>
    </row>
    <row r="14" spans="1:9" s="146" customFormat="1" ht="33.75" customHeight="1" thickBot="1" x14ac:dyDescent="0.25">
      <c r="A14" s="240"/>
      <c r="B14" s="246"/>
      <c r="C14" s="248"/>
      <c r="D14" s="260"/>
      <c r="E14" s="242"/>
      <c r="F14" s="259"/>
      <c r="G14" s="261"/>
      <c r="H14" s="259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4</v>
      </c>
      <c r="C16" s="189" t="s">
        <v>84</v>
      </c>
      <c r="D16" s="186" t="s">
        <v>161</v>
      </c>
      <c r="E16" s="207">
        <v>5638.66</v>
      </c>
      <c r="F16" s="207">
        <v>12232.4</v>
      </c>
      <c r="G16" s="195">
        <f>(F16-E16)/E16</f>
        <v>1.1693806684566901</v>
      </c>
      <c r="H16" s="207">
        <v>12274.9</v>
      </c>
      <c r="I16" s="195">
        <f>(F16-H16)/H16</f>
        <v>-3.4623499987779943E-3</v>
      </c>
    </row>
    <row r="17" spans="1:9" ht="16.5" x14ac:dyDescent="0.3">
      <c r="A17" s="151"/>
      <c r="B17" s="203" t="s">
        <v>7</v>
      </c>
      <c r="C17" s="190" t="s">
        <v>87</v>
      </c>
      <c r="D17" s="186" t="s">
        <v>161</v>
      </c>
      <c r="E17" s="210">
        <v>3069.9977777777776</v>
      </c>
      <c r="F17" s="210">
        <v>4924.8999999999996</v>
      </c>
      <c r="G17" s="195">
        <f>(F17-E17)/E17</f>
        <v>0.60420311560124185</v>
      </c>
      <c r="H17" s="210">
        <v>4924.8999999999996</v>
      </c>
      <c r="I17" s="195">
        <f>(F17-H17)/H17</f>
        <v>0</v>
      </c>
    </row>
    <row r="18" spans="1:9" ht="16.5" x14ac:dyDescent="0.3">
      <c r="A18" s="151"/>
      <c r="B18" s="203" t="s">
        <v>5</v>
      </c>
      <c r="C18" s="190" t="s">
        <v>85</v>
      </c>
      <c r="D18" s="186" t="s">
        <v>161</v>
      </c>
      <c r="E18" s="210">
        <v>4902.9028571428571</v>
      </c>
      <c r="F18" s="210">
        <v>19255.555555555555</v>
      </c>
      <c r="G18" s="195">
        <f>(F18-E18)/E18</f>
        <v>2.9273785585008789</v>
      </c>
      <c r="H18" s="210">
        <v>19141</v>
      </c>
      <c r="I18" s="195">
        <f>(F18-H18)/H18</f>
        <v>5.9848260569225617E-3</v>
      </c>
    </row>
    <row r="19" spans="1:9" ht="16.5" x14ac:dyDescent="0.3">
      <c r="A19" s="151"/>
      <c r="B19" s="203" t="s">
        <v>10</v>
      </c>
      <c r="C19" s="190" t="s">
        <v>90</v>
      </c>
      <c r="D19" s="186" t="s">
        <v>161</v>
      </c>
      <c r="E19" s="210">
        <v>3411.942222222222</v>
      </c>
      <c r="F19" s="210">
        <v>10487.4</v>
      </c>
      <c r="G19" s="195">
        <f>(F19-E19)/E19</f>
        <v>2.0737331751091266</v>
      </c>
      <c r="H19" s="210">
        <v>10312.4</v>
      </c>
      <c r="I19" s="195">
        <f>(F19-H19)/H19</f>
        <v>1.6969861525929948E-2</v>
      </c>
    </row>
    <row r="20" spans="1:9" ht="16.5" x14ac:dyDescent="0.3">
      <c r="A20" s="151"/>
      <c r="B20" s="203" t="s">
        <v>8</v>
      </c>
      <c r="C20" s="190" t="s">
        <v>89</v>
      </c>
      <c r="D20" s="186" t="s">
        <v>161</v>
      </c>
      <c r="E20" s="210">
        <v>6032.8149999999996</v>
      </c>
      <c r="F20" s="210">
        <v>20411.75</v>
      </c>
      <c r="G20" s="195">
        <f>(F20-E20)/E20</f>
        <v>2.3834536613504644</v>
      </c>
      <c r="H20" s="210">
        <v>20059.333333333336</v>
      </c>
      <c r="I20" s="195">
        <f>(F20-H20)/H20</f>
        <v>1.7568712818637918E-2</v>
      </c>
    </row>
    <row r="21" spans="1:9" ht="16.5" x14ac:dyDescent="0.3">
      <c r="A21" s="151"/>
      <c r="B21" s="203" t="s">
        <v>14</v>
      </c>
      <c r="C21" s="190" t="s">
        <v>94</v>
      </c>
      <c r="D21" s="186" t="s">
        <v>81</v>
      </c>
      <c r="E21" s="210">
        <v>704.58</v>
      </c>
      <c r="F21" s="210">
        <v>2612.5</v>
      </c>
      <c r="G21" s="195">
        <f>(F21-E21)/E21</f>
        <v>2.7078827102671092</v>
      </c>
      <c r="H21" s="210">
        <v>2525</v>
      </c>
      <c r="I21" s="195">
        <f>(F21-H21)/H21</f>
        <v>3.4653465346534656E-2</v>
      </c>
    </row>
    <row r="22" spans="1:9" ht="16.5" x14ac:dyDescent="0.3">
      <c r="A22" s="151"/>
      <c r="B22" s="203" t="s">
        <v>13</v>
      </c>
      <c r="C22" s="190" t="s">
        <v>93</v>
      </c>
      <c r="D22" s="186" t="s">
        <v>81</v>
      </c>
      <c r="E22" s="210">
        <v>698.21333333333337</v>
      </c>
      <c r="F22" s="210">
        <v>2560.5555555555557</v>
      </c>
      <c r="G22" s="195">
        <f>(F22-E22)/E22</f>
        <v>2.6672968465543798</v>
      </c>
      <c r="H22" s="210">
        <v>2471.666666666667</v>
      </c>
      <c r="I22" s="195">
        <f>(F22-H22)/H22</f>
        <v>3.5963137783771547E-2</v>
      </c>
    </row>
    <row r="23" spans="1:9" ht="16.5" x14ac:dyDescent="0.3">
      <c r="A23" s="151"/>
      <c r="B23" s="203" t="s">
        <v>18</v>
      </c>
      <c r="C23" s="190" t="s">
        <v>98</v>
      </c>
      <c r="D23" s="188" t="s">
        <v>83</v>
      </c>
      <c r="E23" s="210">
        <v>3387.1133333333337</v>
      </c>
      <c r="F23" s="210">
        <v>13205.555555555555</v>
      </c>
      <c r="G23" s="195">
        <f>(F23-E23)/E23</f>
        <v>2.898764008159028</v>
      </c>
      <c r="H23" s="210">
        <v>12579.166666666668</v>
      </c>
      <c r="I23" s="195">
        <f>(F23-H23)/H23</f>
        <v>4.9795738103124487E-2</v>
      </c>
    </row>
    <row r="24" spans="1:9" ht="16.5" x14ac:dyDescent="0.3">
      <c r="A24" s="151"/>
      <c r="B24" s="203" t="s">
        <v>15</v>
      </c>
      <c r="C24" s="190" t="s">
        <v>95</v>
      </c>
      <c r="D24" s="188" t="s">
        <v>82</v>
      </c>
      <c r="E24" s="210">
        <v>2023.4577777777779</v>
      </c>
      <c r="F24" s="210">
        <v>9224.4</v>
      </c>
      <c r="G24" s="195">
        <f>(F24-E24)/E24</f>
        <v>3.5587311488804638</v>
      </c>
      <c r="H24" s="210">
        <v>8774.4</v>
      </c>
      <c r="I24" s="195">
        <f>(F24-H24)/H24</f>
        <v>5.12855579868709E-2</v>
      </c>
    </row>
    <row r="25" spans="1:9" ht="16.5" x14ac:dyDescent="0.3">
      <c r="A25" s="151"/>
      <c r="B25" s="203" t="s">
        <v>19</v>
      </c>
      <c r="C25" s="190" t="s">
        <v>99</v>
      </c>
      <c r="D25" s="188" t="s">
        <v>161</v>
      </c>
      <c r="E25" s="210">
        <v>2712.1311111111108</v>
      </c>
      <c r="F25" s="210">
        <v>13529.9</v>
      </c>
      <c r="G25" s="195">
        <f>(F25-E25)/E25</f>
        <v>3.9886600041459812</v>
      </c>
      <c r="H25" s="210">
        <v>12749.5</v>
      </c>
      <c r="I25" s="195">
        <f>(F25-H25)/H25</f>
        <v>6.1210243538962282E-2</v>
      </c>
    </row>
    <row r="26" spans="1:9" ht="16.5" x14ac:dyDescent="0.3">
      <c r="A26" s="151"/>
      <c r="B26" s="203" t="s">
        <v>17</v>
      </c>
      <c r="C26" s="190" t="s">
        <v>97</v>
      </c>
      <c r="D26" s="188" t="s">
        <v>161</v>
      </c>
      <c r="E26" s="210">
        <v>2502.8488888888887</v>
      </c>
      <c r="F26" s="210">
        <v>6009.25</v>
      </c>
      <c r="G26" s="195">
        <f>(F26-E26)/E26</f>
        <v>1.4009639681713817</v>
      </c>
      <c r="H26" s="210">
        <v>5656.25</v>
      </c>
      <c r="I26" s="195">
        <f>(F26-H26)/H26</f>
        <v>6.2408839779005527E-2</v>
      </c>
    </row>
    <row r="27" spans="1:9" ht="16.5" x14ac:dyDescent="0.3">
      <c r="A27" s="151"/>
      <c r="B27" s="203" t="s">
        <v>12</v>
      </c>
      <c r="C27" s="190" t="s">
        <v>92</v>
      </c>
      <c r="D27" s="188" t="s">
        <v>81</v>
      </c>
      <c r="E27" s="210">
        <v>669.74</v>
      </c>
      <c r="F27" s="210">
        <v>2630.5555555555557</v>
      </c>
      <c r="G27" s="195">
        <f>(F27-E27)/E27</f>
        <v>2.9277265141033171</v>
      </c>
      <c r="H27" s="210">
        <v>2416.1111111111113</v>
      </c>
      <c r="I27" s="195">
        <f>(F27-H27)/H27</f>
        <v>8.875603587031497E-2</v>
      </c>
    </row>
    <row r="28" spans="1:9" ht="16.5" x14ac:dyDescent="0.3">
      <c r="A28" s="151"/>
      <c r="B28" s="203" t="s">
        <v>16</v>
      </c>
      <c r="C28" s="190" t="s">
        <v>96</v>
      </c>
      <c r="D28" s="188" t="s">
        <v>81</v>
      </c>
      <c r="E28" s="210">
        <v>683.62277777777786</v>
      </c>
      <c r="F28" s="210">
        <v>2613.333333333333</v>
      </c>
      <c r="G28" s="195">
        <f>(F28-E28)/E28</f>
        <v>2.8227710051270956</v>
      </c>
      <c r="H28" s="210">
        <v>2390</v>
      </c>
      <c r="I28" s="195">
        <f>(F28-H28)/H28</f>
        <v>9.3444909344490804E-2</v>
      </c>
    </row>
    <row r="29" spans="1:9" ht="17.25" thickBot="1" x14ac:dyDescent="0.35">
      <c r="A29" s="152"/>
      <c r="B29" s="203" t="s">
        <v>11</v>
      </c>
      <c r="C29" s="190" t="s">
        <v>91</v>
      </c>
      <c r="D29" s="188" t="s">
        <v>81</v>
      </c>
      <c r="E29" s="210">
        <v>647.58660000000009</v>
      </c>
      <c r="F29" s="210">
        <v>2024.5</v>
      </c>
      <c r="G29" s="195">
        <f>(F29-E29)/E29</f>
        <v>2.1262228094281133</v>
      </c>
      <c r="H29" s="210">
        <v>1844.9</v>
      </c>
      <c r="I29" s="195">
        <f>(F29-H29)/H29</f>
        <v>9.734944983467933E-2</v>
      </c>
    </row>
    <row r="30" spans="1:9" ht="16.5" x14ac:dyDescent="0.3">
      <c r="A30" s="37"/>
      <c r="B30" s="203" t="s">
        <v>6</v>
      </c>
      <c r="C30" s="190" t="s">
        <v>86</v>
      </c>
      <c r="D30" s="188" t="s">
        <v>161</v>
      </c>
      <c r="E30" s="210">
        <v>3511.3422222222225</v>
      </c>
      <c r="F30" s="210">
        <v>10699.4</v>
      </c>
      <c r="G30" s="195">
        <f>(F30-E30)/E30</f>
        <v>2.0470968999508892</v>
      </c>
      <c r="H30" s="210">
        <v>9631.9</v>
      </c>
      <c r="I30" s="195">
        <f>(F30-H30)/H30</f>
        <v>0.11082963901203294</v>
      </c>
    </row>
    <row r="31" spans="1:9" ht="17.25" thickBot="1" x14ac:dyDescent="0.35">
      <c r="A31" s="38"/>
      <c r="B31" s="204" t="s">
        <v>9</v>
      </c>
      <c r="C31" s="191" t="s">
        <v>88</v>
      </c>
      <c r="D31" s="187" t="s">
        <v>161</v>
      </c>
      <c r="E31" s="213">
        <v>4211.9333333333334</v>
      </c>
      <c r="F31" s="213">
        <v>9087</v>
      </c>
      <c r="G31" s="197">
        <f>(F31-E31)/E31</f>
        <v>1.1574415549470551</v>
      </c>
      <c r="H31" s="213">
        <v>7706.9</v>
      </c>
      <c r="I31" s="197">
        <f>(F31-H31)/H31</f>
        <v>0.17907329795378174</v>
      </c>
    </row>
    <row r="32" spans="1:9" ht="15.75" customHeight="1" thickBot="1" x14ac:dyDescent="0.25">
      <c r="A32" s="251" t="s">
        <v>188</v>
      </c>
      <c r="B32" s="252"/>
      <c r="C32" s="252"/>
      <c r="D32" s="253"/>
      <c r="E32" s="100">
        <f>SUM(E16:E31)</f>
        <v>44808.887234920629</v>
      </c>
      <c r="F32" s="101">
        <f>SUM(F16:F31)</f>
        <v>141508.95555555556</v>
      </c>
      <c r="G32" s="102">
        <f t="shared" ref="G32" si="0">(F32-E32)/E32</f>
        <v>2.1580555619170623</v>
      </c>
      <c r="H32" s="101">
        <f>SUM(H16:H31)</f>
        <v>135458.32777777777</v>
      </c>
      <c r="I32" s="105">
        <f t="shared" ref="I32" si="1">(F32-H32)/H32</f>
        <v>4.4667816863234636E-2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29</v>
      </c>
      <c r="C34" s="192" t="s">
        <v>103</v>
      </c>
      <c r="D34" s="194" t="s">
        <v>161</v>
      </c>
      <c r="E34" s="216">
        <v>3128.1788888888891</v>
      </c>
      <c r="F34" s="216">
        <v>7478.4285714285716</v>
      </c>
      <c r="G34" s="195">
        <f>(F34-E34)/E34</f>
        <v>1.39066525191111</v>
      </c>
      <c r="H34" s="216">
        <v>7828</v>
      </c>
      <c r="I34" s="195">
        <f>(F34-H34)/H34</f>
        <v>-4.4656544273304608E-2</v>
      </c>
    </row>
    <row r="35" spans="1:9" ht="16.5" x14ac:dyDescent="0.3">
      <c r="A35" s="37"/>
      <c r="B35" s="203" t="s">
        <v>30</v>
      </c>
      <c r="C35" s="190" t="s">
        <v>104</v>
      </c>
      <c r="D35" s="186" t="s">
        <v>161</v>
      </c>
      <c r="E35" s="210">
        <v>3991.22</v>
      </c>
      <c r="F35" s="210">
        <v>8626.5555555555547</v>
      </c>
      <c r="G35" s="195">
        <f>(F35-E35)/E35</f>
        <v>1.16138312484793</v>
      </c>
      <c r="H35" s="210">
        <v>8634.4</v>
      </c>
      <c r="I35" s="195">
        <f>(F35-H35)/H35</f>
        <v>-9.085106602016225E-4</v>
      </c>
    </row>
    <row r="36" spans="1:9" ht="16.5" x14ac:dyDescent="0.3">
      <c r="A36" s="37"/>
      <c r="B36" s="205" t="s">
        <v>28</v>
      </c>
      <c r="C36" s="190" t="s">
        <v>102</v>
      </c>
      <c r="D36" s="186" t="s">
        <v>161</v>
      </c>
      <c r="E36" s="210">
        <v>3519.45</v>
      </c>
      <c r="F36" s="210">
        <v>11544.5</v>
      </c>
      <c r="G36" s="195">
        <f>(F36-E36)/E36</f>
        <v>2.2802000312548838</v>
      </c>
      <c r="H36" s="210">
        <v>11449.5</v>
      </c>
      <c r="I36" s="195">
        <f>(F36-H36)/H36</f>
        <v>8.2973055591947249E-3</v>
      </c>
    </row>
    <row r="37" spans="1:9" ht="16.5" x14ac:dyDescent="0.3">
      <c r="A37" s="37"/>
      <c r="B37" s="203" t="s">
        <v>27</v>
      </c>
      <c r="C37" s="190" t="s">
        <v>101</v>
      </c>
      <c r="D37" s="186" t="s">
        <v>161</v>
      </c>
      <c r="E37" s="210">
        <v>5492.2133333333331</v>
      </c>
      <c r="F37" s="210">
        <v>12922.111111111111</v>
      </c>
      <c r="G37" s="195">
        <f>(F37-E37)/E37</f>
        <v>1.3528057500396522</v>
      </c>
      <c r="H37" s="210">
        <v>12432.4</v>
      </c>
      <c r="I37" s="195">
        <f>(F37-H37)/H37</f>
        <v>3.9389909519570776E-2</v>
      </c>
    </row>
    <row r="38" spans="1:9" ht="17.25" thickBot="1" x14ac:dyDescent="0.35">
      <c r="A38" s="38"/>
      <c r="B38" s="205" t="s">
        <v>26</v>
      </c>
      <c r="C38" s="190" t="s">
        <v>100</v>
      </c>
      <c r="D38" s="198" t="s">
        <v>161</v>
      </c>
      <c r="E38" s="213">
        <v>5477.165</v>
      </c>
      <c r="F38" s="213">
        <v>13427.666666666668</v>
      </c>
      <c r="G38" s="197">
        <f>(F38-E38)/E38</f>
        <v>1.4515724223511011</v>
      </c>
      <c r="H38" s="213">
        <v>12582.4</v>
      </c>
      <c r="I38" s="197">
        <f>(F38-H38)/H38</f>
        <v>6.7178492709393148E-2</v>
      </c>
    </row>
    <row r="39" spans="1:9" ht="15.75" customHeight="1" thickBot="1" x14ac:dyDescent="0.25">
      <c r="A39" s="251" t="s">
        <v>189</v>
      </c>
      <c r="B39" s="252"/>
      <c r="C39" s="252"/>
      <c r="D39" s="253"/>
      <c r="E39" s="84">
        <f>SUM(E34:E38)</f>
        <v>21608.227222222224</v>
      </c>
      <c r="F39" s="103">
        <f>SUM(F34:F38)</f>
        <v>53999.261904761908</v>
      </c>
      <c r="G39" s="104">
        <f t="shared" ref="G39" si="2">(F39-E39)/E39</f>
        <v>1.4990139796951163</v>
      </c>
      <c r="H39" s="103">
        <f>SUM(H34:H38)</f>
        <v>52926.700000000004</v>
      </c>
      <c r="I39" s="105">
        <f t="shared" ref="I39" si="3">(F39-H39)/H39</f>
        <v>2.0265044009203367E-2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33</v>
      </c>
      <c r="C41" s="190" t="s">
        <v>107</v>
      </c>
      <c r="D41" s="194" t="s">
        <v>161</v>
      </c>
      <c r="E41" s="208">
        <v>25264.428571428572</v>
      </c>
      <c r="F41" s="210">
        <v>137962</v>
      </c>
      <c r="G41" s="195">
        <f>(F41-E41)/E41</f>
        <v>4.4607211720600954</v>
      </c>
      <c r="H41" s="210">
        <v>137974.5</v>
      </c>
      <c r="I41" s="195">
        <f>(F41-H41)/H41</f>
        <v>-9.0596450793443709E-5</v>
      </c>
    </row>
    <row r="42" spans="1:9" ht="16.5" x14ac:dyDescent="0.3">
      <c r="A42" s="37"/>
      <c r="B42" s="203" t="s">
        <v>35</v>
      </c>
      <c r="C42" s="190" t="s">
        <v>152</v>
      </c>
      <c r="D42" s="186" t="s">
        <v>161</v>
      </c>
      <c r="E42" s="211">
        <v>12216.533333333335</v>
      </c>
      <c r="F42" s="210">
        <v>40949.333333333336</v>
      </c>
      <c r="G42" s="195">
        <f>(F42-E42)/E42</f>
        <v>2.3519601851043395</v>
      </c>
      <c r="H42" s="210">
        <v>40166</v>
      </c>
      <c r="I42" s="195">
        <f>(F42-H42)/H42</f>
        <v>1.9502398380056161E-2</v>
      </c>
    </row>
    <row r="43" spans="1:9" ht="16.5" x14ac:dyDescent="0.3">
      <c r="A43" s="37"/>
      <c r="B43" s="205" t="s">
        <v>34</v>
      </c>
      <c r="C43" s="190" t="s">
        <v>154</v>
      </c>
      <c r="D43" s="186" t="s">
        <v>161</v>
      </c>
      <c r="E43" s="211">
        <v>13778.266666666666</v>
      </c>
      <c r="F43" s="218">
        <v>49747.5</v>
      </c>
      <c r="G43" s="195">
        <f>(F43-E43)/E43</f>
        <v>2.6105775278941716</v>
      </c>
      <c r="H43" s="218">
        <v>46747.5</v>
      </c>
      <c r="I43" s="195">
        <f>(F43-H43)/H43</f>
        <v>6.4174554789026145E-2</v>
      </c>
    </row>
    <row r="44" spans="1:9" ht="16.5" x14ac:dyDescent="0.3">
      <c r="A44" s="37"/>
      <c r="B44" s="203" t="s">
        <v>31</v>
      </c>
      <c r="C44" s="190" t="s">
        <v>105</v>
      </c>
      <c r="D44" s="186" t="s">
        <v>161</v>
      </c>
      <c r="E44" s="211">
        <v>63998.043809523813</v>
      </c>
      <c r="F44" s="211">
        <v>312100.3</v>
      </c>
      <c r="G44" s="195">
        <f>(F44-E44)/E44</f>
        <v>3.8767162466543246</v>
      </c>
      <c r="H44" s="211">
        <v>290300.5</v>
      </c>
      <c r="I44" s="195">
        <f>(F44-H44)/H44</f>
        <v>7.5093911309143418E-2</v>
      </c>
    </row>
    <row r="45" spans="1:9" ht="16.5" x14ac:dyDescent="0.3">
      <c r="A45" s="37"/>
      <c r="B45" s="203" t="s">
        <v>36</v>
      </c>
      <c r="C45" s="190" t="s">
        <v>153</v>
      </c>
      <c r="D45" s="186" t="s">
        <v>161</v>
      </c>
      <c r="E45" s="211">
        <v>23046.476190476191</v>
      </c>
      <c r="F45" s="211">
        <v>98975.5</v>
      </c>
      <c r="G45" s="195">
        <f>(F45-E45)/E45</f>
        <v>3.2946044845198936</v>
      </c>
      <c r="H45" s="211">
        <v>91714.71428571429</v>
      </c>
      <c r="I45" s="195">
        <f>(F45-H45)/H45</f>
        <v>7.9167075543260648E-2</v>
      </c>
    </row>
    <row r="46" spans="1:9" ht="16.5" customHeight="1" thickBot="1" x14ac:dyDescent="0.35">
      <c r="A46" s="38"/>
      <c r="B46" s="203" t="s">
        <v>32</v>
      </c>
      <c r="C46" s="190" t="s">
        <v>106</v>
      </c>
      <c r="D46" s="186" t="s">
        <v>161</v>
      </c>
      <c r="E46" s="214">
        <v>37151.501428571428</v>
      </c>
      <c r="F46" s="214">
        <v>197991.5</v>
      </c>
      <c r="G46" s="201">
        <f>(F46-E46)/E46</f>
        <v>4.3293000925053944</v>
      </c>
      <c r="H46" s="214">
        <v>178989.8</v>
      </c>
      <c r="I46" s="201">
        <f>(F46-H46)/H46</f>
        <v>0.10616079798960619</v>
      </c>
    </row>
    <row r="47" spans="1:9" ht="15.75" customHeight="1" thickBot="1" x14ac:dyDescent="0.25">
      <c r="A47" s="251" t="s">
        <v>190</v>
      </c>
      <c r="B47" s="252"/>
      <c r="C47" s="252"/>
      <c r="D47" s="253"/>
      <c r="E47" s="84">
        <f>SUM(E41:E46)</f>
        <v>175455.25</v>
      </c>
      <c r="F47" s="84">
        <f>SUM(F41:F46)</f>
        <v>837726.1333333333</v>
      </c>
      <c r="G47" s="104">
        <f t="shared" ref="G47" si="4">(F47-E47)/E47</f>
        <v>3.774585732449347</v>
      </c>
      <c r="H47" s="103">
        <f>SUM(H41:H46)</f>
        <v>785893.01428571437</v>
      </c>
      <c r="I47" s="105">
        <f t="shared" ref="I47" si="5">(F47-H47)/H47</f>
        <v>6.5954421410310202E-2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48</v>
      </c>
      <c r="C49" s="190" t="s">
        <v>157</v>
      </c>
      <c r="D49" s="194" t="s">
        <v>114</v>
      </c>
      <c r="E49" s="208">
        <v>59060.857142857145</v>
      </c>
      <c r="F49" s="208">
        <v>195307.5</v>
      </c>
      <c r="G49" s="195">
        <f>(F49-E49)/E49</f>
        <v>2.3068856337047015</v>
      </c>
      <c r="H49" s="208">
        <v>195307.5</v>
      </c>
      <c r="I49" s="195">
        <f>(F49-H49)/H49</f>
        <v>0</v>
      </c>
    </row>
    <row r="50" spans="1:9" ht="16.5" x14ac:dyDescent="0.3">
      <c r="A50" s="37"/>
      <c r="B50" s="203" t="s">
        <v>49</v>
      </c>
      <c r="C50" s="190" t="s">
        <v>158</v>
      </c>
      <c r="D50" s="188" t="s">
        <v>199</v>
      </c>
      <c r="E50" s="211">
        <v>5787.18</v>
      </c>
      <c r="F50" s="211">
        <v>17560</v>
      </c>
      <c r="G50" s="195">
        <f>(F50-E50)/E50</f>
        <v>2.0342930408247195</v>
      </c>
      <c r="H50" s="211">
        <v>17560</v>
      </c>
      <c r="I50" s="195">
        <f>(F50-H50)/H50</f>
        <v>0</v>
      </c>
    </row>
    <row r="51" spans="1:9" ht="16.5" x14ac:dyDescent="0.3">
      <c r="A51" s="37"/>
      <c r="B51" s="203" t="s">
        <v>50</v>
      </c>
      <c r="C51" s="190" t="s">
        <v>159</v>
      </c>
      <c r="D51" s="186" t="s">
        <v>112</v>
      </c>
      <c r="E51" s="211">
        <v>49938.833333333336</v>
      </c>
      <c r="F51" s="211">
        <v>189082.66666666666</v>
      </c>
      <c r="G51" s="195">
        <f>(F51-E51)/E51</f>
        <v>2.7862852222552252</v>
      </c>
      <c r="H51" s="211">
        <v>189082.66666666666</v>
      </c>
      <c r="I51" s="195">
        <f>(F51-H51)/H51</f>
        <v>0</v>
      </c>
    </row>
    <row r="52" spans="1:9" ht="16.5" x14ac:dyDescent="0.3">
      <c r="A52" s="37"/>
      <c r="B52" s="203" t="s">
        <v>46</v>
      </c>
      <c r="C52" s="190" t="s">
        <v>111</v>
      </c>
      <c r="D52" s="186" t="s">
        <v>110</v>
      </c>
      <c r="E52" s="211">
        <v>10133.76</v>
      </c>
      <c r="F52" s="211">
        <v>49977.555555555555</v>
      </c>
      <c r="G52" s="195">
        <f>(F52-E52)/E52</f>
        <v>3.931787959805201</v>
      </c>
      <c r="H52" s="211">
        <v>47475.8</v>
      </c>
      <c r="I52" s="195">
        <f>(F52-H52)/H52</f>
        <v>5.2695384923593741E-2</v>
      </c>
    </row>
    <row r="53" spans="1:9" ht="16.5" x14ac:dyDescent="0.3">
      <c r="A53" s="37"/>
      <c r="B53" s="203" t="s">
        <v>47</v>
      </c>
      <c r="C53" s="190" t="s">
        <v>113</v>
      </c>
      <c r="D53" s="188" t="s">
        <v>114</v>
      </c>
      <c r="E53" s="211">
        <v>38714.75</v>
      </c>
      <c r="F53" s="211">
        <v>156502.25</v>
      </c>
      <c r="G53" s="195">
        <f>(F53-E53)/E53</f>
        <v>3.0424450629282123</v>
      </c>
      <c r="H53" s="211">
        <v>145014.77777777778</v>
      </c>
      <c r="I53" s="195">
        <f>(F53-H53)/H53</f>
        <v>7.9215873018305391E-2</v>
      </c>
    </row>
    <row r="54" spans="1:9" ht="16.5" customHeight="1" thickBot="1" x14ac:dyDescent="0.35">
      <c r="A54" s="38"/>
      <c r="B54" s="203" t="s">
        <v>45</v>
      </c>
      <c r="C54" s="190" t="s">
        <v>109</v>
      </c>
      <c r="D54" s="187" t="s">
        <v>108</v>
      </c>
      <c r="E54" s="214">
        <v>16666.428571428572</v>
      </c>
      <c r="F54" s="214">
        <v>81720.375</v>
      </c>
      <c r="G54" s="201">
        <f>(F54-E54)/E54</f>
        <v>3.903292547036386</v>
      </c>
      <c r="H54" s="214">
        <v>72794.777777777781</v>
      </c>
      <c r="I54" s="201">
        <f>(F54-H54)/H54</f>
        <v>0.12261315295816393</v>
      </c>
    </row>
    <row r="55" spans="1:9" ht="15.75" customHeight="1" thickBot="1" x14ac:dyDescent="0.25">
      <c r="A55" s="251" t="s">
        <v>191</v>
      </c>
      <c r="B55" s="252"/>
      <c r="C55" s="252"/>
      <c r="D55" s="253"/>
      <c r="E55" s="84">
        <f>SUM(E49:E54)</f>
        <v>180301.80904761906</v>
      </c>
      <c r="F55" s="84">
        <f>SUM(F49:F54)</f>
        <v>690150.34722222225</v>
      </c>
      <c r="G55" s="104">
        <f t="shared" ref="G55" si="6">(F55-E55)/E55</f>
        <v>2.8277505415375415</v>
      </c>
      <c r="H55" s="84">
        <f>SUM(H49:H54)</f>
        <v>667235.52222222218</v>
      </c>
      <c r="I55" s="105">
        <f t="shared" ref="I55" si="7">(F55-H55)/H55</f>
        <v>3.4342933247442288E-2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54</v>
      </c>
      <c r="C57" s="193" t="s">
        <v>121</v>
      </c>
      <c r="D57" s="194" t="s">
        <v>120</v>
      </c>
      <c r="E57" s="208">
        <v>17745.107142857141</v>
      </c>
      <c r="F57" s="164">
        <v>46095</v>
      </c>
      <c r="G57" s="196">
        <f>(F57-E57)/E57</f>
        <v>1.5976174518931781</v>
      </c>
      <c r="H57" s="164">
        <v>45866.428571428572</v>
      </c>
      <c r="I57" s="196">
        <f>(F57-H57)/H57</f>
        <v>4.98341457337297E-3</v>
      </c>
    </row>
    <row r="58" spans="1:9" ht="16.5" x14ac:dyDescent="0.3">
      <c r="A58" s="111"/>
      <c r="B58" s="225" t="s">
        <v>40</v>
      </c>
      <c r="C58" s="190" t="s">
        <v>117</v>
      </c>
      <c r="D58" s="186" t="s">
        <v>114</v>
      </c>
      <c r="E58" s="211">
        <v>12471.8</v>
      </c>
      <c r="F58" s="222">
        <v>35191.599999999999</v>
      </c>
      <c r="G58" s="195">
        <f>(F58-E58)/E58</f>
        <v>1.8216937410798761</v>
      </c>
      <c r="H58" s="222">
        <v>34591.599999999999</v>
      </c>
      <c r="I58" s="195">
        <f>(F58-H58)/H58</f>
        <v>1.7345251448328498E-2</v>
      </c>
    </row>
    <row r="59" spans="1:9" ht="16.5" x14ac:dyDescent="0.3">
      <c r="A59" s="111"/>
      <c r="B59" s="225" t="s">
        <v>41</v>
      </c>
      <c r="C59" s="190" t="s">
        <v>118</v>
      </c>
      <c r="D59" s="186" t="s">
        <v>114</v>
      </c>
      <c r="E59" s="211">
        <v>7647.5</v>
      </c>
      <c r="F59" s="222">
        <v>39637.5</v>
      </c>
      <c r="G59" s="195">
        <f>(F59-E59)/E59</f>
        <v>4.1830663615560644</v>
      </c>
      <c r="H59" s="222">
        <v>38881.599999999999</v>
      </c>
      <c r="I59" s="195">
        <f>(F59-H59)/H59</f>
        <v>1.9441072383852554E-2</v>
      </c>
    </row>
    <row r="60" spans="1:9" ht="16.5" x14ac:dyDescent="0.3">
      <c r="A60" s="111"/>
      <c r="B60" s="225" t="s">
        <v>42</v>
      </c>
      <c r="C60" s="190" t="s">
        <v>198</v>
      </c>
      <c r="D60" s="186" t="s">
        <v>114</v>
      </c>
      <c r="E60" s="211">
        <v>3109.2799999999997</v>
      </c>
      <c r="F60" s="222">
        <v>21168.6</v>
      </c>
      <c r="G60" s="195">
        <f>(F60-E60)/E60</f>
        <v>5.8081999691246855</v>
      </c>
      <c r="H60" s="222">
        <v>20508.599999999999</v>
      </c>
      <c r="I60" s="195">
        <f>(F60-H60)/H60</f>
        <v>3.2181621368596591E-2</v>
      </c>
    </row>
    <row r="61" spans="1:9" ht="16.5" x14ac:dyDescent="0.3">
      <c r="A61" s="111"/>
      <c r="B61" s="225" t="s">
        <v>55</v>
      </c>
      <c r="C61" s="190" t="s">
        <v>122</v>
      </c>
      <c r="D61" s="186" t="s">
        <v>120</v>
      </c>
      <c r="E61" s="211">
        <v>17245.660714285717</v>
      </c>
      <c r="F61" s="227">
        <v>49163.285714285717</v>
      </c>
      <c r="G61" s="195">
        <f>(F61-E61)/E61</f>
        <v>1.8507626659708392</v>
      </c>
      <c r="H61" s="227">
        <v>47326.142857142855</v>
      </c>
      <c r="I61" s="195">
        <f>(F61-H61)/H61</f>
        <v>3.8818774280600085E-2</v>
      </c>
    </row>
    <row r="62" spans="1:9" s="146" customFormat="1" ht="17.25" thickBot="1" x14ac:dyDescent="0.35">
      <c r="A62" s="169"/>
      <c r="B62" s="226" t="s">
        <v>43</v>
      </c>
      <c r="C62" s="191" t="s">
        <v>119</v>
      </c>
      <c r="D62" s="187" t="s">
        <v>114</v>
      </c>
      <c r="E62" s="214">
        <v>11837.866666666669</v>
      </c>
      <c r="F62" s="214">
        <v>5008.25</v>
      </c>
      <c r="G62" s="200">
        <f>(F62-E62)/E62</f>
        <v>-0.57692968327626604</v>
      </c>
      <c r="H62" s="214">
        <v>4761</v>
      </c>
      <c r="I62" s="200">
        <f>(F62-H62)/H62</f>
        <v>5.1932367149758456E-2</v>
      </c>
    </row>
    <row r="63" spans="1:9" s="146" customFormat="1" ht="16.5" x14ac:dyDescent="0.3">
      <c r="A63" s="169"/>
      <c r="B63" s="95" t="s">
        <v>56</v>
      </c>
      <c r="C63" s="189" t="s">
        <v>123</v>
      </c>
      <c r="D63" s="186" t="s">
        <v>120</v>
      </c>
      <c r="E63" s="211">
        <v>90402.5</v>
      </c>
      <c r="F63" s="221">
        <v>417740</v>
      </c>
      <c r="G63" s="195">
        <f>(F63-E63)/E63</f>
        <v>3.6208899090180027</v>
      </c>
      <c r="H63" s="221">
        <v>393190</v>
      </c>
      <c r="I63" s="195">
        <f>(F63-H63)/H63</f>
        <v>6.24380070703731E-2</v>
      </c>
    </row>
    <row r="64" spans="1:9" s="146" customFormat="1" ht="16.5" x14ac:dyDescent="0.3">
      <c r="A64" s="169"/>
      <c r="B64" s="225" t="s">
        <v>39</v>
      </c>
      <c r="C64" s="190" t="s">
        <v>116</v>
      </c>
      <c r="D64" s="188" t="s">
        <v>114</v>
      </c>
      <c r="E64" s="218">
        <v>15895.928571428571</v>
      </c>
      <c r="F64" s="222">
        <v>50303.75</v>
      </c>
      <c r="G64" s="195">
        <f>(F64-E64)/E64</f>
        <v>2.1645681958093492</v>
      </c>
      <c r="H64" s="222">
        <v>45931.25</v>
      </c>
      <c r="I64" s="195">
        <f>(F64-H64)/H64</f>
        <v>9.5196625391209683E-2</v>
      </c>
    </row>
    <row r="65" spans="1:9" ht="16.5" customHeight="1" thickBot="1" x14ac:dyDescent="0.35">
      <c r="A65" s="112"/>
      <c r="B65" s="226" t="s">
        <v>38</v>
      </c>
      <c r="C65" s="191" t="s">
        <v>115</v>
      </c>
      <c r="D65" s="187" t="s">
        <v>114</v>
      </c>
      <c r="E65" s="214">
        <v>9359.6666666666679</v>
      </c>
      <c r="F65" s="223">
        <v>43470</v>
      </c>
      <c r="G65" s="200">
        <f>(F65-E65)/E65</f>
        <v>3.6443961679546981</v>
      </c>
      <c r="H65" s="223">
        <v>37867.5</v>
      </c>
      <c r="I65" s="200">
        <f>(F65-H65)/H65</f>
        <v>0.14795008912655971</v>
      </c>
    </row>
    <row r="66" spans="1:9" ht="15.75" customHeight="1" thickBot="1" x14ac:dyDescent="0.25">
      <c r="A66" s="251" t="s">
        <v>192</v>
      </c>
      <c r="B66" s="262"/>
      <c r="C66" s="262"/>
      <c r="D66" s="263"/>
      <c r="E66" s="100">
        <f>SUM(E57:E65)</f>
        <v>185715.30976190476</v>
      </c>
      <c r="F66" s="100">
        <f>SUM(F57:F65)</f>
        <v>707777.98571428575</v>
      </c>
      <c r="G66" s="102">
        <f t="shared" ref="G66" si="8">(F66-E66)/E66</f>
        <v>2.8110912160213846</v>
      </c>
      <c r="H66" s="100">
        <f>SUM(H57:H65)</f>
        <v>668924.12142857141</v>
      </c>
      <c r="I66" s="178">
        <f t="shared" ref="I66" si="9">(F66-H66)/H66</f>
        <v>5.8084113042204309E-2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62</v>
      </c>
      <c r="C68" s="190" t="s">
        <v>131</v>
      </c>
      <c r="D68" s="194" t="s">
        <v>125</v>
      </c>
      <c r="E68" s="208">
        <v>20340.733333333337</v>
      </c>
      <c r="F68" s="216">
        <v>86299.333333333328</v>
      </c>
      <c r="G68" s="195">
        <f>(F68-E68)/E68</f>
        <v>3.2426854489022019</v>
      </c>
      <c r="H68" s="216">
        <v>86299.333333333328</v>
      </c>
      <c r="I68" s="195">
        <f>(F68-H68)/H68</f>
        <v>0</v>
      </c>
    </row>
    <row r="69" spans="1:9" ht="16.5" x14ac:dyDescent="0.3">
      <c r="A69" s="37"/>
      <c r="B69" s="203" t="s">
        <v>60</v>
      </c>
      <c r="C69" s="190" t="s">
        <v>129</v>
      </c>
      <c r="D69" s="188" t="s">
        <v>215</v>
      </c>
      <c r="E69" s="211">
        <v>116920.01428571428</v>
      </c>
      <c r="F69" s="210">
        <v>496574.71428571426</v>
      </c>
      <c r="G69" s="195">
        <f>(F69-E69)/E69</f>
        <v>3.2471318304173997</v>
      </c>
      <c r="H69" s="210">
        <v>490880.5</v>
      </c>
      <c r="I69" s="195">
        <f>(F69-H69)/H69</f>
        <v>1.1600000989475567E-2</v>
      </c>
    </row>
    <row r="70" spans="1:9" ht="16.5" x14ac:dyDescent="0.3">
      <c r="A70" s="37"/>
      <c r="B70" s="203" t="s">
        <v>64</v>
      </c>
      <c r="C70" s="190" t="s">
        <v>133</v>
      </c>
      <c r="D70" s="188" t="s">
        <v>127</v>
      </c>
      <c r="E70" s="211">
        <v>13007.35</v>
      </c>
      <c r="F70" s="210">
        <v>35320.5</v>
      </c>
      <c r="G70" s="195">
        <f>(F70-E70)/E70</f>
        <v>1.7154262782196221</v>
      </c>
      <c r="H70" s="210">
        <v>34448</v>
      </c>
      <c r="I70" s="195">
        <f>(F70-H70)/H70</f>
        <v>2.5328030654900139E-2</v>
      </c>
    </row>
    <row r="71" spans="1:9" ht="16.5" x14ac:dyDescent="0.3">
      <c r="A71" s="37"/>
      <c r="B71" s="203" t="s">
        <v>63</v>
      </c>
      <c r="C71" s="190" t="s">
        <v>132</v>
      </c>
      <c r="D71" s="188" t="s">
        <v>126</v>
      </c>
      <c r="E71" s="211">
        <v>15697.571428571426</v>
      </c>
      <c r="F71" s="210">
        <v>58565.833333333336</v>
      </c>
      <c r="G71" s="195">
        <f>(F71-E71)/E71</f>
        <v>2.7308849715909962</v>
      </c>
      <c r="H71" s="210">
        <v>56286</v>
      </c>
      <c r="I71" s="195">
        <f>(F71-H71)/H71</f>
        <v>4.050444752395508E-2</v>
      </c>
    </row>
    <row r="72" spans="1:9" ht="16.5" x14ac:dyDescent="0.3">
      <c r="A72" s="37"/>
      <c r="B72" s="203" t="s">
        <v>61</v>
      </c>
      <c r="C72" s="190" t="s">
        <v>130</v>
      </c>
      <c r="D72" s="188" t="s">
        <v>216</v>
      </c>
      <c r="E72" s="211">
        <v>49211.666666666664</v>
      </c>
      <c r="F72" s="210">
        <v>178626.85714285713</v>
      </c>
      <c r="G72" s="195">
        <f>(F72-E72)/E72</f>
        <v>2.6297664607211804</v>
      </c>
      <c r="H72" s="210">
        <v>168842.57142857142</v>
      </c>
      <c r="I72" s="195">
        <f>(F72-H72)/H72</f>
        <v>5.7949163125751948E-2</v>
      </c>
    </row>
    <row r="73" spans="1:9" ht="16.5" customHeight="1" thickBot="1" x14ac:dyDescent="0.35">
      <c r="A73" s="37"/>
      <c r="B73" s="203" t="s">
        <v>59</v>
      </c>
      <c r="C73" s="190" t="s">
        <v>128</v>
      </c>
      <c r="D73" s="187" t="s">
        <v>124</v>
      </c>
      <c r="E73" s="214">
        <v>27213.743333333336</v>
      </c>
      <c r="F73" s="219">
        <v>72763.111111111109</v>
      </c>
      <c r="G73" s="201">
        <f>(F73-E73)/E73</f>
        <v>1.6737634076964951</v>
      </c>
      <c r="H73" s="219">
        <v>62018.111111111109</v>
      </c>
      <c r="I73" s="201">
        <f>(F73-H73)/H73</f>
        <v>0.17325584103568312</v>
      </c>
    </row>
    <row r="74" spans="1:9" ht="15.75" customHeight="1" thickBot="1" x14ac:dyDescent="0.25">
      <c r="A74" s="251" t="s">
        <v>214</v>
      </c>
      <c r="B74" s="252"/>
      <c r="C74" s="252"/>
      <c r="D74" s="253"/>
      <c r="E74" s="84">
        <f>SUM(E68:E73)</f>
        <v>242391.07904761905</v>
      </c>
      <c r="F74" s="84">
        <f>SUM(F68:F73)</f>
        <v>928150.34920634923</v>
      </c>
      <c r="G74" s="104">
        <f t="shared" ref="G74" si="10">(F74-E74)/E74</f>
        <v>2.8291440132745524</v>
      </c>
      <c r="H74" s="84">
        <f>SUM(H68:H73)</f>
        <v>898774.51587301597</v>
      </c>
      <c r="I74" s="105">
        <f t="shared" ref="I74" si="11">(F74-H74)/H74</f>
        <v>3.2684319386603128E-2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70</v>
      </c>
      <c r="C76" s="192" t="s">
        <v>141</v>
      </c>
      <c r="D76" s="194" t="s">
        <v>137</v>
      </c>
      <c r="E76" s="208">
        <v>9069.3142857142848</v>
      </c>
      <c r="F76" s="208">
        <v>25752</v>
      </c>
      <c r="G76" s="195">
        <f>(F76-E76)/E76</f>
        <v>1.8394649461606802</v>
      </c>
      <c r="H76" s="208">
        <v>25439.5</v>
      </c>
      <c r="I76" s="195">
        <f>(F76-H76)/H76</f>
        <v>1.2284046463177342E-2</v>
      </c>
    </row>
    <row r="77" spans="1:9" ht="16.5" x14ac:dyDescent="0.3">
      <c r="A77" s="37"/>
      <c r="B77" s="203" t="s">
        <v>71</v>
      </c>
      <c r="C77" s="190" t="s">
        <v>200</v>
      </c>
      <c r="D77" s="188" t="s">
        <v>134</v>
      </c>
      <c r="E77" s="211">
        <v>7172.125</v>
      </c>
      <c r="F77" s="211">
        <v>16143.125</v>
      </c>
      <c r="G77" s="195">
        <f>(F77-E77)/E77</f>
        <v>1.250814786412674</v>
      </c>
      <c r="H77" s="211">
        <v>15497.5</v>
      </c>
      <c r="I77" s="195">
        <f>(F77-H77)/H77</f>
        <v>4.1659945152443943E-2</v>
      </c>
    </row>
    <row r="78" spans="1:9" ht="16.5" x14ac:dyDescent="0.3">
      <c r="A78" s="37"/>
      <c r="B78" s="203" t="s">
        <v>67</v>
      </c>
      <c r="C78" s="190" t="s">
        <v>139</v>
      </c>
      <c r="D78" s="188" t="s">
        <v>135</v>
      </c>
      <c r="E78" s="211">
        <v>7802.4571428571435</v>
      </c>
      <c r="F78" s="211">
        <v>42405.599999999999</v>
      </c>
      <c r="G78" s="195">
        <f>(F78-E78)/E78</f>
        <v>4.4349032905385108</v>
      </c>
      <c r="H78" s="211">
        <v>39738.6</v>
      </c>
      <c r="I78" s="195">
        <f>(F78-H78)/H78</f>
        <v>6.7113587292959492E-2</v>
      </c>
    </row>
    <row r="79" spans="1:9" ht="16.5" x14ac:dyDescent="0.3">
      <c r="A79" s="37"/>
      <c r="B79" s="203" t="s">
        <v>68</v>
      </c>
      <c r="C79" s="190" t="s">
        <v>138</v>
      </c>
      <c r="D79" s="188" t="s">
        <v>134</v>
      </c>
      <c r="E79" s="211">
        <v>14784.375</v>
      </c>
      <c r="F79" s="211">
        <v>57246.625</v>
      </c>
      <c r="G79" s="195">
        <f>(F79-E79)/E79</f>
        <v>2.8721031494398646</v>
      </c>
      <c r="H79" s="211">
        <v>53580.375</v>
      </c>
      <c r="I79" s="195">
        <f>(F79-H79)/H79</f>
        <v>6.8425239651644848E-2</v>
      </c>
    </row>
    <row r="80" spans="1:9" ht="16.5" customHeight="1" thickBot="1" x14ac:dyDescent="0.35">
      <c r="A80" s="38"/>
      <c r="B80" s="203" t="s">
        <v>69</v>
      </c>
      <c r="C80" s="190" t="s">
        <v>140</v>
      </c>
      <c r="D80" s="187" t="s">
        <v>136</v>
      </c>
      <c r="E80" s="214">
        <v>2594.8666666666668</v>
      </c>
      <c r="F80" s="214">
        <v>20454.5</v>
      </c>
      <c r="G80" s="195">
        <f>(F80-E80)/E80</f>
        <v>6.8826786218945086</v>
      </c>
      <c r="H80" s="214">
        <v>16333.6</v>
      </c>
      <c r="I80" s="195">
        <f>(F80-H80)/H80</f>
        <v>0.25229588088357741</v>
      </c>
    </row>
    <row r="81" spans="1:11" ht="15.75" customHeight="1" thickBot="1" x14ac:dyDescent="0.25">
      <c r="A81" s="251" t="s">
        <v>193</v>
      </c>
      <c r="B81" s="252"/>
      <c r="C81" s="252"/>
      <c r="D81" s="253"/>
      <c r="E81" s="84">
        <f>SUM(E76:E80)</f>
        <v>41423.138095238101</v>
      </c>
      <c r="F81" s="84">
        <f>SUM(F76:F80)</f>
        <v>162001.85</v>
      </c>
      <c r="G81" s="104">
        <f t="shared" ref="G81" si="12">(F81-E81)/E81</f>
        <v>2.910902395360127</v>
      </c>
      <c r="H81" s="84">
        <f>SUM(H76:H80)</f>
        <v>150589.57500000001</v>
      </c>
      <c r="I81" s="105">
        <f t="shared" ref="I81" si="13">(F81-H81)/H81</f>
        <v>7.5783964461019246E-2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144</v>
      </c>
      <c r="D83" s="194" t="s">
        <v>142</v>
      </c>
      <c r="E83" s="211">
        <v>4496.666666666667</v>
      </c>
      <c r="F83" s="208">
        <v>18558</v>
      </c>
      <c r="G83" s="196">
        <f>(F83-E83)/E83</f>
        <v>3.1270570793180128</v>
      </c>
      <c r="H83" s="208">
        <v>18601.333333333332</v>
      </c>
      <c r="I83" s="196">
        <f>(F83-H83)/H83</f>
        <v>-2.3295821088093393E-3</v>
      </c>
    </row>
    <row r="84" spans="1:11" ht="16.5" x14ac:dyDescent="0.3">
      <c r="A84" s="37"/>
      <c r="B84" s="203" t="s">
        <v>79</v>
      </c>
      <c r="C84" s="190" t="s">
        <v>155</v>
      </c>
      <c r="D84" s="186" t="s">
        <v>156</v>
      </c>
      <c r="E84" s="211">
        <v>29999</v>
      </c>
      <c r="F84" s="211">
        <v>57000</v>
      </c>
      <c r="G84" s="195">
        <f>(F84-E84)/E84</f>
        <v>0.90006333544451478</v>
      </c>
      <c r="H84" s="211">
        <v>57000</v>
      </c>
      <c r="I84" s="195">
        <f>(F84-H84)/H84</f>
        <v>0</v>
      </c>
    </row>
    <row r="85" spans="1:11" ht="16.5" x14ac:dyDescent="0.3">
      <c r="A85" s="37"/>
      <c r="B85" s="203" t="s">
        <v>75</v>
      </c>
      <c r="C85" s="190" t="s">
        <v>148</v>
      </c>
      <c r="D85" s="188" t="s">
        <v>145</v>
      </c>
      <c r="E85" s="211">
        <v>2281.4666666666667</v>
      </c>
      <c r="F85" s="211">
        <v>8642.6</v>
      </c>
      <c r="G85" s="195">
        <f>(F85-E85)/E85</f>
        <v>2.7881771959558179</v>
      </c>
      <c r="H85" s="211">
        <v>8592.6</v>
      </c>
      <c r="I85" s="195">
        <f>(F85-H85)/H85</f>
        <v>5.8189605008961195E-3</v>
      </c>
    </row>
    <row r="86" spans="1:11" ht="16.5" x14ac:dyDescent="0.3">
      <c r="A86" s="37"/>
      <c r="B86" s="203" t="s">
        <v>78</v>
      </c>
      <c r="C86" s="190" t="s">
        <v>149</v>
      </c>
      <c r="D86" s="188" t="s">
        <v>147</v>
      </c>
      <c r="E86" s="211">
        <v>5266.0305555555551</v>
      </c>
      <c r="F86" s="211">
        <v>28931.142857142859</v>
      </c>
      <c r="G86" s="195">
        <f>(F86-E86)/E86</f>
        <v>4.4939185316008263</v>
      </c>
      <c r="H86" s="211">
        <v>28059.666666666668</v>
      </c>
      <c r="I86" s="195">
        <f>(F86-H86)/H86</f>
        <v>3.1057966611964652E-2</v>
      </c>
    </row>
    <row r="87" spans="1:11" ht="16.5" x14ac:dyDescent="0.3">
      <c r="A87" s="37"/>
      <c r="B87" s="203" t="s">
        <v>77</v>
      </c>
      <c r="C87" s="190" t="s">
        <v>146</v>
      </c>
      <c r="D87" s="199" t="s">
        <v>162</v>
      </c>
      <c r="E87" s="220">
        <v>5404.4444444444443</v>
      </c>
      <c r="F87" s="220">
        <v>13140.888888888889</v>
      </c>
      <c r="G87" s="195">
        <f>(F87-E87)/E87</f>
        <v>1.4314967105263159</v>
      </c>
      <c r="H87" s="220">
        <v>12740.888888888889</v>
      </c>
      <c r="I87" s="195">
        <f>(F87-H87)/H87</f>
        <v>3.1394983779258381E-2</v>
      </c>
    </row>
    <row r="88" spans="1:11" ht="16.5" x14ac:dyDescent="0.3">
      <c r="A88" s="37"/>
      <c r="B88" s="203" t="s">
        <v>76</v>
      </c>
      <c r="C88" s="190" t="s">
        <v>143</v>
      </c>
      <c r="D88" s="199" t="s">
        <v>161</v>
      </c>
      <c r="E88" s="220">
        <v>3693.1428571428573</v>
      </c>
      <c r="F88" s="264">
        <v>17944.375</v>
      </c>
      <c r="G88" s="195">
        <f>(F88-E88)/E88</f>
        <v>3.8588358734333901</v>
      </c>
      <c r="H88" s="264">
        <v>16938.75</v>
      </c>
      <c r="I88" s="195">
        <f>(F88-H88)/H88</f>
        <v>5.9368312301675157E-2</v>
      </c>
    </row>
    <row r="89" spans="1:11" ht="16.5" customHeight="1" thickBot="1" x14ac:dyDescent="0.35">
      <c r="A89" s="35"/>
      <c r="B89" s="204" t="s">
        <v>80</v>
      </c>
      <c r="C89" s="191" t="s">
        <v>151</v>
      </c>
      <c r="D89" s="187" t="s">
        <v>150</v>
      </c>
      <c r="E89" s="214">
        <v>6486.8777777777777</v>
      </c>
      <c r="F89" s="214">
        <v>33865</v>
      </c>
      <c r="G89" s="197">
        <f>(F89-E89)/E89</f>
        <v>4.2205392424706973</v>
      </c>
      <c r="H89" s="214">
        <v>30410.714285714286</v>
      </c>
      <c r="I89" s="197">
        <f>(F89-H89)/H89</f>
        <v>0.11358778625954197</v>
      </c>
    </row>
    <row r="90" spans="1:11" ht="15.75" customHeight="1" thickBot="1" x14ac:dyDescent="0.25">
      <c r="A90" s="251" t="s">
        <v>194</v>
      </c>
      <c r="B90" s="252"/>
      <c r="C90" s="252"/>
      <c r="D90" s="253"/>
      <c r="E90" s="84">
        <f>SUM(E83:E89)</f>
        <v>57627.628968253965</v>
      </c>
      <c r="F90" s="84">
        <f>SUM(F83:F89)</f>
        <v>178082.00674603175</v>
      </c>
      <c r="G90" s="113">
        <f t="shared" ref="G90:G91" si="14">(F90-E90)/E90</f>
        <v>2.0902192218273279</v>
      </c>
      <c r="H90" s="84">
        <f>SUM(H83:H89)</f>
        <v>172343.9531746032</v>
      </c>
      <c r="I90" s="105">
        <f t="shared" ref="I90:I91" si="15">(F90-H90)/H90</f>
        <v>3.3294197247612609E-2</v>
      </c>
    </row>
    <row r="91" spans="1:11" ht="15.75" customHeight="1" thickBot="1" x14ac:dyDescent="0.25">
      <c r="A91" s="251" t="s">
        <v>195</v>
      </c>
      <c r="B91" s="252"/>
      <c r="C91" s="252"/>
      <c r="D91" s="253"/>
      <c r="E91" s="100">
        <f>SUM(E90+E81+E74+E66+E55+E47+E39+E32)</f>
        <v>949331.32937777776</v>
      </c>
      <c r="F91" s="100">
        <f>SUM(F32,F39,F47,F55,F66,F74,F81,F90)</f>
        <v>3699396.8896825402</v>
      </c>
      <c r="G91" s="102">
        <f t="shared" si="14"/>
        <v>2.8968448372047759</v>
      </c>
      <c r="H91" s="100">
        <f>SUM(H32,H39,H47,H55,H66,H74,H81,H90)</f>
        <v>3532145.729761905</v>
      </c>
      <c r="I91" s="114">
        <f t="shared" si="15"/>
        <v>4.7351149334347892E-2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4" zoomScaleNormal="100" workbookViewId="0">
      <selection activeCell="F45" sqref="F4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228</v>
      </c>
    </row>
    <row r="12" spans="1:9" ht="15.75" thickBot="1" x14ac:dyDescent="0.3"/>
    <row r="13" spans="1:9" ht="24.75" customHeight="1" x14ac:dyDescent="0.2">
      <c r="A13" s="245" t="s">
        <v>3</v>
      </c>
      <c r="B13" s="245"/>
      <c r="C13" s="247" t="s">
        <v>0</v>
      </c>
      <c r="D13" s="241" t="s">
        <v>207</v>
      </c>
      <c r="E13" s="241" t="s">
        <v>208</v>
      </c>
      <c r="F13" s="241" t="s">
        <v>209</v>
      </c>
      <c r="G13" s="241" t="s">
        <v>210</v>
      </c>
      <c r="H13" s="241" t="s">
        <v>211</v>
      </c>
      <c r="I13" s="241" t="s">
        <v>212</v>
      </c>
    </row>
    <row r="14" spans="1:9" ht="24.75" customHeight="1" thickBot="1" x14ac:dyDescent="0.25">
      <c r="A14" s="246"/>
      <c r="B14" s="246"/>
      <c r="C14" s="248"/>
      <c r="D14" s="260"/>
      <c r="E14" s="260"/>
      <c r="F14" s="260"/>
      <c r="G14" s="242"/>
      <c r="H14" s="260"/>
      <c r="I14" s="260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10000</v>
      </c>
      <c r="E16" s="207">
        <v>15000</v>
      </c>
      <c r="F16" s="229">
        <v>13000</v>
      </c>
      <c r="G16" s="207">
        <v>11500</v>
      </c>
      <c r="H16" s="229">
        <v>12000</v>
      </c>
      <c r="I16" s="172">
        <v>12300</v>
      </c>
    </row>
    <row r="17" spans="1:9" ht="16.5" x14ac:dyDescent="0.3">
      <c r="A17" s="89"/>
      <c r="B17" s="138" t="s">
        <v>5</v>
      </c>
      <c r="C17" s="143" t="s">
        <v>164</v>
      </c>
      <c r="D17" s="228">
        <v>22000</v>
      </c>
      <c r="E17" s="210">
        <v>9000</v>
      </c>
      <c r="F17" s="228">
        <v>20500</v>
      </c>
      <c r="G17" s="210">
        <v>21000</v>
      </c>
      <c r="H17" s="228">
        <v>17000</v>
      </c>
      <c r="I17" s="131">
        <v>17900</v>
      </c>
    </row>
    <row r="18" spans="1:9" ht="16.5" x14ac:dyDescent="0.3">
      <c r="A18" s="89"/>
      <c r="B18" s="138" t="s">
        <v>6</v>
      </c>
      <c r="C18" s="143" t="s">
        <v>165</v>
      </c>
      <c r="D18" s="228">
        <v>10000</v>
      </c>
      <c r="E18" s="210">
        <v>9000</v>
      </c>
      <c r="F18" s="228">
        <v>10000</v>
      </c>
      <c r="G18" s="210">
        <v>11500</v>
      </c>
      <c r="H18" s="228">
        <v>11750</v>
      </c>
      <c r="I18" s="131">
        <v>10450</v>
      </c>
    </row>
    <row r="19" spans="1:9" ht="16.5" x14ac:dyDescent="0.3">
      <c r="A19" s="89"/>
      <c r="B19" s="138" t="s">
        <v>7</v>
      </c>
      <c r="C19" s="143" t="s">
        <v>166</v>
      </c>
      <c r="D19" s="228">
        <v>3500</v>
      </c>
      <c r="E19" s="210">
        <v>6000</v>
      </c>
      <c r="F19" s="228">
        <v>8000</v>
      </c>
      <c r="G19" s="210">
        <v>6000</v>
      </c>
      <c r="H19" s="228">
        <v>3750</v>
      </c>
      <c r="I19" s="131">
        <v>5450</v>
      </c>
    </row>
    <row r="20" spans="1:9" ht="16.5" x14ac:dyDescent="0.3">
      <c r="A20" s="89"/>
      <c r="B20" s="138" t="s">
        <v>8</v>
      </c>
      <c r="C20" s="143" t="s">
        <v>167</v>
      </c>
      <c r="D20" s="228">
        <v>25000</v>
      </c>
      <c r="E20" s="210">
        <v>15000</v>
      </c>
      <c r="F20" s="228">
        <v>20000</v>
      </c>
      <c r="G20" s="210">
        <v>23000</v>
      </c>
      <c r="H20" s="228">
        <v>18000</v>
      </c>
      <c r="I20" s="131">
        <v>20200</v>
      </c>
    </row>
    <row r="21" spans="1:9" ht="16.5" x14ac:dyDescent="0.3">
      <c r="A21" s="89"/>
      <c r="B21" s="138" t="s">
        <v>9</v>
      </c>
      <c r="C21" s="143" t="s">
        <v>168</v>
      </c>
      <c r="D21" s="228">
        <v>8000</v>
      </c>
      <c r="E21" s="210">
        <v>8000</v>
      </c>
      <c r="F21" s="228">
        <v>12000</v>
      </c>
      <c r="G21" s="210">
        <v>10000</v>
      </c>
      <c r="H21" s="228">
        <v>9500</v>
      </c>
      <c r="I21" s="131">
        <v>9500</v>
      </c>
    </row>
    <row r="22" spans="1:9" ht="16.5" x14ac:dyDescent="0.3">
      <c r="A22" s="89"/>
      <c r="B22" s="138" t="s">
        <v>10</v>
      </c>
      <c r="C22" s="143" t="s">
        <v>169</v>
      </c>
      <c r="D22" s="228">
        <v>8000</v>
      </c>
      <c r="E22" s="210">
        <v>13000</v>
      </c>
      <c r="F22" s="228">
        <v>10000</v>
      </c>
      <c r="G22" s="210">
        <v>12000</v>
      </c>
      <c r="H22" s="228">
        <v>7000</v>
      </c>
      <c r="I22" s="131">
        <v>10000</v>
      </c>
    </row>
    <row r="23" spans="1:9" ht="16.5" x14ac:dyDescent="0.3">
      <c r="A23" s="89"/>
      <c r="B23" s="138" t="s">
        <v>11</v>
      </c>
      <c r="C23" s="143" t="s">
        <v>170</v>
      </c>
      <c r="D23" s="228">
        <v>1500</v>
      </c>
      <c r="E23" s="210">
        <v>2000</v>
      </c>
      <c r="F23" s="228">
        <v>2500</v>
      </c>
      <c r="G23" s="210">
        <v>1500</v>
      </c>
      <c r="H23" s="228">
        <v>2000</v>
      </c>
      <c r="I23" s="131">
        <v>1900</v>
      </c>
    </row>
    <row r="24" spans="1:9" ht="16.5" x14ac:dyDescent="0.3">
      <c r="A24" s="89"/>
      <c r="B24" s="138" t="s">
        <v>12</v>
      </c>
      <c r="C24" s="143" t="s">
        <v>171</v>
      </c>
      <c r="D24" s="228">
        <v>1750</v>
      </c>
      <c r="E24" s="210">
        <v>3000</v>
      </c>
      <c r="F24" s="228">
        <v>2750</v>
      </c>
      <c r="G24" s="210">
        <v>1500</v>
      </c>
      <c r="H24" s="228">
        <v>3000</v>
      </c>
      <c r="I24" s="131">
        <v>2400</v>
      </c>
    </row>
    <row r="25" spans="1:9" ht="16.5" x14ac:dyDescent="0.3">
      <c r="A25" s="89"/>
      <c r="B25" s="138" t="s">
        <v>13</v>
      </c>
      <c r="C25" s="143" t="s">
        <v>172</v>
      </c>
      <c r="D25" s="228">
        <v>1750</v>
      </c>
      <c r="E25" s="210">
        <v>3000</v>
      </c>
      <c r="F25" s="228">
        <v>2750</v>
      </c>
      <c r="G25" s="210">
        <v>1500</v>
      </c>
      <c r="H25" s="228">
        <v>3000</v>
      </c>
      <c r="I25" s="131">
        <v>2400</v>
      </c>
    </row>
    <row r="26" spans="1:9" ht="16.5" x14ac:dyDescent="0.3">
      <c r="A26" s="89"/>
      <c r="B26" s="138" t="s">
        <v>14</v>
      </c>
      <c r="C26" s="143" t="s">
        <v>173</v>
      </c>
      <c r="D26" s="228">
        <v>1750</v>
      </c>
      <c r="E26" s="210">
        <v>2500</v>
      </c>
      <c r="F26" s="228">
        <v>5000</v>
      </c>
      <c r="G26" s="210">
        <v>1000</v>
      </c>
      <c r="H26" s="228">
        <v>3000</v>
      </c>
      <c r="I26" s="131">
        <v>2650</v>
      </c>
    </row>
    <row r="27" spans="1:9" ht="16.5" x14ac:dyDescent="0.3">
      <c r="A27" s="89"/>
      <c r="B27" s="138" t="s">
        <v>15</v>
      </c>
      <c r="C27" s="143" t="s">
        <v>174</v>
      </c>
      <c r="D27" s="228">
        <v>8500</v>
      </c>
      <c r="E27" s="210">
        <v>7000</v>
      </c>
      <c r="F27" s="228">
        <v>10000</v>
      </c>
      <c r="G27" s="210">
        <v>7500</v>
      </c>
      <c r="H27" s="228">
        <v>9500</v>
      </c>
      <c r="I27" s="131">
        <v>8500</v>
      </c>
    </row>
    <row r="28" spans="1:9" ht="16.5" x14ac:dyDescent="0.3">
      <c r="A28" s="89"/>
      <c r="B28" s="138" t="s">
        <v>16</v>
      </c>
      <c r="C28" s="143" t="s">
        <v>175</v>
      </c>
      <c r="D28" s="228">
        <v>1750</v>
      </c>
      <c r="E28" s="210">
        <v>3000</v>
      </c>
      <c r="F28" s="228">
        <v>4250</v>
      </c>
      <c r="G28" s="210">
        <v>1500</v>
      </c>
      <c r="H28" s="228">
        <v>3000</v>
      </c>
      <c r="I28" s="131">
        <v>2700</v>
      </c>
    </row>
    <row r="29" spans="1:9" ht="16.5" x14ac:dyDescent="0.3">
      <c r="A29" s="89"/>
      <c r="B29" s="140" t="s">
        <v>17</v>
      </c>
      <c r="C29" s="143" t="s">
        <v>176</v>
      </c>
      <c r="D29" s="228">
        <v>5000</v>
      </c>
      <c r="E29" s="210">
        <v>7000</v>
      </c>
      <c r="F29" s="228">
        <v>6000</v>
      </c>
      <c r="G29" s="210">
        <v>6000</v>
      </c>
      <c r="H29" s="228">
        <v>5000</v>
      </c>
      <c r="I29" s="131">
        <v>5800</v>
      </c>
    </row>
    <row r="30" spans="1:9" ht="16.5" x14ac:dyDescent="0.3">
      <c r="A30" s="89"/>
      <c r="B30" s="138" t="s">
        <v>18</v>
      </c>
      <c r="C30" s="143" t="s">
        <v>177</v>
      </c>
      <c r="D30" s="228">
        <v>13000</v>
      </c>
      <c r="E30" s="210">
        <v>20000</v>
      </c>
      <c r="F30" s="228">
        <v>9500</v>
      </c>
      <c r="G30" s="210">
        <v>10000</v>
      </c>
      <c r="H30" s="228">
        <v>13750</v>
      </c>
      <c r="I30" s="131">
        <v>13250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13000</v>
      </c>
      <c r="E31" s="213">
        <v>13000</v>
      </c>
      <c r="F31" s="230">
        <v>12500</v>
      </c>
      <c r="G31" s="213">
        <v>12500</v>
      </c>
      <c r="H31" s="230">
        <v>13800</v>
      </c>
      <c r="I31" s="168">
        <v>12960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9000</v>
      </c>
      <c r="E33" s="207">
        <v>15000</v>
      </c>
      <c r="F33" s="229">
        <v>10000</v>
      </c>
      <c r="G33" s="207">
        <v>14500</v>
      </c>
      <c r="H33" s="229">
        <v>13000</v>
      </c>
      <c r="I33" s="172">
        <v>12300</v>
      </c>
    </row>
    <row r="34" spans="1:9" ht="16.5" x14ac:dyDescent="0.3">
      <c r="A34" s="89"/>
      <c r="B34" s="130" t="s">
        <v>27</v>
      </c>
      <c r="C34" s="15" t="s">
        <v>180</v>
      </c>
      <c r="D34" s="228">
        <v>9000</v>
      </c>
      <c r="E34" s="210">
        <v>15000</v>
      </c>
      <c r="F34" s="228">
        <v>8000</v>
      </c>
      <c r="G34" s="210">
        <v>14500</v>
      </c>
      <c r="H34" s="228">
        <v>13000</v>
      </c>
      <c r="I34" s="131">
        <v>11900</v>
      </c>
    </row>
    <row r="35" spans="1:9" ht="16.5" x14ac:dyDescent="0.3">
      <c r="A35" s="89"/>
      <c r="B35" s="132" t="s">
        <v>28</v>
      </c>
      <c r="C35" s="15" t="s">
        <v>181</v>
      </c>
      <c r="D35" s="228">
        <v>10000</v>
      </c>
      <c r="E35" s="210">
        <v>13000</v>
      </c>
      <c r="F35" s="228">
        <v>12000</v>
      </c>
      <c r="G35" s="210">
        <v>10500</v>
      </c>
      <c r="H35" s="228">
        <v>11750</v>
      </c>
      <c r="I35" s="131">
        <v>11450</v>
      </c>
    </row>
    <row r="36" spans="1:9" ht="16.5" x14ac:dyDescent="0.3">
      <c r="A36" s="89"/>
      <c r="B36" s="130" t="s">
        <v>29</v>
      </c>
      <c r="C36" s="190" t="s">
        <v>182</v>
      </c>
      <c r="D36" s="228">
        <v>7000</v>
      </c>
      <c r="E36" s="210">
        <v>10000</v>
      </c>
      <c r="F36" s="228">
        <v>10000</v>
      </c>
      <c r="G36" s="210">
        <v>8000</v>
      </c>
      <c r="H36" s="228">
        <v>6750</v>
      </c>
      <c r="I36" s="131">
        <v>8350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8000</v>
      </c>
      <c r="E37" s="213">
        <v>7000</v>
      </c>
      <c r="F37" s="230">
        <v>13000</v>
      </c>
      <c r="G37" s="213">
        <v>8000</v>
      </c>
      <c r="H37" s="230">
        <v>7500</v>
      </c>
      <c r="I37" s="168">
        <v>8700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300000</v>
      </c>
      <c r="E39" s="207">
        <v>300000</v>
      </c>
      <c r="F39" s="207">
        <v>280000</v>
      </c>
      <c r="G39" s="207">
        <v>300000</v>
      </c>
      <c r="H39" s="207">
        <v>307000</v>
      </c>
      <c r="I39" s="172">
        <v>297400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200000</v>
      </c>
      <c r="E40" s="213">
        <v>180000</v>
      </c>
      <c r="F40" s="213">
        <v>210000</v>
      </c>
      <c r="G40" s="213">
        <v>170000</v>
      </c>
      <c r="H40" s="213">
        <v>220000</v>
      </c>
      <c r="I40" s="168">
        <v>196000</v>
      </c>
    </row>
    <row r="41" spans="1:9" ht="15.75" thickBot="1" x14ac:dyDescent="0.3">
      <c r="D41" s="236">
        <v>677500</v>
      </c>
      <c r="E41" s="235">
        <v>675500</v>
      </c>
      <c r="F41" s="235">
        <v>691750</v>
      </c>
      <c r="G41" s="235">
        <v>663500</v>
      </c>
      <c r="H41" s="235">
        <v>714050</v>
      </c>
      <c r="I41" s="237">
        <v>684460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29-11-2021</vt:lpstr>
      <vt:lpstr>By Order</vt:lpstr>
      <vt:lpstr>All Stores</vt:lpstr>
      <vt:lpstr>'29-11-2021'!Print_Titles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2021-11-25T10:00:22Z</cp:lastPrinted>
  <dcterms:created xsi:type="dcterms:W3CDTF">2010-10-20T06:23:14Z</dcterms:created>
  <dcterms:modified xsi:type="dcterms:W3CDTF">2021-12-02T10:00:14Z</dcterms:modified>
</cp:coreProperties>
</file>