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7-12-2021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'27-12-2021'!$12:$14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5" i="11"/>
  <c r="G85" i="11"/>
  <c r="I87" i="11"/>
  <c r="G87" i="11"/>
  <c r="I88" i="11"/>
  <c r="G88" i="11"/>
  <c r="I84" i="11"/>
  <c r="G84" i="11"/>
  <c r="I89" i="11"/>
  <c r="G89" i="11"/>
  <c r="I83" i="11"/>
  <c r="G83" i="11"/>
  <c r="I77" i="11"/>
  <c r="G77" i="11"/>
  <c r="I79" i="11"/>
  <c r="G79" i="11"/>
  <c r="I78" i="11"/>
  <c r="G78" i="11"/>
  <c r="I76" i="11"/>
  <c r="G76" i="11"/>
  <c r="I80" i="11"/>
  <c r="G80" i="11"/>
  <c r="I72" i="11"/>
  <c r="G72" i="11"/>
  <c r="I70" i="11"/>
  <c r="G70" i="11"/>
  <c r="I73" i="11"/>
  <c r="G73" i="11"/>
  <c r="I69" i="11"/>
  <c r="G69" i="11"/>
  <c r="I68" i="11"/>
  <c r="G68" i="11"/>
  <c r="I71" i="11"/>
  <c r="G71" i="11"/>
  <c r="I59" i="11"/>
  <c r="G59" i="11"/>
  <c r="I61" i="11"/>
  <c r="G61" i="11"/>
  <c r="I60" i="11"/>
  <c r="G60" i="11"/>
  <c r="I64" i="11"/>
  <c r="G64" i="11"/>
  <c r="I62" i="11"/>
  <c r="G62" i="11"/>
  <c r="I58" i="11"/>
  <c r="G58" i="11"/>
  <c r="I65" i="11"/>
  <c r="G65" i="11"/>
  <c r="I63" i="11"/>
  <c r="G63" i="11"/>
  <c r="I57" i="11"/>
  <c r="G57" i="11"/>
  <c r="I52" i="11"/>
  <c r="G52" i="11"/>
  <c r="I49" i="11"/>
  <c r="G49" i="11"/>
  <c r="I54" i="11"/>
  <c r="G54" i="11"/>
  <c r="I53" i="11"/>
  <c r="G53" i="11"/>
  <c r="I50" i="11"/>
  <c r="G50" i="11"/>
  <c r="I51" i="11"/>
  <c r="G51" i="11"/>
  <c r="I44" i="11"/>
  <c r="G44" i="11"/>
  <c r="I45" i="11"/>
  <c r="G45" i="11"/>
  <c r="I46" i="11"/>
  <c r="G46" i="11"/>
  <c r="I43" i="11"/>
  <c r="G43" i="11"/>
  <c r="I42" i="11"/>
  <c r="G42" i="11"/>
  <c r="I41" i="11"/>
  <c r="G41" i="11"/>
  <c r="I38" i="11"/>
  <c r="G38" i="11"/>
  <c r="I37" i="11"/>
  <c r="G37" i="11"/>
  <c r="I36" i="11"/>
  <c r="G36" i="11"/>
  <c r="I35" i="11"/>
  <c r="G35" i="11"/>
  <c r="I34" i="11"/>
  <c r="G34" i="11"/>
  <c r="I20" i="11"/>
  <c r="G20" i="11"/>
  <c r="I19" i="11"/>
  <c r="G19" i="11"/>
  <c r="I22" i="11"/>
  <c r="G22" i="11"/>
  <c r="I28" i="11"/>
  <c r="G28" i="11"/>
  <c r="I17" i="11"/>
  <c r="G17" i="11"/>
  <c r="I23" i="11"/>
  <c r="G23" i="11"/>
  <c r="I29" i="11"/>
  <c r="G29" i="11"/>
  <c r="I30" i="11"/>
  <c r="G30" i="11"/>
  <c r="I18" i="11"/>
  <c r="G18" i="11"/>
  <c r="I21" i="11"/>
  <c r="G21" i="11"/>
  <c r="I31" i="11"/>
  <c r="G31" i="11"/>
  <c r="I24" i="11"/>
  <c r="G24" i="11"/>
  <c r="I16" i="11"/>
  <c r="G16" i="11"/>
  <c r="I26" i="11"/>
  <c r="G26" i="11"/>
  <c r="I27" i="11"/>
  <c r="G27" i="11"/>
  <c r="I25" i="11"/>
  <c r="G25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<sst xmlns="http://schemas.openxmlformats.org/spreadsheetml/2006/main" count="848" uniqueCount="228">
  <si>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</si>
  <si>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</si>
  <si>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</si>
  <si>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</si>
  <si>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</si>
  <si>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</si>
  <si>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</si>
  <si>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</si>
  <si>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</si>
  <si>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</si>
  <si>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</si>
  <si>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</si>
  <si>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</si>
  <si>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</si>
  <si>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</si>
  <si>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</si>
  <si>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</si>
  <si>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</si>
  <si>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</si>
  <si>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</si>
  <si>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</si>
  <si>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</si>
  <si>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</si>
  <si>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</si>
  <si>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</si>
  <si>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</si>
  <si>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</si>
  <si>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</si>
  <si>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</si>
  <si>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</si>
  <si>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</si>
  <si>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</si>
  <si>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</si>
  <si>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</si>
  <si>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</si>
  <si>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</si>
  <si>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</si>
  <si>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</si>
  <si>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</si>
  <si>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</si>
  <si>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</si>
  <si>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</si>
  <si>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</si>
  <si>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</si>
  <si>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</si>
  <si>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</si>
  <si>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</si>
  <si>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</si>
  <si>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</si>
  <si>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</si>
  <si>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</si>
  <si>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</si>
  <si>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</si>
  <si>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</si>
  <si>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</si>
  <si>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</si>
  <si>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</si>
  <si>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</si>
  <si>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</si>
  <si>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</si>
  <si>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</si>
  <si>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</si>
  <si>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</si>
  <si>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</si>
  <si>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</si>
  <si>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</si>
  <si>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</si>
  <si>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</si>
  <si>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</si>
  <si>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</si>
  <si>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</si>
  <si>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</si>
  <si>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</si>
  <si>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</si>
  <si>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</si>
  <si>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</si>
  <si>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</si>
  <si>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</si>
  <si>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</si>
  <si>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</si>
  <si>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</si>
  <si>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</si>
  <si>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</si>
  <si>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</si>
  <si>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</si>
  <si>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</si>
  <si>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</si>
  <si>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</si>
  <si>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</si>
  <si>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</si>
  <si>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</si>
  <si>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</si>
  <si>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</si>
  <si>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</si>
  <si>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</si>
  <si>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</si>
  <si>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</si>
  <si>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</si>
  <si>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</si>
  <si>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</si>
  <si>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</si>
  <si>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</si>
  <si>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</si>
  <si>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</si>
  <si>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</si>
  <si>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</si>
  <si>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</si>
  <si>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</si>
  <si>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</si>
  <si>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</si>
  <si>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</si>
  <si>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</si>
  <si>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</si>
  <si>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</si>
  <si>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</si>
  <si>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</si>
  <si>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</si>
  <si>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</si>
  <si>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</si>
  <si>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</si>
  <si>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</si>
  <si>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</si>
  <si>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</si>
  <si>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</si>
  <si>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</si>
  <si>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</si>
  <si>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</si>
  <si>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</si>
  <si>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</si>
  <si>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</si>
  <si>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</si>
  <si>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</si>
  <si>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</si>
  <si>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</si>
  <si>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</si>
  <si>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</si>
  <si>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</si>
  <si>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</si>
  <si>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</si>
  <si>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</si>
  <si>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</si>
  <si>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</si>
  <si>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</si>
  <si>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</si>
  <si>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</si>
  <si>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</si>
  <si>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</si>
  <si>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</si>
  <si>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</si>
  <si>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</si>
  <si>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</si>
  <si>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</si>
  <si>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</si>
  <si>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</si>
  <si>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</si>
  <si>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</si>
  <si>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</si>
  <si>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</si>
  <si>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</si>
  <si>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</si>
  <si>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</si>
  <si>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</si>
  <si>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</si>
  <si>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</si>
  <si>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</si>
  <si>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</si>
  <si>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</si>
  <si>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</si>
  <si>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</si>
  <si>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</si>
  <si>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</si>
  <si>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</si>
  <si>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</si>
  <si>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</si>
  <si>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</si>
  <si>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</si>
  <si>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</si>
  <si>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</si>
  <si>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</si>
  <si>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</si>
  <si>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</si>
  <si>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</si>
  <si>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</si>
  <si>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</si>
  <si>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</si>
  <si>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</si>
  <si>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</si>
  <si>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</si>
  <si>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</si>
  <si>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</si>
  <si>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</si>
  <si>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</si>
  <si>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</si>
  <si>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</si>
  <si>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</si>
  <si>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</si>
  <si>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</si>
  <si>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</si>
  <si>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</si>
  <si>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</si>
  <si>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</si>
  <si>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</si>
  <si>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</si>
  <si>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</si>
  <si>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</si>
  <si>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</si>
  <si>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</si>
  <si>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</si>
  <si>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</si>
  <si>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</si>
  <si>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</si>
  <si>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</si>
  <si>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</si>
  <si>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</si>
  <si>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</si>
  <si>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</si>
  <si>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</si>
  <si>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الأول 2020 (ل.ل.)</t>
  </si>
  <si>
    <t>معدل الأسعار في  كانون الأول 2020 (ل.ل.)</t>
  </si>
  <si>
    <t>معدل الأسعار في كانون الأول2020 (ل.ل.)</t>
  </si>
  <si>
    <t>معدل أسعار  السوبرماركات في20-12-2021 (ل.ل.)</t>
  </si>
  <si>
    <t>معدل أسعار المحلات والملاحم في 20-12-2021 (ل.ل.)</t>
  </si>
  <si>
    <t>المعدل العام للأسعار في 20-12-2021  (ل.ل.)</t>
  </si>
  <si>
    <t>معدل أسعار  السوبرماركات في27-12-2021 (ل.ل.)</t>
  </si>
  <si>
    <t xml:space="preserve"> التاريخ 27 كانون الأول 2021</t>
  </si>
  <si>
    <t>معدل أسعار المحلات والملاحم في 27-12-2021 (ل.ل.)</t>
  </si>
  <si>
    <t>معدل أسعار  السوبرماركات في 27-12-2021 (ل.ل.)</t>
  </si>
  <si>
    <t>المعدل العام للأسعار في 27-12-2021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</si>
</sst>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224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7" t="s">
        <v>3</v>
      </c>
      <c r="B12" s="243"/>
      <c r="C12" s="241" t="s">
        <v>0</v>
      </c>
      <c r="D12" s="239" t="s">
        <v>23</v>
      </c>
      <c r="E12" s="239" t="s">
        <v>217</v>
      </c>
      <c r="F12" s="239" t="s">
        <v>223</v>
      </c>
      <c r="G12" s="239" t="s">
        <v>197</v>
      </c>
      <c r="H12" s="239" t="s">
        <v>220</v>
      </c>
      <c r="I12" s="239" t="s">
        <v>187</v>
      </c>
    </row>
    <row r="13" spans="1:9" ht="38.25" customHeight="1" thickBot="1" x14ac:dyDescent="0.25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4818.9962962962964</v>
      </c>
      <c r="F15" s="215">
        <v>12699.8</v>
      </c>
      <c r="G15" s="45">
        <f t="shared" ref="G15:G30" si="0">(F15-E15)/E15</f>
        <v>1.6353620586429169</v>
      </c>
      <c r="H15" s="215">
        <v>12174.8</v>
      </c>
      <c r="I15" s="45">
        <f t="shared" ref="I15:I30" si="1">(F15-H15)/H15</f>
        <v>4.3121858264612151E-2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6509.3814814814814</v>
      </c>
      <c r="F16" s="209">
        <v>27311</v>
      </c>
      <c r="G16" s="48">
        <f t="shared" si="0"/>
        <v>3.1956367248865312</v>
      </c>
      <c r="H16" s="209">
        <v>24312.25</v>
      </c>
      <c r="I16" s="44">
        <f t="shared" si="1"/>
        <v>0.12334317062386245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4242.1518518518515</v>
      </c>
      <c r="F17" s="209">
        <v>13710</v>
      </c>
      <c r="G17" s="48">
        <f t="shared" si="0"/>
        <v>2.2318503624558121</v>
      </c>
      <c r="H17" s="209">
        <v>12721.111111111111</v>
      </c>
      <c r="I17" s="44">
        <f t="shared" si="1"/>
        <v>7.7736046816315824E-2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2736.6666666666665</v>
      </c>
      <c r="F18" s="209">
        <v>4494</v>
      </c>
      <c r="G18" s="48">
        <f t="shared" si="0"/>
        <v>0.64214372716199764</v>
      </c>
      <c r="H18" s="209">
        <v>4399</v>
      </c>
      <c r="I18" s="44">
        <f t="shared" si="1"/>
        <v>2.1595817231188908E-2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6139.7583333333332</v>
      </c>
      <c r="F19" s="209">
        <v>27441.333333333332</v>
      </c>
      <c r="G19" s="48">
        <f t="shared" si="0"/>
        <v>3.4694484446320493</v>
      </c>
      <c r="H19" s="209">
        <v>25499.714285714286</v>
      </c>
      <c r="I19" s="44">
        <f t="shared" si="1"/>
        <v>7.6142776576394816E-2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4975.6666666666661</v>
      </c>
      <c r="F20" s="209">
        <v>15574</v>
      </c>
      <c r="G20" s="48">
        <f t="shared" si="0"/>
        <v>2.1300328264219206</v>
      </c>
      <c r="H20" s="209">
        <v>12273.8</v>
      </c>
      <c r="I20" s="44">
        <f t="shared" si="1"/>
        <v>0.26888168293438064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3416.333333333333</v>
      </c>
      <c r="F21" s="209">
        <v>11198.8</v>
      </c>
      <c r="G21" s="48">
        <f t="shared" si="0"/>
        <v>2.2780173675480535</v>
      </c>
      <c r="H21" s="209">
        <v>11148.8</v>
      </c>
      <c r="I21" s="44">
        <f t="shared" si="1"/>
        <v>4.4847876004592427E-3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568.62210000000005</v>
      </c>
      <c r="F22" s="209">
        <v>2475</v>
      </c>
      <c r="G22" s="48">
        <f t="shared" si="0"/>
        <v>3.352627166619095</v>
      </c>
      <c r="H22" s="209">
        <v>2299</v>
      </c>
      <c r="I22" s="44">
        <f t="shared" si="1"/>
        <v>7.6555023923444973E-2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682.93333333333339</v>
      </c>
      <c r="F23" s="209">
        <v>5061.25</v>
      </c>
      <c r="G23" s="48">
        <f t="shared" si="0"/>
        <v>6.4110454900429517</v>
      </c>
      <c r="H23" s="209">
        <v>4181</v>
      </c>
      <c r="I23" s="44">
        <f t="shared" si="1"/>
        <v>0.21053575699593399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9">
        <v>712</v>
      </c>
      <c r="F24" s="209">
        <v>4166.666666666667</v>
      </c>
      <c r="G24" s="48">
        <f t="shared" si="0"/>
        <v>4.8520599250936334</v>
      </c>
      <c r="H24" s="209">
        <v>3609.7777777777778</v>
      </c>
      <c r="I24" s="44">
        <f t="shared" si="1"/>
        <v>0.15427234671263243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9">
        <v>662.6</v>
      </c>
      <c r="F25" s="209">
        <v>3583.1111111111113</v>
      </c>
      <c r="G25" s="48">
        <f t="shared" si="0"/>
        <v>4.4076533521145658</v>
      </c>
      <c r="H25" s="209">
        <v>3383.1111111111113</v>
      </c>
      <c r="I25" s="44">
        <f t="shared" si="1"/>
        <v>5.911718339464004E-2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1897.1333333333332</v>
      </c>
      <c r="F26" s="209">
        <v>10369.799999999999</v>
      </c>
      <c r="G26" s="48">
        <f t="shared" si="0"/>
        <v>4.4660364760867273</v>
      </c>
      <c r="H26" s="209">
        <v>10524.8</v>
      </c>
      <c r="I26" s="44">
        <f t="shared" si="1"/>
        <v>-1.4727120705381576E-2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760.97777777777787</v>
      </c>
      <c r="F27" s="209">
        <v>3468.75</v>
      </c>
      <c r="G27" s="48">
        <f t="shared" si="0"/>
        <v>3.5582802826772566</v>
      </c>
      <c r="H27" s="209">
        <v>2811.25</v>
      </c>
      <c r="I27" s="44">
        <f t="shared" si="1"/>
        <v>0.23388172521120498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3200</v>
      </c>
      <c r="F28" s="209">
        <v>7018.75</v>
      </c>
      <c r="G28" s="48">
        <f t="shared" si="0"/>
        <v>1.193359375</v>
      </c>
      <c r="H28" s="209">
        <v>6843.75</v>
      </c>
      <c r="I28" s="44">
        <f t="shared" si="1"/>
        <v>2.5570776255707764E-2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3569.1000000000004</v>
      </c>
      <c r="F29" s="209">
        <v>15377.777777777777</v>
      </c>
      <c r="G29" s="48">
        <f t="shared" si="0"/>
        <v>3.3085869764864464</v>
      </c>
      <c r="H29" s="209">
        <v>14988.888888888889</v>
      </c>
      <c r="I29" s="44">
        <f t="shared" si="1"/>
        <v>2.5945144551519632E-2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2779.2000000000003</v>
      </c>
      <c r="F30" s="212">
        <v>14839.8</v>
      </c>
      <c r="G30" s="51">
        <f t="shared" si="0"/>
        <v>4.3395941278065617</v>
      </c>
      <c r="H30" s="212">
        <v>14723.8</v>
      </c>
      <c r="I30" s="56">
        <f t="shared" si="1"/>
        <v>7.8784009562748759E-3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6097.8666666666668</v>
      </c>
      <c r="F32" s="215">
        <v>13843.5</v>
      </c>
      <c r="G32" s="45">
        <f>(F32-E32)/E32</f>
        <v>1.2702201862946605</v>
      </c>
      <c r="H32" s="215">
        <v>15610.888888888889</v>
      </c>
      <c r="I32" s="44">
        <f>(F32-H32)/H32</f>
        <v>-0.11321513473501402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6020</v>
      </c>
      <c r="F33" s="209">
        <v>14638.666666666666</v>
      </c>
      <c r="G33" s="48">
        <f>(F33-E33)/E33</f>
        <v>1.431672203765227</v>
      </c>
      <c r="H33" s="209">
        <v>14999.777777777777</v>
      </c>
      <c r="I33" s="44">
        <f>(F33-H33)/H33</f>
        <v>-2.407443073230716E-2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3180.7666666666664</v>
      </c>
      <c r="F34" s="209">
        <v>10815</v>
      </c>
      <c r="G34" s="48">
        <f>(F34-E34)/E34</f>
        <v>2.4001236599142768</v>
      </c>
      <c r="H34" s="209">
        <v>10875</v>
      </c>
      <c r="I34" s="44">
        <f>(F34-H34)/H34</f>
        <v>-5.5172413793103444E-3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2940.833333333333</v>
      </c>
      <c r="F35" s="209">
        <v>8423.5</v>
      </c>
      <c r="G35" s="48">
        <f>(F35-E35)/E35</f>
        <v>1.8643241711533016</v>
      </c>
      <c r="H35" s="209">
        <v>8142.5714285714284</v>
      </c>
      <c r="I35" s="44">
        <f>(F35-H35)/H35</f>
        <v>3.4501210568791907E-2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3390.3</v>
      </c>
      <c r="F36" s="209">
        <v>9622</v>
      </c>
      <c r="G36" s="51">
        <f>(F36-E36)/E36</f>
        <v>1.8380969235760845</v>
      </c>
      <c r="H36" s="209">
        <v>8673.7999999999993</v>
      </c>
      <c r="I36" s="56">
        <f>(F36-H36)/H36</f>
        <v>0.10931771541884766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65659.176190476195</v>
      </c>
      <c r="F38" s="209">
        <v>357798.6</v>
      </c>
      <c r="G38" s="45">
        <f t="shared" ref="G38:G43" si="2">(F38-E38)/E38</f>
        <v>4.4493312398868987</v>
      </c>
      <c r="H38" s="209">
        <v>359798.6</v>
      </c>
      <c r="I38" s="44">
        <f t="shared" ref="I38:I43" si="3">(F38-H38)/H38</f>
        <v>-5.5586653199873491E-3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38860.822222222225</v>
      </c>
      <c r="F39" s="209">
        <v>221133</v>
      </c>
      <c r="G39" s="48">
        <f t="shared" si="2"/>
        <v>4.6903839742625673</v>
      </c>
      <c r="H39" s="209">
        <v>218633</v>
      </c>
      <c r="I39" s="44">
        <f t="shared" si="3"/>
        <v>1.1434687352778401E-2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26216.238095238095</v>
      </c>
      <c r="F40" s="209">
        <v>160974.5</v>
      </c>
      <c r="G40" s="48">
        <f t="shared" si="2"/>
        <v>5.1402593085710233</v>
      </c>
      <c r="H40" s="209">
        <v>160228.25</v>
      </c>
      <c r="I40" s="44">
        <f t="shared" si="3"/>
        <v>4.6574184015615227E-3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13108.888888888889</v>
      </c>
      <c r="F41" s="209">
        <v>63931.199999999997</v>
      </c>
      <c r="G41" s="48">
        <f t="shared" si="2"/>
        <v>3.8769350737413117</v>
      </c>
      <c r="H41" s="209">
        <v>54121.2</v>
      </c>
      <c r="I41" s="44">
        <f t="shared" si="3"/>
        <v>0.18125983902795947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12166.555555555557</v>
      </c>
      <c r="F42" s="209">
        <v>53333.333333333336</v>
      </c>
      <c r="G42" s="48">
        <f t="shared" si="2"/>
        <v>3.3836016767276411</v>
      </c>
      <c r="H42" s="209">
        <v>45999.333333333336</v>
      </c>
      <c r="I42" s="44">
        <f t="shared" si="3"/>
        <v>0.15943709329120712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22502.476190476194</v>
      </c>
      <c r="F43" s="209">
        <v>124428.57142857143</v>
      </c>
      <c r="G43" s="51">
        <f t="shared" si="2"/>
        <v>4.5295501870693586</v>
      </c>
      <c r="H43" s="209">
        <v>117856.85714285714</v>
      </c>
      <c r="I43" s="59">
        <f t="shared" si="3"/>
        <v>5.5760135176085308E-2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16911.920634920636</v>
      </c>
      <c r="F45" s="209">
        <v>99091.444444444438</v>
      </c>
      <c r="G45" s="45">
        <f t="shared" ref="G45:G50" si="4">(F45-E45)/E45</f>
        <v>4.8592661699130222</v>
      </c>
      <c r="H45" s="209">
        <v>96768.111111111109</v>
      </c>
      <c r="I45" s="44">
        <f t="shared" ref="I45:I50" si="5">(F45-H45)/H45</f>
        <v>2.4009286805915121E-2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10126.266666666666</v>
      </c>
      <c r="F46" s="209">
        <v>58589.8</v>
      </c>
      <c r="G46" s="48">
        <f t="shared" si="4"/>
        <v>4.7859230779359301</v>
      </c>
      <c r="H46" s="209">
        <v>58498.8</v>
      </c>
      <c r="I46" s="84">
        <f t="shared" si="5"/>
        <v>1.5555874650420179E-3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38726</v>
      </c>
      <c r="F47" s="209">
        <v>176305.88888888888</v>
      </c>
      <c r="G47" s="48">
        <f t="shared" si="4"/>
        <v>3.5526490959275132</v>
      </c>
      <c r="H47" s="209">
        <v>171345.375</v>
      </c>
      <c r="I47" s="84">
        <f t="shared" si="5"/>
        <v>2.8950381000297652E-2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61198.865079365081</v>
      </c>
      <c r="F48" s="209">
        <v>282743.75</v>
      </c>
      <c r="G48" s="48">
        <f t="shared" si="4"/>
        <v>3.6200815919270211</v>
      </c>
      <c r="H48" s="209">
        <v>243055</v>
      </c>
      <c r="I48" s="84">
        <f t="shared" si="5"/>
        <v>0.16329123037995516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6031.95</v>
      </c>
      <c r="F49" s="209">
        <v>17560</v>
      </c>
      <c r="G49" s="48">
        <f t="shared" si="4"/>
        <v>1.911164714561626</v>
      </c>
      <c r="H49" s="209">
        <v>17560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49995</v>
      </c>
      <c r="F50" s="209">
        <v>222916</v>
      </c>
      <c r="G50" s="56">
        <f t="shared" si="4"/>
        <v>3.4587658765876585</v>
      </c>
      <c r="H50" s="209">
        <v>216999.33333333334</v>
      </c>
      <c r="I50" s="59">
        <f t="shared" si="5"/>
        <v>2.7265828773667462E-2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9383</v>
      </c>
      <c r="F52" s="206">
        <v>45595</v>
      </c>
      <c r="G52" s="208">
        <f t="shared" ref="G52:G60" si="6">(F52-E52)/E52</f>
        <v>3.8593200468933175</v>
      </c>
      <c r="H52" s="206">
        <v>45595</v>
      </c>
      <c r="I52" s="117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17790.666666666668</v>
      </c>
      <c r="F53" s="209">
        <v>56222.5</v>
      </c>
      <c r="G53" s="211">
        <f t="shared" si="6"/>
        <v>2.1602244622648574</v>
      </c>
      <c r="H53" s="209">
        <v>52885</v>
      </c>
      <c r="I53" s="84">
        <f t="shared" si="7"/>
        <v>6.310863193722227E-2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12777</v>
      </c>
      <c r="F54" s="209">
        <v>40291.599999999999</v>
      </c>
      <c r="G54" s="211">
        <f t="shared" si="6"/>
        <v>2.1534476011583314</v>
      </c>
      <c r="H54" s="209">
        <v>37491.599999999999</v>
      </c>
      <c r="I54" s="84">
        <f t="shared" si="7"/>
        <v>7.4683395747314071E-2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6640.583333333333</v>
      </c>
      <c r="F55" s="209">
        <v>39637.5</v>
      </c>
      <c r="G55" s="211">
        <f t="shared" si="6"/>
        <v>4.9689786288855142</v>
      </c>
      <c r="H55" s="209">
        <v>39637.5</v>
      </c>
      <c r="I55" s="84">
        <f t="shared" si="7"/>
        <v>0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3470.5555555555561</v>
      </c>
      <c r="F56" s="209">
        <v>22247.5</v>
      </c>
      <c r="G56" s="216">
        <f t="shared" si="6"/>
        <v>5.4103569713462454</v>
      </c>
      <c r="H56" s="209">
        <v>21768.6</v>
      </c>
      <c r="I56" s="85">
        <f t="shared" si="7"/>
        <v>2.1999577372913345E-2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8665.8333333333339</v>
      </c>
      <c r="F57" s="212">
        <v>5446.25</v>
      </c>
      <c r="G57" s="214">
        <f t="shared" si="6"/>
        <v>-0.37152610827964233</v>
      </c>
      <c r="H57" s="212">
        <v>5095</v>
      </c>
      <c r="I57" s="118">
        <f t="shared" si="7"/>
        <v>6.8940137389597644E-2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17965.194444444442</v>
      </c>
      <c r="F58" s="215">
        <v>50756.666666666664</v>
      </c>
      <c r="G58" s="44">
        <f t="shared" si="6"/>
        <v>1.8252778907362539</v>
      </c>
      <c r="H58" s="215">
        <v>50523.333333333336</v>
      </c>
      <c r="I58" s="44">
        <f t="shared" si="7"/>
        <v>4.6183281652041001E-3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18473.268518518518</v>
      </c>
      <c r="F59" s="209">
        <v>66498</v>
      </c>
      <c r="G59" s="48">
        <f t="shared" si="6"/>
        <v>2.5996878372302721</v>
      </c>
      <c r="H59" s="209">
        <v>65114.666666666664</v>
      </c>
      <c r="I59" s="44">
        <f t="shared" si="7"/>
        <v>2.124457367515771E-2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81079.333333333328</v>
      </c>
      <c r="F60" s="209">
        <v>432490</v>
      </c>
      <c r="G60" s="51">
        <f t="shared" si="6"/>
        <v>4.3341583140792155</v>
      </c>
      <c r="H60" s="209">
        <v>432490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24792.340740740739</v>
      </c>
      <c r="F62" s="209">
        <v>92794</v>
      </c>
      <c r="G62" s="45">
        <f t="shared" ref="G62:G67" si="8">(F62-E62)/E62</f>
        <v>2.7428494941388712</v>
      </c>
      <c r="H62" s="209">
        <v>88101</v>
      </c>
      <c r="I62" s="44">
        <f t="shared" ref="I62:I67" si="9">(F62-H62)/H62</f>
        <v>5.3268407850081155E-2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116349.90476190475</v>
      </c>
      <c r="F63" s="209">
        <v>527846.85714285716</v>
      </c>
      <c r="G63" s="48">
        <f t="shared" si="8"/>
        <v>3.536719288451748</v>
      </c>
      <c r="H63" s="209">
        <v>527846.85714285716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51701.733333333337</v>
      </c>
      <c r="F64" s="209">
        <v>200459</v>
      </c>
      <c r="G64" s="48">
        <f t="shared" si="8"/>
        <v>2.8772201060957334</v>
      </c>
      <c r="H64" s="209">
        <v>200459</v>
      </c>
      <c r="I64" s="84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22824.555555555558</v>
      </c>
      <c r="F65" s="209">
        <v>100485</v>
      </c>
      <c r="G65" s="48">
        <f t="shared" si="8"/>
        <v>3.4024953631809787</v>
      </c>
      <c r="H65" s="209">
        <v>89151</v>
      </c>
      <c r="I65" s="84">
        <f t="shared" si="9"/>
        <v>0.12713261769357606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16129.611111111111</v>
      </c>
      <c r="F66" s="209">
        <v>65772.857142857145</v>
      </c>
      <c r="G66" s="48">
        <f t="shared" si="8"/>
        <v>3.0777707961941241</v>
      </c>
      <c r="H66" s="209">
        <v>64217.142857142855</v>
      </c>
      <c r="I66" s="84">
        <f t="shared" si="9"/>
        <v>2.422584089695682E-2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13197</v>
      </c>
      <c r="F67" s="209">
        <v>42983.6</v>
      </c>
      <c r="G67" s="51">
        <f t="shared" si="8"/>
        <v>2.2570735773281805</v>
      </c>
      <c r="H67" s="209">
        <v>40686.6</v>
      </c>
      <c r="I67" s="85">
        <f t="shared" si="9"/>
        <v>5.6455933894697517E-2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15135.125</v>
      </c>
      <c r="F69" s="215">
        <v>62865.333333333336</v>
      </c>
      <c r="G69" s="45">
        <f>(F69-E69)/E69</f>
        <v>3.1536051623844097</v>
      </c>
      <c r="H69" s="215">
        <v>60295.333333333336</v>
      </c>
      <c r="I69" s="44">
        <f>(F69-H69)/H69</f>
        <v>4.262353084263016E-2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8149.3809523809514</v>
      </c>
      <c r="F70" s="209">
        <v>52514.5</v>
      </c>
      <c r="G70" s="48">
        <f>(F70-E70)/E70</f>
        <v>5.4439863968633322</v>
      </c>
      <c r="H70" s="209">
        <v>52514.5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2768.2222222222226</v>
      </c>
      <c r="F71" s="209">
        <v>22732.5</v>
      </c>
      <c r="G71" s="48">
        <f>(F71-E71)/E71</f>
        <v>7.2119491049209268</v>
      </c>
      <c r="H71" s="209">
        <v>22380</v>
      </c>
      <c r="I71" s="44">
        <f>(F71-H71)/H71</f>
        <v>1.5750670241286863E-2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8611.3888888888887</v>
      </c>
      <c r="F72" s="209">
        <v>28804.5</v>
      </c>
      <c r="G72" s="48">
        <f>(F72-E72)/E72</f>
        <v>2.3449308086835909</v>
      </c>
      <c r="H72" s="209">
        <v>27787</v>
      </c>
      <c r="I72" s="44">
        <f>(F72-H72)/H72</f>
        <v>3.661784287616511E-2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7339.1851851851852</v>
      </c>
      <c r="F73" s="218">
        <v>21485.375</v>
      </c>
      <c r="G73" s="48">
        <f>(F73-E73)/E73</f>
        <v>1.9274877875230876</v>
      </c>
      <c r="H73" s="218">
        <v>21485.375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4447.333333333333</v>
      </c>
      <c r="F75" s="206">
        <v>18558</v>
      </c>
      <c r="G75" s="44">
        <f t="shared" ref="G75:G81" si="10">(F75-E75)/E75</f>
        <v>3.1728376555239097</v>
      </c>
      <c r="H75" s="206">
        <v>19067.166666666668</v>
      </c>
      <c r="I75" s="45">
        <f t="shared" ref="I75:I81" si="11">(F75-H75)/H75</f>
        <v>-2.670384517888523E-2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3802.8095238095243</v>
      </c>
      <c r="F76" s="209">
        <v>21171.666666666668</v>
      </c>
      <c r="G76" s="48">
        <f t="shared" si="10"/>
        <v>4.5673749984347412</v>
      </c>
      <c r="H76" s="209">
        <v>20265.833333333332</v>
      </c>
      <c r="I76" s="44">
        <f t="shared" si="11"/>
        <v>4.4697561577367616E-2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2463.5</v>
      </c>
      <c r="F77" s="209">
        <v>10313.333333333334</v>
      </c>
      <c r="G77" s="48">
        <f t="shared" si="10"/>
        <v>3.1864555848724718</v>
      </c>
      <c r="H77" s="209">
        <v>10323.333333333334</v>
      </c>
      <c r="I77" s="44">
        <f t="shared" si="11"/>
        <v>-9.686793671294801E-4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5385.9629629629635</v>
      </c>
      <c r="F78" s="209">
        <v>15525.333333333334</v>
      </c>
      <c r="G78" s="48">
        <f t="shared" si="10"/>
        <v>1.8825547891982586</v>
      </c>
      <c r="H78" s="209">
        <v>15027.555555555555</v>
      </c>
      <c r="I78" s="44">
        <f t="shared" si="11"/>
        <v>3.3124334555779109E-2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4740.083333333333</v>
      </c>
      <c r="F79" s="209">
        <v>33949.714285714283</v>
      </c>
      <c r="G79" s="48">
        <f t="shared" si="10"/>
        <v>6.162261061313469</v>
      </c>
      <c r="H79" s="209">
        <v>33783.833333333336</v>
      </c>
      <c r="I79" s="44">
        <f t="shared" si="11"/>
        <v>4.9100689890415085E-3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29999</v>
      </c>
      <c r="F80" s="209">
        <v>57000</v>
      </c>
      <c r="G80" s="48">
        <f t="shared" si="10"/>
        <v>0.90006333544451478</v>
      </c>
      <c r="H80" s="209">
        <v>57000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6493.2222222222217</v>
      </c>
      <c r="F81" s="212">
        <v>43922.142857142855</v>
      </c>
      <c r="G81" s="51">
        <f t="shared" si="10"/>
        <v>5.7643061262904185</v>
      </c>
      <c r="H81" s="212">
        <v>43922.142857142855</v>
      </c>
      <c r="I81" s="56">
        <f t="shared" si="11"/>
        <v>0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7" t="s">
        <v>3</v>
      </c>
      <c r="B12" s="243"/>
      <c r="C12" s="245" t="s">
        <v>0</v>
      </c>
      <c r="D12" s="239" t="s">
        <v>23</v>
      </c>
      <c r="E12" s="239" t="s">
        <v>218</v>
      </c>
      <c r="F12" s="247" t="s">
        <v>225</v>
      </c>
      <c r="G12" s="239" t="s">
        <v>197</v>
      </c>
      <c r="H12" s="247" t="s">
        <v>221</v>
      </c>
      <c r="I12" s="239" t="s">
        <v>187</v>
      </c>
    </row>
    <row r="13" spans="1:9" ht="30.75" customHeight="1" thickBot="1" x14ac:dyDescent="0.25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4818.9962962962964</v>
      </c>
      <c r="F15" s="180">
        <v>12650</v>
      </c>
      <c r="G15" s="44">
        <f>(F15-E15)/E15</f>
        <v>1.6250279564900942</v>
      </c>
      <c r="H15" s="180">
        <v>10900</v>
      </c>
      <c r="I15" s="119">
        <f>(F15-H15)/H15</f>
        <v>0.16055045871559634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6509.3814814814814</v>
      </c>
      <c r="F16" s="180">
        <v>23100</v>
      </c>
      <c r="G16" s="48">
        <f t="shared" ref="G16:G39" si="0">(F16-E16)/E16</f>
        <v>2.5487242629299134</v>
      </c>
      <c r="H16" s="180">
        <v>20450</v>
      </c>
      <c r="I16" s="48">
        <f>(F16-H16)/H16</f>
        <v>0.1295843520782396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4242.1518518518515</v>
      </c>
      <c r="F17" s="180">
        <v>15950</v>
      </c>
      <c r="G17" s="48">
        <f t="shared" si="0"/>
        <v>2.7598842655849891</v>
      </c>
      <c r="H17" s="180">
        <v>13650</v>
      </c>
      <c r="I17" s="48">
        <f t="shared" ref="I17:I29" si="1">(F17-H17)/H17</f>
        <v>0.16849816849816851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2736.6666666666665</v>
      </c>
      <c r="F18" s="180">
        <v>4850</v>
      </c>
      <c r="G18" s="48">
        <f t="shared" si="0"/>
        <v>0.77222898903775894</v>
      </c>
      <c r="H18" s="180">
        <v>5250</v>
      </c>
      <c r="I18" s="48">
        <f t="shared" si="1"/>
        <v>-7.6190476190476197E-2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6139.7583333333332</v>
      </c>
      <c r="F19" s="180">
        <v>27800</v>
      </c>
      <c r="G19" s="48">
        <f t="shared" si="0"/>
        <v>3.5278655104503303</v>
      </c>
      <c r="H19" s="180">
        <v>25300</v>
      </c>
      <c r="I19" s="48">
        <f t="shared" si="1"/>
        <v>9.8814229249011856E-2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4975.6666666666661</v>
      </c>
      <c r="F20" s="180">
        <v>13660</v>
      </c>
      <c r="G20" s="48">
        <f t="shared" si="0"/>
        <v>1.7453607556776314</v>
      </c>
      <c r="H20" s="180">
        <v>11400</v>
      </c>
      <c r="I20" s="48">
        <f t="shared" si="1"/>
        <v>0.19824561403508772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3416.333333333333</v>
      </c>
      <c r="F21" s="180">
        <v>10180</v>
      </c>
      <c r="G21" s="48">
        <f t="shared" si="0"/>
        <v>1.9798029076007417</v>
      </c>
      <c r="H21" s="180">
        <v>9600</v>
      </c>
      <c r="I21" s="48">
        <f t="shared" si="1"/>
        <v>6.0416666666666667E-2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568.62210000000005</v>
      </c>
      <c r="F22" s="180">
        <v>2150</v>
      </c>
      <c r="G22" s="48">
        <f t="shared" si="0"/>
        <v>2.7810700639317392</v>
      </c>
      <c r="H22" s="180">
        <v>2300</v>
      </c>
      <c r="I22" s="48">
        <f t="shared" si="1"/>
        <v>-6.5217391304347824E-2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682.93333333333339</v>
      </c>
      <c r="F23" s="180">
        <v>3400</v>
      </c>
      <c r="G23" s="48">
        <f t="shared" si="0"/>
        <v>3.9785240140570086</v>
      </c>
      <c r="H23" s="180">
        <v>2750</v>
      </c>
      <c r="I23" s="48">
        <f t="shared" si="1"/>
        <v>0.23636363636363636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712</v>
      </c>
      <c r="F24" s="180">
        <v>3060</v>
      </c>
      <c r="G24" s="48">
        <f t="shared" si="0"/>
        <v>3.297752808988764</v>
      </c>
      <c r="H24" s="180">
        <v>2700</v>
      </c>
      <c r="I24" s="48">
        <f t="shared" si="1"/>
        <v>0.13333333333333333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662.6</v>
      </c>
      <c r="F25" s="180">
        <v>2900</v>
      </c>
      <c r="G25" s="48">
        <f t="shared" si="0"/>
        <v>3.3766978569272563</v>
      </c>
      <c r="H25" s="180">
        <v>2700</v>
      </c>
      <c r="I25" s="48">
        <f t="shared" si="1"/>
        <v>7.407407407407407E-2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1897.1333333333332</v>
      </c>
      <c r="F26" s="180">
        <v>8460</v>
      </c>
      <c r="G26" s="48">
        <f t="shared" si="0"/>
        <v>3.4593597357416455</v>
      </c>
      <c r="H26" s="180">
        <v>8300</v>
      </c>
      <c r="I26" s="48">
        <f t="shared" si="1"/>
        <v>1.9277108433734941E-2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760.97777777777787</v>
      </c>
      <c r="F27" s="180">
        <v>3160</v>
      </c>
      <c r="G27" s="48">
        <f t="shared" si="0"/>
        <v>3.1525522719308485</v>
      </c>
      <c r="H27" s="180">
        <v>3000</v>
      </c>
      <c r="I27" s="48">
        <f t="shared" si="1"/>
        <v>5.3333333333333337E-2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3200</v>
      </c>
      <c r="F28" s="180">
        <v>6950</v>
      </c>
      <c r="G28" s="48">
        <f t="shared" si="0"/>
        <v>1.171875</v>
      </c>
      <c r="H28" s="180">
        <v>6700</v>
      </c>
      <c r="I28" s="48">
        <f t="shared" si="1"/>
        <v>3.7313432835820892E-2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3569.1000000000004</v>
      </c>
      <c r="F29" s="180">
        <v>14400</v>
      </c>
      <c r="G29" s="48">
        <f t="shared" si="0"/>
        <v>3.0346305791375974</v>
      </c>
      <c r="H29" s="180">
        <v>14400</v>
      </c>
      <c r="I29" s="48">
        <f t="shared" si="1"/>
        <v>0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2779.2000000000003</v>
      </c>
      <c r="F30" s="183">
        <v>13960</v>
      </c>
      <c r="G30" s="51">
        <f t="shared" si="0"/>
        <v>4.0230282095567063</v>
      </c>
      <c r="H30" s="183">
        <v>13680</v>
      </c>
      <c r="I30" s="51">
        <f>(F30-H30)/H30</f>
        <v>2.046783625730994E-2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6097.8666666666668</v>
      </c>
      <c r="F32" s="180">
        <v>14000</v>
      </c>
      <c r="G32" s="44">
        <f t="shared" si="0"/>
        <v>1.2958848996370316</v>
      </c>
      <c r="H32" s="180">
        <v>14100</v>
      </c>
      <c r="I32" s="45">
        <f>(F32-H32)/H32</f>
        <v>-7.0921985815602835E-3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6020</v>
      </c>
      <c r="F33" s="180">
        <v>13500</v>
      </c>
      <c r="G33" s="48">
        <f t="shared" si="0"/>
        <v>1.2425249169435215</v>
      </c>
      <c r="H33" s="180">
        <v>13400</v>
      </c>
      <c r="I33" s="48">
        <f>(F33-H33)/H33</f>
        <v>7.462686567164179E-3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3180.7666666666664</v>
      </c>
      <c r="F34" s="180">
        <v>10200</v>
      </c>
      <c r="G34" s="48">
        <f>(F34-E34)/E34</f>
        <v>2.2067740481854483</v>
      </c>
      <c r="H34" s="180">
        <v>10080</v>
      </c>
      <c r="I34" s="48">
        <f>(F34-H34)/H34</f>
        <v>1.1904761904761904E-2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2940.833333333333</v>
      </c>
      <c r="F35" s="180">
        <v>8960</v>
      </c>
      <c r="G35" s="48">
        <f t="shared" si="0"/>
        <v>2.0467554548030606</v>
      </c>
      <c r="H35" s="180">
        <v>8800</v>
      </c>
      <c r="I35" s="48">
        <f>(F35-H35)/H35</f>
        <v>1.8181818181818181E-2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3390.3</v>
      </c>
      <c r="F36" s="180">
        <v>8620</v>
      </c>
      <c r="G36" s="55">
        <f t="shared" si="0"/>
        <v>1.5425478571217885</v>
      </c>
      <c r="H36" s="180">
        <v>7750</v>
      </c>
      <c r="I36" s="48">
        <f>(F36-H36)/H36</f>
        <v>0.11225806451612903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65659.176190476195</v>
      </c>
      <c r="F38" s="181">
        <v>338000</v>
      </c>
      <c r="G38" s="45">
        <f t="shared" si="0"/>
        <v>4.1477953213952539</v>
      </c>
      <c r="H38" s="181">
        <v>338000</v>
      </c>
      <c r="I38" s="45">
        <f>(F38-H38)/H38</f>
        <v>0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38860.822222222225</v>
      </c>
      <c r="F39" s="182">
        <v>232500</v>
      </c>
      <c r="G39" s="51">
        <f t="shared" si="0"/>
        <v>4.9828893652962103</v>
      </c>
      <c r="H39" s="182">
        <v>233600</v>
      </c>
      <c r="I39" s="51">
        <f>(F39-H39)/H39</f>
        <v>-4.7089041095890408E-3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7" t="s">
        <v>3</v>
      </c>
      <c r="B12" s="243"/>
      <c r="C12" s="245" t="s">
        <v>0</v>
      </c>
      <c r="D12" s="239" t="s">
        <v>226</v>
      </c>
      <c r="E12" s="247" t="s">
        <v>225</v>
      </c>
      <c r="F12" s="254" t="s">
        <v>186</v>
      </c>
      <c r="G12" s="239" t="s">
        <v>218</v>
      </c>
      <c r="H12" s="256" t="s">
        <v>227</v>
      </c>
      <c r="I12" s="252" t="s">
        <v>196</v>
      </c>
    </row>
    <row r="13" spans="1:9" ht="39.75" customHeight="1" thickBot="1" x14ac:dyDescent="0.25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12699.8</v>
      </c>
      <c r="E15" s="164">
        <v>12650</v>
      </c>
      <c r="F15" s="67">
        <f t="shared" ref="F15:F30" si="0">D15-E15</f>
        <v>49.799999999999272</v>
      </c>
      <c r="G15" s="42">
        <v>4818.9962962962964</v>
      </c>
      <c r="H15" s="66">
        <f>AVERAGE(D15:E15)</f>
        <v>12674.9</v>
      </c>
      <c r="I15" s="69">
        <f>(H15-G15)/G15</f>
        <v>1.6301950075665057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27311</v>
      </c>
      <c r="E16" s="164">
        <v>23100</v>
      </c>
      <c r="F16" s="71">
        <f t="shared" si="0"/>
        <v>4211</v>
      </c>
      <c r="G16" s="46">
        <v>6509.3814814814814</v>
      </c>
      <c r="H16" s="68">
        <f t="shared" ref="H16:H30" si="1">AVERAGE(D16:E16)</f>
        <v>25205.5</v>
      </c>
      <c r="I16" s="72">
        <f t="shared" ref="I16:I39" si="2">(H16-G16)/G16</f>
        <v>2.8721804939082221</v>
      </c>
    </row>
    <row r="17" spans="1:9" ht="16.5" x14ac:dyDescent="0.3">
      <c r="A17" s="37"/>
      <c r="B17" s="34" t="s">
        <v>6</v>
      </c>
      <c r="C17" s="15" t="s">
        <v>165</v>
      </c>
      <c r="D17" s="164">
        <v>13710</v>
      </c>
      <c r="E17" s="164">
        <v>15950</v>
      </c>
      <c r="F17" s="71">
        <f t="shared" si="0"/>
        <v>-2240</v>
      </c>
      <c r="G17" s="46">
        <v>4242.1518518518515</v>
      </c>
      <c r="H17" s="68">
        <f t="shared" si="1"/>
        <v>14830</v>
      </c>
      <c r="I17" s="72">
        <f t="shared" si="2"/>
        <v>2.4958673140204004</v>
      </c>
    </row>
    <row r="18" spans="1:9" ht="16.5" x14ac:dyDescent="0.3">
      <c r="A18" s="37"/>
      <c r="B18" s="34" t="s">
        <v>7</v>
      </c>
      <c r="C18" s="15" t="s">
        <v>166</v>
      </c>
      <c r="D18" s="164">
        <v>4494</v>
      </c>
      <c r="E18" s="164">
        <v>4850</v>
      </c>
      <c r="F18" s="71">
        <f t="shared" si="0"/>
        <v>-356</v>
      </c>
      <c r="G18" s="46">
        <v>2736.6666666666665</v>
      </c>
      <c r="H18" s="68">
        <f t="shared" si="1"/>
        <v>4672</v>
      </c>
      <c r="I18" s="72">
        <f t="shared" si="2"/>
        <v>0.70718635809987829</v>
      </c>
    </row>
    <row r="19" spans="1:9" ht="16.5" x14ac:dyDescent="0.3">
      <c r="A19" s="37"/>
      <c r="B19" s="34" t="s">
        <v>8</v>
      </c>
      <c r="C19" s="15" t="s">
        <v>167</v>
      </c>
      <c r="D19" s="164">
        <v>27441.333333333332</v>
      </c>
      <c r="E19" s="164">
        <v>27800</v>
      </c>
      <c r="F19" s="71">
        <f t="shared" si="0"/>
        <v>-358.66666666666788</v>
      </c>
      <c r="G19" s="46">
        <v>6139.7583333333332</v>
      </c>
      <c r="H19" s="68">
        <f t="shared" si="1"/>
        <v>27620.666666666664</v>
      </c>
      <c r="I19" s="72">
        <f t="shared" si="2"/>
        <v>3.4986569775411898</v>
      </c>
    </row>
    <row r="20" spans="1:9" ht="16.5" x14ac:dyDescent="0.3">
      <c r="A20" s="37"/>
      <c r="B20" s="34" t="s">
        <v>9</v>
      </c>
      <c r="C20" s="15" t="s">
        <v>168</v>
      </c>
      <c r="D20" s="164">
        <v>15574</v>
      </c>
      <c r="E20" s="164">
        <v>13660</v>
      </c>
      <c r="F20" s="71">
        <f t="shared" si="0"/>
        <v>1914</v>
      </c>
      <c r="G20" s="46">
        <v>4975.6666666666661</v>
      </c>
      <c r="H20" s="68">
        <f t="shared" si="1"/>
        <v>14617</v>
      </c>
      <c r="I20" s="72">
        <f t="shared" si="2"/>
        <v>1.937696791049776</v>
      </c>
    </row>
    <row r="21" spans="1:9" ht="16.5" x14ac:dyDescent="0.3">
      <c r="A21" s="37"/>
      <c r="B21" s="34" t="s">
        <v>10</v>
      </c>
      <c r="C21" s="15" t="s">
        <v>169</v>
      </c>
      <c r="D21" s="164">
        <v>11198.8</v>
      </c>
      <c r="E21" s="164">
        <v>10180</v>
      </c>
      <c r="F21" s="71">
        <f t="shared" si="0"/>
        <v>1018.7999999999993</v>
      </c>
      <c r="G21" s="46">
        <v>3416.333333333333</v>
      </c>
      <c r="H21" s="68">
        <f t="shared" si="1"/>
        <v>10689.4</v>
      </c>
      <c r="I21" s="72">
        <f t="shared" si="2"/>
        <v>2.1289101375743975</v>
      </c>
    </row>
    <row r="22" spans="1:9" ht="16.5" x14ac:dyDescent="0.3">
      <c r="A22" s="37"/>
      <c r="B22" s="34" t="s">
        <v>11</v>
      </c>
      <c r="C22" s="15" t="s">
        <v>170</v>
      </c>
      <c r="D22" s="164">
        <v>2475</v>
      </c>
      <c r="E22" s="164">
        <v>2150</v>
      </c>
      <c r="F22" s="71">
        <f t="shared" si="0"/>
        <v>325</v>
      </c>
      <c r="G22" s="46">
        <v>568.62210000000005</v>
      </c>
      <c r="H22" s="68">
        <f t="shared" si="1"/>
        <v>2312.5</v>
      </c>
      <c r="I22" s="72">
        <f t="shared" si="2"/>
        <v>3.0668486152754171</v>
      </c>
    </row>
    <row r="23" spans="1:9" ht="16.5" x14ac:dyDescent="0.3">
      <c r="A23" s="37"/>
      <c r="B23" s="34" t="s">
        <v>12</v>
      </c>
      <c r="C23" s="15" t="s">
        <v>171</v>
      </c>
      <c r="D23" s="164">
        <v>5061.25</v>
      </c>
      <c r="E23" s="164">
        <v>3400</v>
      </c>
      <c r="F23" s="71">
        <f t="shared" si="0"/>
        <v>1661.25</v>
      </c>
      <c r="G23" s="46">
        <v>682.93333333333339</v>
      </c>
      <c r="H23" s="68">
        <f t="shared" si="1"/>
        <v>4230.625</v>
      </c>
      <c r="I23" s="72">
        <f t="shared" si="2"/>
        <v>5.1947847520499799</v>
      </c>
    </row>
    <row r="24" spans="1:9" ht="16.5" x14ac:dyDescent="0.3">
      <c r="A24" s="37"/>
      <c r="B24" s="34" t="s">
        <v>13</v>
      </c>
      <c r="C24" s="15" t="s">
        <v>172</v>
      </c>
      <c r="D24" s="164">
        <v>4166.666666666667</v>
      </c>
      <c r="E24" s="164">
        <v>3060</v>
      </c>
      <c r="F24" s="71">
        <f t="shared" si="0"/>
        <v>1106.666666666667</v>
      </c>
      <c r="G24" s="46">
        <v>712</v>
      </c>
      <c r="H24" s="68">
        <f t="shared" si="1"/>
        <v>3613.3333333333335</v>
      </c>
      <c r="I24" s="72">
        <f t="shared" si="2"/>
        <v>4.0749063670411987</v>
      </c>
    </row>
    <row r="25" spans="1:9" ht="16.5" x14ac:dyDescent="0.3">
      <c r="A25" s="37"/>
      <c r="B25" s="34" t="s">
        <v>14</v>
      </c>
      <c r="C25" s="15" t="s">
        <v>173</v>
      </c>
      <c r="D25" s="164">
        <v>3583.1111111111113</v>
      </c>
      <c r="E25" s="164">
        <v>2900</v>
      </c>
      <c r="F25" s="71">
        <f t="shared" si="0"/>
        <v>683.11111111111131</v>
      </c>
      <c r="G25" s="46">
        <v>662.6</v>
      </c>
      <c r="H25" s="68">
        <f t="shared" si="1"/>
        <v>3241.5555555555557</v>
      </c>
      <c r="I25" s="72">
        <f t="shared" si="2"/>
        <v>3.892175604520911</v>
      </c>
    </row>
    <row r="26" spans="1:9" ht="16.5" x14ac:dyDescent="0.3">
      <c r="A26" s="37"/>
      <c r="B26" s="34" t="s">
        <v>15</v>
      </c>
      <c r="C26" s="15" t="s">
        <v>174</v>
      </c>
      <c r="D26" s="164">
        <v>10369.799999999999</v>
      </c>
      <c r="E26" s="164">
        <v>8460</v>
      </c>
      <c r="F26" s="71">
        <f t="shared" si="0"/>
        <v>1909.7999999999993</v>
      </c>
      <c r="G26" s="46">
        <v>1897.1333333333332</v>
      </c>
      <c r="H26" s="68">
        <f t="shared" si="1"/>
        <v>9414.9</v>
      </c>
      <c r="I26" s="72">
        <f t="shared" si="2"/>
        <v>3.9626981059141864</v>
      </c>
    </row>
    <row r="27" spans="1:9" ht="16.5" x14ac:dyDescent="0.3">
      <c r="A27" s="37"/>
      <c r="B27" s="34" t="s">
        <v>16</v>
      </c>
      <c r="C27" s="15" t="s">
        <v>175</v>
      </c>
      <c r="D27" s="164">
        <v>3468.75</v>
      </c>
      <c r="E27" s="164">
        <v>3160</v>
      </c>
      <c r="F27" s="71">
        <f t="shared" si="0"/>
        <v>308.75</v>
      </c>
      <c r="G27" s="46">
        <v>760.97777777777787</v>
      </c>
      <c r="H27" s="68">
        <f t="shared" si="1"/>
        <v>3314.375</v>
      </c>
      <c r="I27" s="72">
        <f t="shared" si="2"/>
        <v>3.3554162773040526</v>
      </c>
    </row>
    <row r="28" spans="1:9" ht="16.5" x14ac:dyDescent="0.3">
      <c r="A28" s="37"/>
      <c r="B28" s="34" t="s">
        <v>17</v>
      </c>
      <c r="C28" s="15" t="s">
        <v>176</v>
      </c>
      <c r="D28" s="164">
        <v>7018.75</v>
      </c>
      <c r="E28" s="164">
        <v>6950</v>
      </c>
      <c r="F28" s="71">
        <f t="shared" si="0"/>
        <v>68.75</v>
      </c>
      <c r="G28" s="46">
        <v>3200</v>
      </c>
      <c r="H28" s="68">
        <f t="shared" si="1"/>
        <v>6984.375</v>
      </c>
      <c r="I28" s="72">
        <f t="shared" si="2"/>
        <v>1.1826171875</v>
      </c>
    </row>
    <row r="29" spans="1:9" ht="16.5" x14ac:dyDescent="0.3">
      <c r="A29" s="37"/>
      <c r="B29" s="34" t="s">
        <v>18</v>
      </c>
      <c r="C29" s="15" t="s">
        <v>177</v>
      </c>
      <c r="D29" s="164">
        <v>15377.777777777777</v>
      </c>
      <c r="E29" s="164">
        <v>14400</v>
      </c>
      <c r="F29" s="71">
        <f t="shared" si="0"/>
        <v>977.77777777777737</v>
      </c>
      <c r="G29" s="46">
        <v>3569.1000000000004</v>
      </c>
      <c r="H29" s="68">
        <f t="shared" si="1"/>
        <v>14888.888888888889</v>
      </c>
      <c r="I29" s="72">
        <f t="shared" si="2"/>
        <v>3.1716087778120219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14839.8</v>
      </c>
      <c r="E30" s="167">
        <v>13960</v>
      </c>
      <c r="F30" s="74">
        <f t="shared" si="0"/>
        <v>879.79999999999927</v>
      </c>
      <c r="G30" s="49">
        <v>2779.2000000000003</v>
      </c>
      <c r="H30" s="100">
        <f t="shared" si="1"/>
        <v>14399.9</v>
      </c>
      <c r="I30" s="75">
        <f t="shared" si="2"/>
        <v>4.181311168681634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13843.5</v>
      </c>
      <c r="E32" s="164">
        <v>14000</v>
      </c>
      <c r="F32" s="67">
        <f>D32-E32</f>
        <v>-156.5</v>
      </c>
      <c r="G32" s="54">
        <v>6097.8666666666668</v>
      </c>
      <c r="H32" s="68">
        <f>AVERAGE(D32:E32)</f>
        <v>13921.75</v>
      </c>
      <c r="I32" s="78">
        <f t="shared" si="2"/>
        <v>1.2830525429658459</v>
      </c>
    </row>
    <row r="33" spans="1:9" ht="16.5" x14ac:dyDescent="0.3">
      <c r="A33" s="37"/>
      <c r="B33" s="34" t="s">
        <v>27</v>
      </c>
      <c r="C33" s="15" t="s">
        <v>180</v>
      </c>
      <c r="D33" s="47">
        <v>14638.666666666666</v>
      </c>
      <c r="E33" s="164">
        <v>13500</v>
      </c>
      <c r="F33" s="79">
        <f>D33-E33</f>
        <v>1138.6666666666661</v>
      </c>
      <c r="G33" s="46">
        <v>6020</v>
      </c>
      <c r="H33" s="68">
        <f>AVERAGE(D33:E33)</f>
        <v>14069.333333333332</v>
      </c>
      <c r="I33" s="72">
        <f t="shared" si="2"/>
        <v>1.3370985603543741</v>
      </c>
    </row>
    <row r="34" spans="1:9" ht="16.5" x14ac:dyDescent="0.3">
      <c r="A34" s="37"/>
      <c r="B34" s="39" t="s">
        <v>28</v>
      </c>
      <c r="C34" s="15" t="s">
        <v>181</v>
      </c>
      <c r="D34" s="47">
        <v>10815</v>
      </c>
      <c r="E34" s="164">
        <v>10200</v>
      </c>
      <c r="F34" s="71">
        <f>D34-E34</f>
        <v>615</v>
      </c>
      <c r="G34" s="46">
        <v>3180.7666666666664</v>
      </c>
      <c r="H34" s="68">
        <f>AVERAGE(D34:E34)</f>
        <v>10507.5</v>
      </c>
      <c r="I34" s="72">
        <f t="shared" si="2"/>
        <v>2.3034488540498623</v>
      </c>
    </row>
    <row r="35" spans="1:9" ht="16.5" x14ac:dyDescent="0.3">
      <c r="A35" s="37"/>
      <c r="B35" s="34" t="s">
        <v>29</v>
      </c>
      <c r="C35" s="15" t="s">
        <v>182</v>
      </c>
      <c r="D35" s="47">
        <v>8423.5</v>
      </c>
      <c r="E35" s="164">
        <v>8960</v>
      </c>
      <c r="F35" s="79">
        <f>D35-E35</f>
        <v>-536.5</v>
      </c>
      <c r="G35" s="46">
        <v>2940.833333333333</v>
      </c>
      <c r="H35" s="68">
        <f>AVERAGE(D35:E35)</f>
        <v>8691.75</v>
      </c>
      <c r="I35" s="72">
        <f t="shared" si="2"/>
        <v>1.9555398129781811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9622</v>
      </c>
      <c r="E36" s="164">
        <v>8620</v>
      </c>
      <c r="F36" s="71">
        <f>D36-E36</f>
        <v>1002</v>
      </c>
      <c r="G36" s="49">
        <v>3390.3</v>
      </c>
      <c r="H36" s="68">
        <f>AVERAGE(D36:E36)</f>
        <v>9121</v>
      </c>
      <c r="I36" s="80">
        <f t="shared" si="2"/>
        <v>1.6903223903489366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357798.6</v>
      </c>
      <c r="E38" s="165">
        <v>338000</v>
      </c>
      <c r="F38" s="67">
        <f>D38-E38</f>
        <v>19798.599999999977</v>
      </c>
      <c r="G38" s="46">
        <v>65659.176190476195</v>
      </c>
      <c r="H38" s="67">
        <f>AVERAGE(D38:E38)</f>
        <v>347899.3</v>
      </c>
      <c r="I38" s="78">
        <f t="shared" si="2"/>
        <v>4.2985632806410754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221133</v>
      </c>
      <c r="E39" s="166">
        <v>232500</v>
      </c>
      <c r="F39" s="74">
        <f>D39-E39</f>
        <v>-11367</v>
      </c>
      <c r="G39" s="46">
        <v>38860.822222222225</v>
      </c>
      <c r="H39" s="81">
        <f>AVERAGE(D39:E39)</f>
        <v>226816.5</v>
      </c>
      <c r="I39" s="75">
        <f t="shared" si="2"/>
        <v>4.8366366697793888</v>
      </c>
    </row>
    <row r="40" spans="1:9" ht="15.75" customHeight="1" thickBot="1" x14ac:dyDescent="0.25">
      <c r="A40" s="249"/>
      <c r="B40" s="250"/>
      <c r="C40" s="251"/>
      <c r="D40" s="83">
        <f>SUM(D15:D39)</f>
        <v>815064.10555555555</v>
      </c>
      <c r="E40" s="83">
        <f>SUM(E15:E39)</f>
        <v>792410</v>
      </c>
      <c r="F40" s="83">
        <f>SUM(F15:F39)</f>
        <v>22654.105555555529</v>
      </c>
      <c r="G40" s="83">
        <f>SUM(G15:G39)</f>
        <v>173821.28625343915</v>
      </c>
      <c r="H40" s="83">
        <f>AVERAGE(D40:E40)</f>
        <v>803737.05277777778</v>
      </c>
      <c r="I40" s="75">
        <f>(H40-G40)/G40</f>
        <v>3.6239276563970049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219</v>
      </c>
      <c r="F13" s="256" t="s">
        <v>227</v>
      </c>
      <c r="G13" s="239" t="s">
        <v>197</v>
      </c>
      <c r="H13" s="256" t="s">
        <v>222</v>
      </c>
      <c r="I13" s="239" t="s">
        <v>187</v>
      </c>
    </row>
    <row r="14" spans="1:9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4818.9962962962964</v>
      </c>
      <c r="F16" s="42">
        <v>12674.9</v>
      </c>
      <c r="G16" s="21">
        <f t="shared" ref="G16:G31" si="0">(F16-E16)/E16</f>
        <v>1.6301950075665057</v>
      </c>
      <c r="H16" s="206">
        <v>11537.4</v>
      </c>
      <c r="I16" s="21">
        <f t="shared" ref="I16:I31" si="1">(F16-H16)/H16</f>
        <v>9.8592403834486114E-2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6509.3814814814814</v>
      </c>
      <c r="F17" s="46">
        <v>25205.5</v>
      </c>
      <c r="G17" s="21">
        <f t="shared" si="0"/>
        <v>2.8721804939082221</v>
      </c>
      <c r="H17" s="209">
        <v>22381.125</v>
      </c>
      <c r="I17" s="21">
        <f t="shared" si="1"/>
        <v>0.12619450541471888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4242.1518518518515</v>
      </c>
      <c r="F18" s="46">
        <v>14830</v>
      </c>
      <c r="G18" s="21">
        <f t="shared" si="0"/>
        <v>2.4958673140204004</v>
      </c>
      <c r="H18" s="209">
        <v>13185.555555555555</v>
      </c>
      <c r="I18" s="21">
        <f t="shared" si="1"/>
        <v>0.12471559787646422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2736.6666666666665</v>
      </c>
      <c r="F19" s="46">
        <v>4672</v>
      </c>
      <c r="G19" s="21">
        <f t="shared" si="0"/>
        <v>0.70718635809987829</v>
      </c>
      <c r="H19" s="209">
        <v>4824.5</v>
      </c>
      <c r="I19" s="21">
        <f t="shared" si="1"/>
        <v>-3.1609493211731787E-2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6139.7583333333332</v>
      </c>
      <c r="F20" s="46">
        <v>27620.666666666664</v>
      </c>
      <c r="G20" s="21">
        <f t="shared" si="0"/>
        <v>3.4986569775411898</v>
      </c>
      <c r="H20" s="209">
        <v>25399.857142857145</v>
      </c>
      <c r="I20" s="21">
        <f t="shared" si="1"/>
        <v>8.743393757370195E-2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4975.6666666666661</v>
      </c>
      <c r="F21" s="46">
        <v>14617</v>
      </c>
      <c r="G21" s="21">
        <f t="shared" si="0"/>
        <v>1.937696791049776</v>
      </c>
      <c r="H21" s="209">
        <v>11836.9</v>
      </c>
      <c r="I21" s="21">
        <f t="shared" si="1"/>
        <v>0.23486723719892882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3416.333333333333</v>
      </c>
      <c r="F22" s="46">
        <v>10689.4</v>
      </c>
      <c r="G22" s="21">
        <f t="shared" si="0"/>
        <v>2.1289101375743975</v>
      </c>
      <c r="H22" s="209">
        <v>10374.4</v>
      </c>
      <c r="I22" s="21">
        <f t="shared" si="1"/>
        <v>3.0363201727328811E-2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568.62210000000005</v>
      </c>
      <c r="F23" s="46">
        <v>2312.5</v>
      </c>
      <c r="G23" s="21">
        <f t="shared" si="0"/>
        <v>3.0668486152754171</v>
      </c>
      <c r="H23" s="209">
        <v>2299.5</v>
      </c>
      <c r="I23" s="21">
        <f t="shared" si="1"/>
        <v>5.653402913676886E-3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682.93333333333339</v>
      </c>
      <c r="F24" s="46">
        <v>4230.625</v>
      </c>
      <c r="G24" s="21">
        <f t="shared" si="0"/>
        <v>5.1947847520499799</v>
      </c>
      <c r="H24" s="209">
        <v>3465.5</v>
      </c>
      <c r="I24" s="21">
        <f t="shared" si="1"/>
        <v>0.22078343673351608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712</v>
      </c>
      <c r="F25" s="46">
        <v>3613.3333333333335</v>
      </c>
      <c r="G25" s="21">
        <f t="shared" si="0"/>
        <v>4.0749063670411987</v>
      </c>
      <c r="H25" s="209">
        <v>3154.8888888888887</v>
      </c>
      <c r="I25" s="21">
        <f t="shared" si="1"/>
        <v>0.14531238994153706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662.6</v>
      </c>
      <c r="F26" s="46">
        <v>3241.5555555555557</v>
      </c>
      <c r="G26" s="21">
        <f t="shared" si="0"/>
        <v>3.892175604520911</v>
      </c>
      <c r="H26" s="209">
        <v>3041.5555555555557</v>
      </c>
      <c r="I26" s="21">
        <f t="shared" si="1"/>
        <v>6.5755826696865638E-2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1897.1333333333332</v>
      </c>
      <c r="F27" s="46">
        <v>9414.9</v>
      </c>
      <c r="G27" s="21">
        <f t="shared" si="0"/>
        <v>3.9626981059141864</v>
      </c>
      <c r="H27" s="209">
        <v>9412.4</v>
      </c>
      <c r="I27" s="21">
        <f t="shared" si="1"/>
        <v>2.6560707152267223E-4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760.97777777777787</v>
      </c>
      <c r="F28" s="46">
        <v>3314.375</v>
      </c>
      <c r="G28" s="21">
        <f t="shared" si="0"/>
        <v>3.3554162773040526</v>
      </c>
      <c r="H28" s="209">
        <v>2905.625</v>
      </c>
      <c r="I28" s="21">
        <f t="shared" si="1"/>
        <v>0.14067541406754142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3200</v>
      </c>
      <c r="F29" s="46">
        <v>6984.375</v>
      </c>
      <c r="G29" s="21">
        <f t="shared" si="0"/>
        <v>1.1826171875</v>
      </c>
      <c r="H29" s="209">
        <v>6771.875</v>
      </c>
      <c r="I29" s="21">
        <f t="shared" si="1"/>
        <v>3.1379787724965393E-2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3569.1000000000004</v>
      </c>
      <c r="F30" s="46">
        <v>14888.888888888889</v>
      </c>
      <c r="G30" s="21">
        <f t="shared" si="0"/>
        <v>3.1716087778120219</v>
      </c>
      <c r="H30" s="209">
        <v>14694.444444444445</v>
      </c>
      <c r="I30" s="21">
        <f t="shared" si="1"/>
        <v>1.3232514177693692E-2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2779.2000000000003</v>
      </c>
      <c r="F31" s="49">
        <v>14399.9</v>
      </c>
      <c r="G31" s="23">
        <f t="shared" si="0"/>
        <v>4.181311168681634</v>
      </c>
      <c r="H31" s="212">
        <v>14201.9</v>
      </c>
      <c r="I31" s="23">
        <f t="shared" si="1"/>
        <v>1.394179652018392E-2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6097.8666666666668</v>
      </c>
      <c r="F33" s="54">
        <v>13921.75</v>
      </c>
      <c r="G33" s="21">
        <f>(F33-E33)/E33</f>
        <v>1.2830525429658459</v>
      </c>
      <c r="H33" s="215">
        <v>14855.444444444445</v>
      </c>
      <c r="I33" s="21">
        <f>(F33-H33)/H33</f>
        <v>-6.2852003380728397E-2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6020</v>
      </c>
      <c r="F34" s="46">
        <v>14069.333333333332</v>
      </c>
      <c r="G34" s="21">
        <f>(F34-E34)/E34</f>
        <v>1.3370985603543741</v>
      </c>
      <c r="H34" s="209">
        <v>14199.888888888889</v>
      </c>
      <c r="I34" s="21">
        <f>(F34-H34)/H34</f>
        <v>-9.1941251496491291E-3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3180.7666666666664</v>
      </c>
      <c r="F35" s="46">
        <v>10507.5</v>
      </c>
      <c r="G35" s="21">
        <f>(F35-E35)/E35</f>
        <v>2.3034488540498623</v>
      </c>
      <c r="H35" s="209">
        <v>10477.5</v>
      </c>
      <c r="I35" s="21">
        <f>(F35-H35)/H35</f>
        <v>2.8632784538296348E-3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2940.833333333333</v>
      </c>
      <c r="F36" s="46">
        <v>8691.75</v>
      </c>
      <c r="G36" s="21">
        <f>(F36-E36)/E36</f>
        <v>1.9555398129781811</v>
      </c>
      <c r="H36" s="209">
        <v>8471.2857142857138</v>
      </c>
      <c r="I36" s="21">
        <f>(F36-H36)/H36</f>
        <v>2.6024890807602216E-2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3390.3</v>
      </c>
      <c r="F37" s="49">
        <v>9121</v>
      </c>
      <c r="G37" s="23">
        <f>(F37-E37)/E37</f>
        <v>1.6903223903489366</v>
      </c>
      <c r="H37" s="212">
        <v>8211.9</v>
      </c>
      <c r="I37" s="23">
        <f>(F37-H37)/H37</f>
        <v>0.11070519611782906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65659.176190476195</v>
      </c>
      <c r="F39" s="46">
        <v>347899.3</v>
      </c>
      <c r="G39" s="21">
        <f t="shared" ref="G39:G44" si="2">(F39-E39)/E39</f>
        <v>4.2985632806410754</v>
      </c>
      <c r="H39" s="209">
        <v>348899.3</v>
      </c>
      <c r="I39" s="21">
        <f t="shared" ref="I39:I44" si="3">(F39-H39)/H39</f>
        <v>-2.8661565099156118E-3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38860.822222222225</v>
      </c>
      <c r="F40" s="46">
        <v>226816.5</v>
      </c>
      <c r="G40" s="21">
        <f t="shared" si="2"/>
        <v>4.8366366697793888</v>
      </c>
      <c r="H40" s="209">
        <v>226116.5</v>
      </c>
      <c r="I40" s="21">
        <f t="shared" si="3"/>
        <v>3.0957493150654642E-3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26216.238095238095</v>
      </c>
      <c r="F41" s="57">
        <v>160974.5</v>
      </c>
      <c r="G41" s="21">
        <f t="shared" si="2"/>
        <v>5.1402593085710233</v>
      </c>
      <c r="H41" s="217">
        <v>160228.25</v>
      </c>
      <c r="I41" s="21">
        <f t="shared" si="3"/>
        <v>4.6574184015615227E-3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13108.888888888889</v>
      </c>
      <c r="F42" s="47">
        <v>63931.199999999997</v>
      </c>
      <c r="G42" s="21">
        <f t="shared" si="2"/>
        <v>3.8769350737413117</v>
      </c>
      <c r="H42" s="210">
        <v>54121.2</v>
      </c>
      <c r="I42" s="21">
        <f t="shared" si="3"/>
        <v>0.18125983902795947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12166.555555555557</v>
      </c>
      <c r="F43" s="47">
        <v>53333.333333333336</v>
      </c>
      <c r="G43" s="21">
        <f t="shared" si="2"/>
        <v>3.3836016767276411</v>
      </c>
      <c r="H43" s="210">
        <v>45999.333333333336</v>
      </c>
      <c r="I43" s="21">
        <f t="shared" si="3"/>
        <v>0.15943709329120712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22502.476190476194</v>
      </c>
      <c r="F44" s="50">
        <v>124428.57142857143</v>
      </c>
      <c r="G44" s="31">
        <f t="shared" si="2"/>
        <v>4.5295501870693586</v>
      </c>
      <c r="H44" s="213">
        <v>117856.85714285714</v>
      </c>
      <c r="I44" s="31">
        <f t="shared" si="3"/>
        <v>5.5760135176085308E-2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16911.920634920636</v>
      </c>
      <c r="F46" s="43">
        <v>99091.444444444438</v>
      </c>
      <c r="G46" s="21">
        <f t="shared" ref="G46:G51" si="4">(F46-E46)/E46</f>
        <v>4.8592661699130222</v>
      </c>
      <c r="H46" s="207">
        <v>96768.111111111109</v>
      </c>
      <c r="I46" s="21">
        <f t="shared" ref="I46:I51" si="5">(F46-H46)/H46</f>
        <v>2.4009286805915121E-2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10126.266666666666</v>
      </c>
      <c r="F47" s="47">
        <v>58589.8</v>
      </c>
      <c r="G47" s="21">
        <f t="shared" si="4"/>
        <v>4.7859230779359301</v>
      </c>
      <c r="H47" s="210">
        <v>58498.8</v>
      </c>
      <c r="I47" s="21">
        <f t="shared" si="5"/>
        <v>1.5555874650420179E-3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38726</v>
      </c>
      <c r="F48" s="47">
        <v>176305.88888888888</v>
      </c>
      <c r="G48" s="21">
        <f t="shared" si="4"/>
        <v>3.5526490959275132</v>
      </c>
      <c r="H48" s="210">
        <v>171345.375</v>
      </c>
      <c r="I48" s="21">
        <f t="shared" si="5"/>
        <v>2.8950381000297652E-2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61198.865079365081</v>
      </c>
      <c r="F49" s="47">
        <v>282743.75</v>
      </c>
      <c r="G49" s="21">
        <f t="shared" si="4"/>
        <v>3.6200815919270211</v>
      </c>
      <c r="H49" s="210">
        <v>243055</v>
      </c>
      <c r="I49" s="21">
        <f t="shared" si="5"/>
        <v>0.16329123037995516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6031.95</v>
      </c>
      <c r="F50" s="47">
        <v>17560</v>
      </c>
      <c r="G50" s="21">
        <f t="shared" si="4"/>
        <v>1.911164714561626</v>
      </c>
      <c r="H50" s="210">
        <v>17560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222916</v>
      </c>
      <c r="G51" s="31">
        <f t="shared" si="4"/>
        <v>3.4587658765876585</v>
      </c>
      <c r="H51" s="213">
        <v>216999.33333333334</v>
      </c>
      <c r="I51" s="31">
        <f t="shared" si="5"/>
        <v>2.7265828773667462E-2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9383</v>
      </c>
      <c r="F53" s="66">
        <v>45595</v>
      </c>
      <c r="G53" s="22">
        <f t="shared" ref="G53:G61" si="6">(F53-E53)/E53</f>
        <v>3.8593200468933175</v>
      </c>
      <c r="H53" s="163">
        <v>45595</v>
      </c>
      <c r="I53" s="22">
        <f t="shared" ref="I53:I61" si="7">(F53-H53)/H53</f>
        <v>0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17790.666666666668</v>
      </c>
      <c r="F54" s="70">
        <v>56222.5</v>
      </c>
      <c r="G54" s="21">
        <f t="shared" si="6"/>
        <v>2.1602244622648574</v>
      </c>
      <c r="H54" s="221">
        <v>52885</v>
      </c>
      <c r="I54" s="21">
        <f t="shared" si="7"/>
        <v>6.310863193722227E-2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12777</v>
      </c>
      <c r="F55" s="70">
        <v>40291.599999999999</v>
      </c>
      <c r="G55" s="21">
        <f t="shared" si="6"/>
        <v>2.1534476011583314</v>
      </c>
      <c r="H55" s="221">
        <v>37491.599999999999</v>
      </c>
      <c r="I55" s="21">
        <f t="shared" si="7"/>
        <v>7.4683395747314071E-2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6640.583333333333</v>
      </c>
      <c r="F56" s="70">
        <v>39637.5</v>
      </c>
      <c r="G56" s="21">
        <f t="shared" si="6"/>
        <v>4.9689786288855142</v>
      </c>
      <c r="H56" s="221">
        <v>39637.5</v>
      </c>
      <c r="I56" s="21">
        <f t="shared" si="7"/>
        <v>0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3470.5555555555561</v>
      </c>
      <c r="F57" s="98">
        <v>22247.5</v>
      </c>
      <c r="G57" s="21">
        <f t="shared" si="6"/>
        <v>5.4103569713462454</v>
      </c>
      <c r="H57" s="226">
        <v>21768.6</v>
      </c>
      <c r="I57" s="21">
        <f t="shared" si="7"/>
        <v>2.1999577372913345E-2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8665.8333333333339</v>
      </c>
      <c r="F58" s="50">
        <v>5446.25</v>
      </c>
      <c r="G58" s="29">
        <f t="shared" si="6"/>
        <v>-0.37152610827964233</v>
      </c>
      <c r="H58" s="213">
        <v>5095</v>
      </c>
      <c r="I58" s="29">
        <f t="shared" si="7"/>
        <v>6.8940137389597644E-2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17965.194444444442</v>
      </c>
      <c r="F59" s="68">
        <v>50756.666666666664</v>
      </c>
      <c r="G59" s="21">
        <f t="shared" si="6"/>
        <v>1.8252778907362539</v>
      </c>
      <c r="H59" s="220">
        <v>50523.333333333336</v>
      </c>
      <c r="I59" s="21">
        <f t="shared" si="7"/>
        <v>4.6183281652041001E-3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18473.268518518518</v>
      </c>
      <c r="F60" s="70">
        <v>66498</v>
      </c>
      <c r="G60" s="21">
        <f t="shared" si="6"/>
        <v>2.5996878372302721</v>
      </c>
      <c r="H60" s="221">
        <v>65114.666666666664</v>
      </c>
      <c r="I60" s="21">
        <f t="shared" si="7"/>
        <v>2.124457367515771E-2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81079.333333333328</v>
      </c>
      <c r="F61" s="73">
        <v>432490</v>
      </c>
      <c r="G61" s="29">
        <f t="shared" si="6"/>
        <v>4.3341583140792155</v>
      </c>
      <c r="H61" s="222">
        <v>432490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24792.340740740739</v>
      </c>
      <c r="F63" s="54">
        <v>92794</v>
      </c>
      <c r="G63" s="21">
        <f t="shared" ref="G63:G68" si="8">(F63-E63)/E63</f>
        <v>2.7428494941388712</v>
      </c>
      <c r="H63" s="215">
        <v>88101</v>
      </c>
      <c r="I63" s="21">
        <f t="shared" ref="I63:I74" si="9">(F63-H63)/H63</f>
        <v>5.3268407850081155E-2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116349.90476190475</v>
      </c>
      <c r="F64" s="46">
        <v>527846.85714285716</v>
      </c>
      <c r="G64" s="21">
        <f t="shared" si="8"/>
        <v>3.536719288451748</v>
      </c>
      <c r="H64" s="209">
        <v>527846.85714285716</v>
      </c>
      <c r="I64" s="21">
        <f t="shared" si="9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51701.733333333337</v>
      </c>
      <c r="F65" s="46">
        <v>200459</v>
      </c>
      <c r="G65" s="21">
        <f t="shared" si="8"/>
        <v>2.8772201060957334</v>
      </c>
      <c r="H65" s="209">
        <v>200459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22824.555555555558</v>
      </c>
      <c r="F66" s="46">
        <v>100485</v>
      </c>
      <c r="G66" s="21">
        <f t="shared" si="8"/>
        <v>3.4024953631809787</v>
      </c>
      <c r="H66" s="209">
        <v>89151</v>
      </c>
      <c r="I66" s="21">
        <f t="shared" si="9"/>
        <v>0.12713261769357606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16129.611111111111</v>
      </c>
      <c r="F67" s="46">
        <v>65772.857142857145</v>
      </c>
      <c r="G67" s="21">
        <f t="shared" si="8"/>
        <v>3.0777707961941241</v>
      </c>
      <c r="H67" s="209">
        <v>64217.142857142855</v>
      </c>
      <c r="I67" s="21">
        <f t="shared" si="9"/>
        <v>2.422584089695682E-2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13197</v>
      </c>
      <c r="F68" s="58">
        <v>42983.6</v>
      </c>
      <c r="G68" s="31">
        <f t="shared" si="8"/>
        <v>2.2570735773281805</v>
      </c>
      <c r="H68" s="218">
        <v>40686.6</v>
      </c>
      <c r="I68" s="31">
        <f t="shared" si="9"/>
        <v>5.6455933894697517E-2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15135.125</v>
      </c>
      <c r="F70" s="43">
        <v>62865.333333333336</v>
      </c>
      <c r="G70" s="21">
        <f>(F70-E70)/E70</f>
        <v>3.1536051623844097</v>
      </c>
      <c r="H70" s="207">
        <v>60295.333333333336</v>
      </c>
      <c r="I70" s="21">
        <f t="shared" si="9"/>
        <v>4.262353084263016E-2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8149.3809523809514</v>
      </c>
      <c r="F71" s="47">
        <v>52514.5</v>
      </c>
      <c r="G71" s="21">
        <f>(F71-E71)/E71</f>
        <v>5.4439863968633322</v>
      </c>
      <c r="H71" s="210">
        <v>52514.5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2768.2222222222226</v>
      </c>
      <c r="F72" s="47">
        <v>22732.5</v>
      </c>
      <c r="G72" s="21">
        <f>(F72-E72)/E72</f>
        <v>7.2119491049209268</v>
      </c>
      <c r="H72" s="210">
        <v>22380</v>
      </c>
      <c r="I72" s="21">
        <f t="shared" si="9"/>
        <v>1.5750670241286863E-2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8611.3888888888887</v>
      </c>
      <c r="F73" s="47">
        <v>28804.5</v>
      </c>
      <c r="G73" s="21">
        <f>(F73-E73)/E73</f>
        <v>2.3449308086835909</v>
      </c>
      <c r="H73" s="210">
        <v>27787</v>
      </c>
      <c r="I73" s="21">
        <f t="shared" si="9"/>
        <v>3.661784287616511E-2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7339.1851851851852</v>
      </c>
      <c r="F74" s="50">
        <v>21485.375</v>
      </c>
      <c r="G74" s="21">
        <f>(F74-E74)/E74</f>
        <v>1.9274877875230876</v>
      </c>
      <c r="H74" s="213">
        <v>21485.375</v>
      </c>
      <c r="I74" s="21">
        <f t="shared" si="9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4447.333333333333</v>
      </c>
      <c r="F76" s="43">
        <v>18558</v>
      </c>
      <c r="G76" s="22">
        <f t="shared" ref="G76:G82" si="10">(F76-E76)/E76</f>
        <v>3.1728376555239097</v>
      </c>
      <c r="H76" s="207">
        <v>19067.166666666668</v>
      </c>
      <c r="I76" s="22">
        <f t="shared" ref="I76:I82" si="11">(F76-H76)/H76</f>
        <v>-2.670384517888523E-2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3802.8095238095243</v>
      </c>
      <c r="F77" s="32">
        <v>21171.666666666668</v>
      </c>
      <c r="G77" s="21">
        <f t="shared" si="10"/>
        <v>4.5673749984347412</v>
      </c>
      <c r="H77" s="201">
        <v>20265.833333333332</v>
      </c>
      <c r="I77" s="21">
        <f t="shared" si="11"/>
        <v>4.4697561577367616E-2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2463.5</v>
      </c>
      <c r="F78" s="47">
        <v>10313.333333333334</v>
      </c>
      <c r="G78" s="21">
        <f t="shared" si="10"/>
        <v>3.1864555848724718</v>
      </c>
      <c r="H78" s="210">
        <v>10323.333333333334</v>
      </c>
      <c r="I78" s="21">
        <f t="shared" si="11"/>
        <v>-9.686793671294801E-4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5385.9629629629635</v>
      </c>
      <c r="F79" s="47">
        <v>15525.333333333334</v>
      </c>
      <c r="G79" s="21">
        <f t="shared" si="10"/>
        <v>1.8825547891982586</v>
      </c>
      <c r="H79" s="210">
        <v>15027.555555555555</v>
      </c>
      <c r="I79" s="21">
        <f t="shared" si="11"/>
        <v>3.3124334555779109E-2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4740.083333333333</v>
      </c>
      <c r="F80" s="61">
        <v>33949.714285714283</v>
      </c>
      <c r="G80" s="21">
        <f t="shared" si="10"/>
        <v>6.162261061313469</v>
      </c>
      <c r="H80" s="219">
        <v>33783.833333333336</v>
      </c>
      <c r="I80" s="21">
        <f t="shared" si="11"/>
        <v>4.9100689890415085E-3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57000</v>
      </c>
      <c r="G81" s="21">
        <f t="shared" si="10"/>
        <v>0.90006333544451478</v>
      </c>
      <c r="H81" s="219">
        <v>57000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6493.2222222222217</v>
      </c>
      <c r="F82" s="50">
        <v>43922.142857142855</v>
      </c>
      <c r="G82" s="23">
        <f t="shared" si="10"/>
        <v>5.7643061262904185</v>
      </c>
      <c r="H82" s="213">
        <v>43922.142857142855</v>
      </c>
      <c r="I82" s="23">
        <f t="shared" si="11"/>
        <v>0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9" zoomScaleNormal="100" workbookViewId="0">
      <selection activeCell="E91" sqref="E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219</v>
      </c>
      <c r="F13" s="256" t="s">
        <v>227</v>
      </c>
      <c r="G13" s="239" t="s">
        <v>197</v>
      </c>
      <c r="H13" s="256" t="s">
        <v>222</v>
      </c>
      <c r="I13" s="239" t="s">
        <v>187</v>
      </c>
    </row>
    <row r="14" spans="1:9" s="145" customFormat="1" ht="38.2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7</v>
      </c>
      <c r="C16" s="188" t="s">
        <v>87</v>
      </c>
      <c r="D16" s="185" t="s">
        <v>161</v>
      </c>
      <c r="E16" s="206">
        <v>2736.6666666666665</v>
      </c>
      <c r="F16" s="206">
        <v>4672</v>
      </c>
      <c r="G16" s="194">
        <f>(F16-E16)/E16</f>
        <v>0.70718635809987829</v>
      </c>
      <c r="H16" s="206">
        <v>4824.5</v>
      </c>
      <c r="I16" s="194">
        <f>(F16-H16)/H16</f>
        <v>-3.1609493211731787E-2</v>
      </c>
    </row>
    <row r="17" spans="1:9" ht="16.5" x14ac:dyDescent="0.3">
      <c r="A17" s="150"/>
      <c r="B17" s="202" t="s">
        <v>15</v>
      </c>
      <c r="C17" s="189" t="s">
        <v>95</v>
      </c>
      <c r="D17" s="185" t="s">
        <v>82</v>
      </c>
      <c r="E17" s="209">
        <v>1897.1333333333332</v>
      </c>
      <c r="F17" s="209">
        <v>9414.9</v>
      </c>
      <c r="G17" s="194">
        <f>(F17-E17)/E17</f>
        <v>3.9626981059141864</v>
      </c>
      <c r="H17" s="209">
        <v>9412.4</v>
      </c>
      <c r="I17" s="194">
        <f>(F17-H17)/H17</f>
        <v>2.6560707152267223E-4</v>
      </c>
    </row>
    <row r="18" spans="1:9" ht="16.5" x14ac:dyDescent="0.3">
      <c r="A18" s="150"/>
      <c r="B18" s="202" t="s">
        <v>11</v>
      </c>
      <c r="C18" s="189" t="s">
        <v>91</v>
      </c>
      <c r="D18" s="185" t="s">
        <v>81</v>
      </c>
      <c r="E18" s="209">
        <v>568.62210000000005</v>
      </c>
      <c r="F18" s="209">
        <v>2312.5</v>
      </c>
      <c r="G18" s="194">
        <f>(F18-E18)/E18</f>
        <v>3.0668486152754171</v>
      </c>
      <c r="H18" s="209">
        <v>2299.5</v>
      </c>
      <c r="I18" s="194">
        <f>(F18-H18)/H18</f>
        <v>5.653402913676886E-3</v>
      </c>
    </row>
    <row r="19" spans="1:9" ht="16.5" x14ac:dyDescent="0.3">
      <c r="A19" s="150"/>
      <c r="B19" s="202" t="s">
        <v>18</v>
      </c>
      <c r="C19" s="189" t="s">
        <v>98</v>
      </c>
      <c r="D19" s="185" t="s">
        <v>83</v>
      </c>
      <c r="E19" s="209">
        <v>3569.1000000000004</v>
      </c>
      <c r="F19" s="209">
        <v>14888.888888888889</v>
      </c>
      <c r="G19" s="194">
        <f>(F19-E19)/E19</f>
        <v>3.1716087778120219</v>
      </c>
      <c r="H19" s="209">
        <v>14694.444444444445</v>
      </c>
      <c r="I19" s="194">
        <f>(F19-H19)/H19</f>
        <v>1.3232514177693692E-2</v>
      </c>
    </row>
    <row r="20" spans="1:9" ht="16.5" x14ac:dyDescent="0.3">
      <c r="A20" s="150"/>
      <c r="B20" s="202" t="s">
        <v>19</v>
      </c>
      <c r="C20" s="189" t="s">
        <v>99</v>
      </c>
      <c r="D20" s="185" t="s">
        <v>161</v>
      </c>
      <c r="E20" s="209">
        <v>2779.2000000000003</v>
      </c>
      <c r="F20" s="209">
        <v>14399.9</v>
      </c>
      <c r="G20" s="194">
        <f>(F20-E20)/E20</f>
        <v>4.181311168681634</v>
      </c>
      <c r="H20" s="209">
        <v>14201.9</v>
      </c>
      <c r="I20" s="194">
        <f>(F20-H20)/H20</f>
        <v>1.394179652018392E-2</v>
      </c>
    </row>
    <row r="21" spans="1:9" ht="16.5" x14ac:dyDescent="0.3">
      <c r="A21" s="150"/>
      <c r="B21" s="202" t="s">
        <v>10</v>
      </c>
      <c r="C21" s="189" t="s">
        <v>90</v>
      </c>
      <c r="D21" s="185" t="s">
        <v>161</v>
      </c>
      <c r="E21" s="209">
        <v>3416.333333333333</v>
      </c>
      <c r="F21" s="209">
        <v>10689.4</v>
      </c>
      <c r="G21" s="194">
        <f>(F21-E21)/E21</f>
        <v>2.1289101375743975</v>
      </c>
      <c r="H21" s="209">
        <v>10374.4</v>
      </c>
      <c r="I21" s="194">
        <f>(F21-H21)/H21</f>
        <v>3.0363201727328811E-2</v>
      </c>
    </row>
    <row r="22" spans="1:9" ht="16.5" x14ac:dyDescent="0.3">
      <c r="A22" s="150"/>
      <c r="B22" s="202" t="s">
        <v>17</v>
      </c>
      <c r="C22" s="189" t="s">
        <v>97</v>
      </c>
      <c r="D22" s="185" t="s">
        <v>161</v>
      </c>
      <c r="E22" s="209">
        <v>3200</v>
      </c>
      <c r="F22" s="209">
        <v>6984.375</v>
      </c>
      <c r="G22" s="194">
        <f>(F22-E22)/E22</f>
        <v>1.1826171875</v>
      </c>
      <c r="H22" s="209">
        <v>6771.875</v>
      </c>
      <c r="I22" s="194">
        <f>(F22-H22)/H22</f>
        <v>3.1379787724965393E-2</v>
      </c>
    </row>
    <row r="23" spans="1:9" ht="16.5" x14ac:dyDescent="0.3">
      <c r="A23" s="150"/>
      <c r="B23" s="202" t="s">
        <v>14</v>
      </c>
      <c r="C23" s="189" t="s">
        <v>94</v>
      </c>
      <c r="D23" s="187" t="s">
        <v>81</v>
      </c>
      <c r="E23" s="209">
        <v>662.6</v>
      </c>
      <c r="F23" s="209">
        <v>3241.5555555555557</v>
      </c>
      <c r="G23" s="194">
        <f>(F23-E23)/E23</f>
        <v>3.892175604520911</v>
      </c>
      <c r="H23" s="209">
        <v>3041.5555555555557</v>
      </c>
      <c r="I23" s="194">
        <f>(F23-H23)/H23</f>
        <v>6.5755826696865638E-2</v>
      </c>
    </row>
    <row r="24" spans="1:9" ht="16.5" x14ac:dyDescent="0.3">
      <c r="A24" s="150"/>
      <c r="B24" s="202" t="s">
        <v>8</v>
      </c>
      <c r="C24" s="189" t="s">
        <v>89</v>
      </c>
      <c r="D24" s="187" t="s">
        <v>161</v>
      </c>
      <c r="E24" s="209">
        <v>6139.7583333333332</v>
      </c>
      <c r="F24" s="209">
        <v>27620.666666666664</v>
      </c>
      <c r="G24" s="194">
        <f>(F24-E24)/E24</f>
        <v>3.4986569775411898</v>
      </c>
      <c r="H24" s="209">
        <v>25399.857142857145</v>
      </c>
      <c r="I24" s="194">
        <f>(F24-H24)/H24</f>
        <v>8.743393757370195E-2</v>
      </c>
    </row>
    <row r="25" spans="1:9" ht="16.5" x14ac:dyDescent="0.3">
      <c r="A25" s="150"/>
      <c r="B25" s="202" t="s">
        <v>4</v>
      </c>
      <c r="C25" s="189" t="s">
        <v>84</v>
      </c>
      <c r="D25" s="187" t="s">
        <v>161</v>
      </c>
      <c r="E25" s="209">
        <v>4818.9962962962964</v>
      </c>
      <c r="F25" s="209">
        <v>12674.9</v>
      </c>
      <c r="G25" s="194">
        <f>(F25-E25)/E25</f>
        <v>1.6301950075665057</v>
      </c>
      <c r="H25" s="209">
        <v>11537.4</v>
      </c>
      <c r="I25" s="194">
        <f>(F25-H25)/H25</f>
        <v>9.8592403834486114E-2</v>
      </c>
    </row>
    <row r="26" spans="1:9" ht="16.5" x14ac:dyDescent="0.3">
      <c r="A26" s="150"/>
      <c r="B26" s="202" t="s">
        <v>6</v>
      </c>
      <c r="C26" s="189" t="s">
        <v>86</v>
      </c>
      <c r="D26" s="187" t="s">
        <v>161</v>
      </c>
      <c r="E26" s="209">
        <v>4242.1518518518515</v>
      </c>
      <c r="F26" s="209">
        <v>14830</v>
      </c>
      <c r="G26" s="194">
        <f>(F26-E26)/E26</f>
        <v>2.4958673140204004</v>
      </c>
      <c r="H26" s="209">
        <v>13185.555555555555</v>
      </c>
      <c r="I26" s="194">
        <f>(F26-H26)/H26</f>
        <v>0.12471559787646422</v>
      </c>
    </row>
    <row r="27" spans="1:9" ht="16.5" x14ac:dyDescent="0.3">
      <c r="A27" s="150"/>
      <c r="B27" s="202" t="s">
        <v>5</v>
      </c>
      <c r="C27" s="189" t="s">
        <v>85</v>
      </c>
      <c r="D27" s="187" t="s">
        <v>161</v>
      </c>
      <c r="E27" s="209">
        <v>6509.3814814814814</v>
      </c>
      <c r="F27" s="209">
        <v>25205.5</v>
      </c>
      <c r="G27" s="194">
        <f>(F27-E27)/E27</f>
        <v>2.8721804939082221</v>
      </c>
      <c r="H27" s="209">
        <v>22381.125</v>
      </c>
      <c r="I27" s="194">
        <f>(F27-H27)/H27</f>
        <v>0.12619450541471888</v>
      </c>
    </row>
    <row r="28" spans="1:9" ht="16.5" x14ac:dyDescent="0.3">
      <c r="A28" s="150"/>
      <c r="B28" s="202" t="s">
        <v>16</v>
      </c>
      <c r="C28" s="189" t="s">
        <v>96</v>
      </c>
      <c r="D28" s="187" t="s">
        <v>81</v>
      </c>
      <c r="E28" s="209">
        <v>760.97777777777787</v>
      </c>
      <c r="F28" s="209">
        <v>3314.375</v>
      </c>
      <c r="G28" s="194">
        <f>(F28-E28)/E28</f>
        <v>3.3554162773040526</v>
      </c>
      <c r="H28" s="209">
        <v>2905.625</v>
      </c>
      <c r="I28" s="194">
        <f>(F28-H28)/H28</f>
        <v>0.14067541406754142</v>
      </c>
    </row>
    <row r="29" spans="1:9" ht="17.25" thickBot="1" x14ac:dyDescent="0.35">
      <c r="A29" s="151"/>
      <c r="B29" s="202" t="s">
        <v>13</v>
      </c>
      <c r="C29" s="189" t="s">
        <v>93</v>
      </c>
      <c r="D29" s="187" t="s">
        <v>81</v>
      </c>
      <c r="E29" s="209">
        <v>712</v>
      </c>
      <c r="F29" s="209">
        <v>3613.3333333333335</v>
      </c>
      <c r="G29" s="194">
        <f>(F29-E29)/E29</f>
        <v>4.0749063670411987</v>
      </c>
      <c r="H29" s="209">
        <v>3154.8888888888887</v>
      </c>
      <c r="I29" s="194">
        <f>(F29-H29)/H29</f>
        <v>0.14531238994153706</v>
      </c>
    </row>
    <row r="30" spans="1:9" ht="16.5" x14ac:dyDescent="0.3">
      <c r="A30" s="37"/>
      <c r="B30" s="202" t="s">
        <v>12</v>
      </c>
      <c r="C30" s="189" t="s">
        <v>92</v>
      </c>
      <c r="D30" s="187" t="s">
        <v>81</v>
      </c>
      <c r="E30" s="209">
        <v>682.93333333333339</v>
      </c>
      <c r="F30" s="209">
        <v>4230.625</v>
      </c>
      <c r="G30" s="194">
        <f>(F30-E30)/E30</f>
        <v>5.1947847520499799</v>
      </c>
      <c r="H30" s="209">
        <v>3465.5</v>
      </c>
      <c r="I30" s="194">
        <f>(F30-H30)/H30</f>
        <v>0.22078343673351608</v>
      </c>
    </row>
    <row r="31" spans="1:9" ht="17.25" thickBot="1" x14ac:dyDescent="0.35">
      <c r="A31" s="38"/>
      <c r="B31" s="203" t="s">
        <v>9</v>
      </c>
      <c r="C31" s="190" t="s">
        <v>88</v>
      </c>
      <c r="D31" s="186" t="s">
        <v>161</v>
      </c>
      <c r="E31" s="212">
        <v>4975.6666666666661</v>
      </c>
      <c r="F31" s="212">
        <v>14617</v>
      </c>
      <c r="G31" s="196">
        <f>(F31-E31)/E31</f>
        <v>1.937696791049776</v>
      </c>
      <c r="H31" s="212">
        <v>11836.9</v>
      </c>
      <c r="I31" s="196">
        <f>(F31-H31)/H31</f>
        <v>0.23486723719892882</v>
      </c>
    </row>
    <row r="32" spans="1:9" ht="15.75" customHeight="1" thickBot="1" x14ac:dyDescent="0.25">
      <c r="A32" s="249" t="s">
        <v>188</v>
      </c>
      <c r="B32" s="250"/>
      <c r="C32" s="250"/>
      <c r="D32" s="251"/>
      <c r="E32" s="99">
        <f>SUM(E16:E31)</f>
        <v>47671.521174074071</v>
      </c>
      <c r="F32" s="100">
        <f>SUM(F16:F31)</f>
        <v>172709.91944444444</v>
      </c>
      <c r="G32" s="101">
        <f t="shared" ref="G32" si="0">(F32-E32)/E32</f>
        <v>2.6229160553486159</v>
      </c>
      <c r="H32" s="100">
        <f>SUM(H16:H31)</f>
        <v>159487.42658730157</v>
      </c>
      <c r="I32" s="104">
        <f t="shared" ref="I32" si="1">(F32-H32)/H32</f>
        <v>8.2906177245922488E-2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26</v>
      </c>
      <c r="C34" s="191" t="s">
        <v>100</v>
      </c>
      <c r="D34" s="193" t="s">
        <v>161</v>
      </c>
      <c r="E34" s="215">
        <v>6097.8666666666668</v>
      </c>
      <c r="F34" s="215">
        <v>13921.75</v>
      </c>
      <c r="G34" s="194">
        <f>(F34-E34)/E34</f>
        <v>1.2830525429658459</v>
      </c>
      <c r="H34" s="215">
        <v>14855.444444444445</v>
      </c>
      <c r="I34" s="194">
        <f>(F34-H34)/H34</f>
        <v>-6.2852003380728397E-2</v>
      </c>
    </row>
    <row r="35" spans="1:9" ht="16.5" x14ac:dyDescent="0.3">
      <c r="A35" s="37"/>
      <c r="B35" s="202" t="s">
        <v>27</v>
      </c>
      <c r="C35" s="189" t="s">
        <v>101</v>
      </c>
      <c r="D35" s="185" t="s">
        <v>161</v>
      </c>
      <c r="E35" s="209">
        <v>6020</v>
      </c>
      <c r="F35" s="209">
        <v>14069.333333333332</v>
      </c>
      <c r="G35" s="194">
        <f>(F35-E35)/E35</f>
        <v>1.3370985603543741</v>
      </c>
      <c r="H35" s="209">
        <v>14199.888888888889</v>
      </c>
      <c r="I35" s="194">
        <f>(F35-H35)/H35</f>
        <v>-9.1941251496491291E-3</v>
      </c>
    </row>
    <row r="36" spans="1:9" ht="16.5" x14ac:dyDescent="0.3">
      <c r="A36" s="37"/>
      <c r="B36" s="204" t="s">
        <v>28</v>
      </c>
      <c r="C36" s="189" t="s">
        <v>102</v>
      </c>
      <c r="D36" s="185" t="s">
        <v>161</v>
      </c>
      <c r="E36" s="209">
        <v>3180.7666666666664</v>
      </c>
      <c r="F36" s="209">
        <v>10507.5</v>
      </c>
      <c r="G36" s="194">
        <f>(F36-E36)/E36</f>
        <v>2.3034488540498623</v>
      </c>
      <c r="H36" s="209">
        <v>10477.5</v>
      </c>
      <c r="I36" s="194">
        <f>(F36-H36)/H36</f>
        <v>2.8632784538296348E-3</v>
      </c>
    </row>
    <row r="37" spans="1:9" ht="16.5" x14ac:dyDescent="0.3">
      <c r="A37" s="37"/>
      <c r="B37" s="202" t="s">
        <v>29</v>
      </c>
      <c r="C37" s="189" t="s">
        <v>103</v>
      </c>
      <c r="D37" s="185" t="s">
        <v>161</v>
      </c>
      <c r="E37" s="209">
        <v>2940.833333333333</v>
      </c>
      <c r="F37" s="209">
        <v>8691.75</v>
      </c>
      <c r="G37" s="194">
        <f>(F37-E37)/E37</f>
        <v>1.9555398129781811</v>
      </c>
      <c r="H37" s="209">
        <v>8471.2857142857138</v>
      </c>
      <c r="I37" s="194">
        <f>(F37-H37)/H37</f>
        <v>2.6024890807602216E-2</v>
      </c>
    </row>
    <row r="38" spans="1:9" ht="17.25" thickBot="1" x14ac:dyDescent="0.35">
      <c r="A38" s="38"/>
      <c r="B38" s="204" t="s">
        <v>30</v>
      </c>
      <c r="C38" s="189" t="s">
        <v>104</v>
      </c>
      <c r="D38" s="197" t="s">
        <v>161</v>
      </c>
      <c r="E38" s="212">
        <v>3390.3</v>
      </c>
      <c r="F38" s="212">
        <v>9121</v>
      </c>
      <c r="G38" s="196">
        <f>(F38-E38)/E38</f>
        <v>1.6903223903489366</v>
      </c>
      <c r="H38" s="212">
        <v>8211.9</v>
      </c>
      <c r="I38" s="196">
        <f>(F38-H38)/H38</f>
        <v>0.11070519611782906</v>
      </c>
    </row>
    <row r="39" spans="1:9" ht="15.75" customHeight="1" thickBot="1" x14ac:dyDescent="0.25">
      <c r="A39" s="249" t="s">
        <v>189</v>
      </c>
      <c r="B39" s="250"/>
      <c r="C39" s="250"/>
      <c r="D39" s="251"/>
      <c r="E39" s="83">
        <f>SUM(E34:E38)</f>
        <v>21629.766666666666</v>
      </c>
      <c r="F39" s="102">
        <f>SUM(F34:F38)</f>
        <v>56311.333333333328</v>
      </c>
      <c r="G39" s="103">
        <f t="shared" ref="G39" si="2">(F39-E39)/E39</f>
        <v>1.6034184372462024</v>
      </c>
      <c r="H39" s="102">
        <f>SUM(H34:H38)</f>
        <v>56216.019047619055</v>
      </c>
      <c r="I39" s="104">
        <f t="shared" ref="I39" si="3">(F39-H39)/H39</f>
        <v>1.6955004521671257E-3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31</v>
      </c>
      <c r="C41" s="189" t="s">
        <v>105</v>
      </c>
      <c r="D41" s="193" t="s">
        <v>161</v>
      </c>
      <c r="E41" s="207">
        <v>65659.176190476195</v>
      </c>
      <c r="F41" s="209">
        <v>347899.3</v>
      </c>
      <c r="G41" s="194">
        <f>(F41-E41)/E41</f>
        <v>4.2985632806410754</v>
      </c>
      <c r="H41" s="209">
        <v>348899.3</v>
      </c>
      <c r="I41" s="194">
        <f>(F41-H41)/H41</f>
        <v>-2.8661565099156118E-3</v>
      </c>
    </row>
    <row r="42" spans="1:9" ht="16.5" x14ac:dyDescent="0.3">
      <c r="A42" s="37"/>
      <c r="B42" s="202" t="s">
        <v>32</v>
      </c>
      <c r="C42" s="189" t="s">
        <v>106</v>
      </c>
      <c r="D42" s="185" t="s">
        <v>161</v>
      </c>
      <c r="E42" s="210">
        <v>38860.822222222225</v>
      </c>
      <c r="F42" s="209">
        <v>226816.5</v>
      </c>
      <c r="G42" s="194">
        <f>(F42-E42)/E42</f>
        <v>4.8366366697793888</v>
      </c>
      <c r="H42" s="209">
        <v>226116.5</v>
      </c>
      <c r="I42" s="194">
        <f>(F42-H42)/H42</f>
        <v>3.0957493150654642E-3</v>
      </c>
    </row>
    <row r="43" spans="1:9" ht="16.5" x14ac:dyDescent="0.3">
      <c r="A43" s="37"/>
      <c r="B43" s="204" t="s">
        <v>33</v>
      </c>
      <c r="C43" s="189" t="s">
        <v>107</v>
      </c>
      <c r="D43" s="185" t="s">
        <v>161</v>
      </c>
      <c r="E43" s="210">
        <v>26216.238095238095</v>
      </c>
      <c r="F43" s="217">
        <v>160974.5</v>
      </c>
      <c r="G43" s="194">
        <f>(F43-E43)/E43</f>
        <v>5.1402593085710233</v>
      </c>
      <c r="H43" s="217">
        <v>160228.25</v>
      </c>
      <c r="I43" s="194">
        <f>(F43-H43)/H43</f>
        <v>4.6574184015615227E-3</v>
      </c>
    </row>
    <row r="44" spans="1:9" ht="16.5" x14ac:dyDescent="0.3">
      <c r="A44" s="37"/>
      <c r="B44" s="202" t="s">
        <v>36</v>
      </c>
      <c r="C44" s="189" t="s">
        <v>153</v>
      </c>
      <c r="D44" s="185" t="s">
        <v>161</v>
      </c>
      <c r="E44" s="210">
        <v>22502.476190476194</v>
      </c>
      <c r="F44" s="210">
        <v>124428.57142857143</v>
      </c>
      <c r="G44" s="194">
        <f>(F44-E44)/E44</f>
        <v>4.5295501870693586</v>
      </c>
      <c r="H44" s="210">
        <v>117856.85714285714</v>
      </c>
      <c r="I44" s="194">
        <f>(F44-H44)/H44</f>
        <v>5.5760135176085308E-2</v>
      </c>
    </row>
    <row r="45" spans="1:9" ht="16.5" x14ac:dyDescent="0.3">
      <c r="A45" s="37"/>
      <c r="B45" s="202" t="s">
        <v>35</v>
      </c>
      <c r="C45" s="189" t="s">
        <v>152</v>
      </c>
      <c r="D45" s="185" t="s">
        <v>161</v>
      </c>
      <c r="E45" s="210">
        <v>12166.555555555557</v>
      </c>
      <c r="F45" s="210">
        <v>53333.333333333336</v>
      </c>
      <c r="G45" s="194">
        <f>(F45-E45)/E45</f>
        <v>3.3836016767276411</v>
      </c>
      <c r="H45" s="210">
        <v>45999.333333333336</v>
      </c>
      <c r="I45" s="194">
        <f>(F45-H45)/H45</f>
        <v>0.15943709329120712</v>
      </c>
    </row>
    <row r="46" spans="1:9" ht="16.5" customHeight="1" thickBot="1" x14ac:dyDescent="0.35">
      <c r="A46" s="38"/>
      <c r="B46" s="202" t="s">
        <v>34</v>
      </c>
      <c r="C46" s="189" t="s">
        <v>154</v>
      </c>
      <c r="D46" s="185" t="s">
        <v>161</v>
      </c>
      <c r="E46" s="213">
        <v>13108.888888888889</v>
      </c>
      <c r="F46" s="213">
        <v>63931.199999999997</v>
      </c>
      <c r="G46" s="200">
        <f>(F46-E46)/E46</f>
        <v>3.8769350737413117</v>
      </c>
      <c r="H46" s="213">
        <v>54121.2</v>
      </c>
      <c r="I46" s="200">
        <f>(F46-H46)/H46</f>
        <v>0.18125983902795947</v>
      </c>
    </row>
    <row r="47" spans="1:9" ht="15.75" customHeight="1" thickBot="1" x14ac:dyDescent="0.25">
      <c r="A47" s="249" t="s">
        <v>190</v>
      </c>
      <c r="B47" s="250"/>
      <c r="C47" s="250"/>
      <c r="D47" s="251"/>
      <c r="E47" s="83">
        <f>SUM(E41:E46)</f>
        <v>178514.15714285715</v>
      </c>
      <c r="F47" s="83">
        <f>SUM(F41:F46)</f>
        <v>977383.40476190485</v>
      </c>
      <c r="G47" s="103">
        <f t="shared" ref="G47" si="4">(F47-E47)/E47</f>
        <v>4.4751030417142061</v>
      </c>
      <c r="H47" s="102">
        <f>SUM(H41:H46)</f>
        <v>953221.44047619053</v>
      </c>
      <c r="I47" s="104">
        <f t="shared" ref="I47" si="5">(F47-H47)/H47</f>
        <v>2.5347692844218849E-2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49</v>
      </c>
      <c r="C49" s="189" t="s">
        <v>158</v>
      </c>
      <c r="D49" s="193" t="s">
        <v>199</v>
      </c>
      <c r="E49" s="207">
        <v>6031.95</v>
      </c>
      <c r="F49" s="207">
        <v>17560</v>
      </c>
      <c r="G49" s="194">
        <f>(F49-E49)/E49</f>
        <v>1.911164714561626</v>
      </c>
      <c r="H49" s="207">
        <v>17560</v>
      </c>
      <c r="I49" s="194">
        <f>(F49-H49)/H49</f>
        <v>0</v>
      </c>
    </row>
    <row r="50" spans="1:9" ht="16.5" x14ac:dyDescent="0.3">
      <c r="A50" s="37"/>
      <c r="B50" s="202" t="s">
        <v>46</v>
      </c>
      <c r="C50" s="189" t="s">
        <v>111</v>
      </c>
      <c r="D50" s="187" t="s">
        <v>110</v>
      </c>
      <c r="E50" s="210">
        <v>10126.266666666666</v>
      </c>
      <c r="F50" s="210">
        <v>58589.8</v>
      </c>
      <c r="G50" s="194">
        <f>(F50-E50)/E50</f>
        <v>4.7859230779359301</v>
      </c>
      <c r="H50" s="210">
        <v>58498.8</v>
      </c>
      <c r="I50" s="194">
        <f>(F50-H50)/H50</f>
        <v>1.5555874650420179E-3</v>
      </c>
    </row>
    <row r="51" spans="1:9" ht="16.5" x14ac:dyDescent="0.3">
      <c r="A51" s="37"/>
      <c r="B51" s="202" t="s">
        <v>45</v>
      </c>
      <c r="C51" s="189" t="s">
        <v>109</v>
      </c>
      <c r="D51" s="185" t="s">
        <v>108</v>
      </c>
      <c r="E51" s="210">
        <v>16911.920634920636</v>
      </c>
      <c r="F51" s="210">
        <v>99091.444444444438</v>
      </c>
      <c r="G51" s="194">
        <f>(F51-E51)/E51</f>
        <v>4.8592661699130222</v>
      </c>
      <c r="H51" s="210">
        <v>96768.111111111109</v>
      </c>
      <c r="I51" s="194">
        <f>(F51-H51)/H51</f>
        <v>2.4009286805915121E-2</v>
      </c>
    </row>
    <row r="52" spans="1:9" ht="16.5" x14ac:dyDescent="0.3">
      <c r="A52" s="37"/>
      <c r="B52" s="202" t="s">
        <v>50</v>
      </c>
      <c r="C52" s="189" t="s">
        <v>159</v>
      </c>
      <c r="D52" s="185" t="s">
        <v>112</v>
      </c>
      <c r="E52" s="210">
        <v>49995</v>
      </c>
      <c r="F52" s="210">
        <v>222916</v>
      </c>
      <c r="G52" s="194">
        <f>(F52-E52)/E52</f>
        <v>3.4587658765876585</v>
      </c>
      <c r="H52" s="210">
        <v>216999.33333333334</v>
      </c>
      <c r="I52" s="194">
        <f>(F52-H52)/H52</f>
        <v>2.7265828773667462E-2</v>
      </c>
    </row>
    <row r="53" spans="1:9" ht="16.5" x14ac:dyDescent="0.3">
      <c r="A53" s="37"/>
      <c r="B53" s="202" t="s">
        <v>47</v>
      </c>
      <c r="C53" s="189" t="s">
        <v>113</v>
      </c>
      <c r="D53" s="187" t="s">
        <v>114</v>
      </c>
      <c r="E53" s="210">
        <v>38726</v>
      </c>
      <c r="F53" s="210">
        <v>176305.88888888888</v>
      </c>
      <c r="G53" s="194">
        <f>(F53-E53)/E53</f>
        <v>3.5526490959275132</v>
      </c>
      <c r="H53" s="210">
        <v>171345.375</v>
      </c>
      <c r="I53" s="194">
        <f>(F53-H53)/H53</f>
        <v>2.8950381000297652E-2</v>
      </c>
    </row>
    <row r="54" spans="1:9" ht="16.5" customHeight="1" thickBot="1" x14ac:dyDescent="0.35">
      <c r="A54" s="38"/>
      <c r="B54" s="202" t="s">
        <v>48</v>
      </c>
      <c r="C54" s="189" t="s">
        <v>157</v>
      </c>
      <c r="D54" s="186" t="s">
        <v>114</v>
      </c>
      <c r="E54" s="213">
        <v>61198.865079365081</v>
      </c>
      <c r="F54" s="213">
        <v>282743.75</v>
      </c>
      <c r="G54" s="200">
        <f>(F54-E54)/E54</f>
        <v>3.6200815919270211</v>
      </c>
      <c r="H54" s="213">
        <v>243055</v>
      </c>
      <c r="I54" s="200">
        <f>(F54-H54)/H54</f>
        <v>0.16329123037995516</v>
      </c>
    </row>
    <row r="55" spans="1:9" ht="15.75" customHeight="1" thickBot="1" x14ac:dyDescent="0.25">
      <c r="A55" s="249" t="s">
        <v>191</v>
      </c>
      <c r="B55" s="250"/>
      <c r="C55" s="250"/>
      <c r="D55" s="251"/>
      <c r="E55" s="83">
        <f>SUM(E49:E54)</f>
        <v>182990.00238095238</v>
      </c>
      <c r="F55" s="83">
        <f>SUM(F49:F54)</f>
        <v>857206.8833333333</v>
      </c>
      <c r="G55" s="103">
        <f t="shared" ref="G55" si="6">(F55-E55)/E55</f>
        <v>3.6844465390452439</v>
      </c>
      <c r="H55" s="83">
        <f>SUM(H49:H54)</f>
        <v>804226.61944444443</v>
      </c>
      <c r="I55" s="104">
        <f t="shared" ref="I55" si="7">(F55-H55)/H55</f>
        <v>6.5877282109223598E-2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38</v>
      </c>
      <c r="C57" s="192" t="s">
        <v>115</v>
      </c>
      <c r="D57" s="193" t="s">
        <v>114</v>
      </c>
      <c r="E57" s="207">
        <v>9383</v>
      </c>
      <c r="F57" s="163">
        <v>45595</v>
      </c>
      <c r="G57" s="195">
        <f>(F57-E57)/E57</f>
        <v>3.8593200468933175</v>
      </c>
      <c r="H57" s="163">
        <v>45595</v>
      </c>
      <c r="I57" s="195">
        <f>(F57-H57)/H57</f>
        <v>0</v>
      </c>
    </row>
    <row r="58" spans="1:9" ht="16.5" x14ac:dyDescent="0.3">
      <c r="A58" s="110"/>
      <c r="B58" s="224" t="s">
        <v>41</v>
      </c>
      <c r="C58" s="189" t="s">
        <v>118</v>
      </c>
      <c r="D58" s="185" t="s">
        <v>114</v>
      </c>
      <c r="E58" s="210">
        <v>6640.583333333333</v>
      </c>
      <c r="F58" s="221">
        <v>39637.5</v>
      </c>
      <c r="G58" s="194">
        <f>(F58-E58)/E58</f>
        <v>4.9689786288855142</v>
      </c>
      <c r="H58" s="221">
        <v>39637.5</v>
      </c>
      <c r="I58" s="194">
        <f>(F58-H58)/H58</f>
        <v>0</v>
      </c>
    </row>
    <row r="59" spans="1:9" ht="16.5" x14ac:dyDescent="0.3">
      <c r="A59" s="110"/>
      <c r="B59" s="224" t="s">
        <v>56</v>
      </c>
      <c r="C59" s="189" t="s">
        <v>123</v>
      </c>
      <c r="D59" s="185" t="s">
        <v>120</v>
      </c>
      <c r="E59" s="210">
        <v>81079.333333333328</v>
      </c>
      <c r="F59" s="221">
        <v>432490</v>
      </c>
      <c r="G59" s="194">
        <f>(F59-E59)/E59</f>
        <v>4.3341583140792155</v>
      </c>
      <c r="H59" s="221">
        <v>432490</v>
      </c>
      <c r="I59" s="194">
        <f>(F59-H59)/H59</f>
        <v>0</v>
      </c>
    </row>
    <row r="60" spans="1:9" ht="16.5" x14ac:dyDescent="0.3">
      <c r="A60" s="110"/>
      <c r="B60" s="224" t="s">
        <v>54</v>
      </c>
      <c r="C60" s="189" t="s">
        <v>121</v>
      </c>
      <c r="D60" s="185" t="s">
        <v>120</v>
      </c>
      <c r="E60" s="210">
        <v>17965.194444444442</v>
      </c>
      <c r="F60" s="221">
        <v>50756.666666666664</v>
      </c>
      <c r="G60" s="194">
        <f>(F60-E60)/E60</f>
        <v>1.8252778907362539</v>
      </c>
      <c r="H60" s="221">
        <v>50523.333333333336</v>
      </c>
      <c r="I60" s="194">
        <f>(F60-H60)/H60</f>
        <v>4.6183281652041001E-3</v>
      </c>
    </row>
    <row r="61" spans="1:9" ht="16.5" x14ac:dyDescent="0.3">
      <c r="A61" s="110"/>
      <c r="B61" s="224" t="s">
        <v>55</v>
      </c>
      <c r="C61" s="189" t="s">
        <v>122</v>
      </c>
      <c r="D61" s="185" t="s">
        <v>120</v>
      </c>
      <c r="E61" s="210">
        <v>18473.268518518518</v>
      </c>
      <c r="F61" s="226">
        <v>66498</v>
      </c>
      <c r="G61" s="194">
        <f>(F61-E61)/E61</f>
        <v>2.5996878372302721</v>
      </c>
      <c r="H61" s="226">
        <v>65114.666666666664</v>
      </c>
      <c r="I61" s="194">
        <f>(F61-H61)/H61</f>
        <v>2.124457367515771E-2</v>
      </c>
    </row>
    <row r="62" spans="1:9" s="145" customFormat="1" ht="17.25" thickBot="1" x14ac:dyDescent="0.35">
      <c r="A62" s="168"/>
      <c r="B62" s="225" t="s">
        <v>42</v>
      </c>
      <c r="C62" s="190" t="s">
        <v>198</v>
      </c>
      <c r="D62" s="186" t="s">
        <v>114</v>
      </c>
      <c r="E62" s="213">
        <v>3470.5555555555561</v>
      </c>
      <c r="F62" s="222">
        <v>22247.5</v>
      </c>
      <c r="G62" s="199">
        <f>(F62-E62)/E62</f>
        <v>5.4103569713462454</v>
      </c>
      <c r="H62" s="222">
        <v>21768.6</v>
      </c>
      <c r="I62" s="199">
        <f>(F62-H62)/H62</f>
        <v>2.1999577372913345E-2</v>
      </c>
    </row>
    <row r="63" spans="1:9" s="145" customFormat="1" ht="16.5" x14ac:dyDescent="0.3">
      <c r="A63" s="168"/>
      <c r="B63" s="94" t="s">
        <v>39</v>
      </c>
      <c r="C63" s="188" t="s">
        <v>116</v>
      </c>
      <c r="D63" s="185" t="s">
        <v>114</v>
      </c>
      <c r="E63" s="210">
        <v>17790.666666666668</v>
      </c>
      <c r="F63" s="220">
        <v>56222.5</v>
      </c>
      <c r="G63" s="194">
        <f>(F63-E63)/E63</f>
        <v>2.1602244622648574</v>
      </c>
      <c r="H63" s="220">
        <v>52885</v>
      </c>
      <c r="I63" s="194">
        <f>(F63-H63)/H63</f>
        <v>6.310863193722227E-2</v>
      </c>
    </row>
    <row r="64" spans="1:9" s="145" customFormat="1" ht="16.5" x14ac:dyDescent="0.3">
      <c r="A64" s="168"/>
      <c r="B64" s="224" t="s">
        <v>43</v>
      </c>
      <c r="C64" s="189" t="s">
        <v>119</v>
      </c>
      <c r="D64" s="187" t="s">
        <v>114</v>
      </c>
      <c r="E64" s="217">
        <v>8665.8333333333339</v>
      </c>
      <c r="F64" s="210">
        <v>5446.25</v>
      </c>
      <c r="G64" s="194">
        <f>(F64-E64)/E64</f>
        <v>-0.37152610827964233</v>
      </c>
      <c r="H64" s="210">
        <v>5095</v>
      </c>
      <c r="I64" s="194">
        <f>(F64-H64)/H64</f>
        <v>6.8940137389597644E-2</v>
      </c>
    </row>
    <row r="65" spans="1:9" ht="16.5" customHeight="1" thickBot="1" x14ac:dyDescent="0.35">
      <c r="A65" s="111"/>
      <c r="B65" s="225" t="s">
        <v>40</v>
      </c>
      <c r="C65" s="190" t="s">
        <v>117</v>
      </c>
      <c r="D65" s="186" t="s">
        <v>114</v>
      </c>
      <c r="E65" s="213">
        <v>12777</v>
      </c>
      <c r="F65" s="222">
        <v>40291.599999999999</v>
      </c>
      <c r="G65" s="199">
        <f>(F65-E65)/E65</f>
        <v>2.1534476011583314</v>
      </c>
      <c r="H65" s="222">
        <v>37491.599999999999</v>
      </c>
      <c r="I65" s="199">
        <f>(F65-H65)/H65</f>
        <v>7.4683395747314071E-2</v>
      </c>
    </row>
    <row r="66" spans="1:9" ht="15.75" customHeight="1" thickBot="1" x14ac:dyDescent="0.25">
      <c r="A66" s="249" t="s">
        <v>192</v>
      </c>
      <c r="B66" s="260"/>
      <c r="C66" s="260"/>
      <c r="D66" s="261"/>
      <c r="E66" s="99">
        <f>SUM(E57:E65)</f>
        <v>176245.43518518517</v>
      </c>
      <c r="F66" s="99">
        <f>SUM(F57:F65)</f>
        <v>759185.0166666666</v>
      </c>
      <c r="G66" s="101">
        <f t="shared" ref="G66" si="8">(F66-E66)/E66</f>
        <v>3.3075442826021186</v>
      </c>
      <c r="H66" s="99">
        <f>SUM(H57:H65)</f>
        <v>750600.7</v>
      </c>
      <c r="I66" s="177">
        <f t="shared" ref="I66" si="9">(F66-H66)/H66</f>
        <v>1.1436595604915705E-2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60</v>
      </c>
      <c r="C68" s="189" t="s">
        <v>129</v>
      </c>
      <c r="D68" s="193" t="s">
        <v>215</v>
      </c>
      <c r="E68" s="207">
        <v>116349.90476190475</v>
      </c>
      <c r="F68" s="215">
        <v>527846.85714285716</v>
      </c>
      <c r="G68" s="194">
        <f>(F68-E68)/E68</f>
        <v>3.536719288451748</v>
      </c>
      <c r="H68" s="215">
        <v>527846.85714285716</v>
      </c>
      <c r="I68" s="194">
        <f>(F68-H68)/H68</f>
        <v>0</v>
      </c>
    </row>
    <row r="69" spans="1:9" ht="16.5" x14ac:dyDescent="0.3">
      <c r="A69" s="37"/>
      <c r="B69" s="202" t="s">
        <v>61</v>
      </c>
      <c r="C69" s="189" t="s">
        <v>130</v>
      </c>
      <c r="D69" s="187" t="s">
        <v>216</v>
      </c>
      <c r="E69" s="210">
        <v>51701.733333333337</v>
      </c>
      <c r="F69" s="209">
        <v>200459</v>
      </c>
      <c r="G69" s="194">
        <f>(F69-E69)/E69</f>
        <v>2.8772201060957334</v>
      </c>
      <c r="H69" s="209">
        <v>200459</v>
      </c>
      <c r="I69" s="194">
        <f>(F69-H69)/H69</f>
        <v>0</v>
      </c>
    </row>
    <row r="70" spans="1:9" ht="16.5" x14ac:dyDescent="0.3">
      <c r="A70" s="37"/>
      <c r="B70" s="202" t="s">
        <v>63</v>
      </c>
      <c r="C70" s="189" t="s">
        <v>132</v>
      </c>
      <c r="D70" s="187" t="s">
        <v>126</v>
      </c>
      <c r="E70" s="210">
        <v>16129.611111111111</v>
      </c>
      <c r="F70" s="209">
        <v>65772.857142857145</v>
      </c>
      <c r="G70" s="194">
        <f>(F70-E70)/E70</f>
        <v>3.0777707961941241</v>
      </c>
      <c r="H70" s="209">
        <v>64217.142857142855</v>
      </c>
      <c r="I70" s="194">
        <f>(F70-H70)/H70</f>
        <v>2.422584089695682E-2</v>
      </c>
    </row>
    <row r="71" spans="1:9" ht="16.5" x14ac:dyDescent="0.3">
      <c r="A71" s="37"/>
      <c r="B71" s="202" t="s">
        <v>59</v>
      </c>
      <c r="C71" s="189" t="s">
        <v>128</v>
      </c>
      <c r="D71" s="187" t="s">
        <v>124</v>
      </c>
      <c r="E71" s="210">
        <v>24792.340740740739</v>
      </c>
      <c r="F71" s="209">
        <v>92794</v>
      </c>
      <c r="G71" s="194">
        <f>(F71-E71)/E71</f>
        <v>2.7428494941388712</v>
      </c>
      <c r="H71" s="209">
        <v>88101</v>
      </c>
      <c r="I71" s="194">
        <f>(F71-H71)/H71</f>
        <v>5.3268407850081155E-2</v>
      </c>
    </row>
    <row r="72" spans="1:9" ht="16.5" x14ac:dyDescent="0.3">
      <c r="A72" s="37"/>
      <c r="B72" s="202" t="s">
        <v>64</v>
      </c>
      <c r="C72" s="189" t="s">
        <v>133</v>
      </c>
      <c r="D72" s="187" t="s">
        <v>127</v>
      </c>
      <c r="E72" s="210">
        <v>13197</v>
      </c>
      <c r="F72" s="209">
        <v>42983.6</v>
      </c>
      <c r="G72" s="194">
        <f>(F72-E72)/E72</f>
        <v>2.2570735773281805</v>
      </c>
      <c r="H72" s="209">
        <v>40686.6</v>
      </c>
      <c r="I72" s="194">
        <f>(F72-H72)/H72</f>
        <v>5.6455933894697517E-2</v>
      </c>
    </row>
    <row r="73" spans="1:9" ht="16.5" customHeight="1" thickBot="1" x14ac:dyDescent="0.35">
      <c r="A73" s="37"/>
      <c r="B73" s="202" t="s">
        <v>62</v>
      </c>
      <c r="C73" s="189" t="s">
        <v>131</v>
      </c>
      <c r="D73" s="186" t="s">
        <v>125</v>
      </c>
      <c r="E73" s="213">
        <v>22824.555555555558</v>
      </c>
      <c r="F73" s="218">
        <v>100485</v>
      </c>
      <c r="G73" s="200">
        <f>(F73-E73)/E73</f>
        <v>3.4024953631809787</v>
      </c>
      <c r="H73" s="218">
        <v>89151</v>
      </c>
      <c r="I73" s="200">
        <f>(F73-H73)/H73</f>
        <v>0.12713261769357606</v>
      </c>
    </row>
    <row r="74" spans="1:9" ht="15.75" customHeight="1" thickBot="1" x14ac:dyDescent="0.25">
      <c r="A74" s="249" t="s">
        <v>214</v>
      </c>
      <c r="B74" s="250"/>
      <c r="C74" s="250"/>
      <c r="D74" s="251"/>
      <c r="E74" s="83">
        <f>SUM(E68:E73)</f>
        <v>244995.14550264549</v>
      </c>
      <c r="F74" s="83">
        <f>SUM(F68:F73)</f>
        <v>1030341.3142857143</v>
      </c>
      <c r="G74" s="103">
        <f t="shared" ref="G74" si="10">(F74-E74)/E74</f>
        <v>3.2055580822706076</v>
      </c>
      <c r="H74" s="83">
        <f>SUM(H68:H73)</f>
        <v>1010461.6</v>
      </c>
      <c r="I74" s="104">
        <f t="shared" ref="I74" si="11">(F74-H74)/H74</f>
        <v>1.9673893877525203E-2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67</v>
      </c>
      <c r="C76" s="191" t="s">
        <v>139</v>
      </c>
      <c r="D76" s="193" t="s">
        <v>135</v>
      </c>
      <c r="E76" s="207">
        <v>8149.3809523809514</v>
      </c>
      <c r="F76" s="207">
        <v>52514.5</v>
      </c>
      <c r="G76" s="194">
        <f>(F76-E76)/E76</f>
        <v>5.4439863968633322</v>
      </c>
      <c r="H76" s="207">
        <v>52514.5</v>
      </c>
      <c r="I76" s="194">
        <f>(F76-H76)/H76</f>
        <v>0</v>
      </c>
    </row>
    <row r="77" spans="1:9" ht="16.5" x14ac:dyDescent="0.3">
      <c r="A77" s="37"/>
      <c r="B77" s="202" t="s">
        <v>71</v>
      </c>
      <c r="C77" s="189" t="s">
        <v>200</v>
      </c>
      <c r="D77" s="187" t="s">
        <v>134</v>
      </c>
      <c r="E77" s="210">
        <v>7339.1851851851852</v>
      </c>
      <c r="F77" s="210">
        <v>21485.375</v>
      </c>
      <c r="G77" s="194">
        <f>(F77-E77)/E77</f>
        <v>1.9274877875230876</v>
      </c>
      <c r="H77" s="210">
        <v>21485.375</v>
      </c>
      <c r="I77" s="194">
        <f>(F77-H77)/H77</f>
        <v>0</v>
      </c>
    </row>
    <row r="78" spans="1:9" ht="16.5" x14ac:dyDescent="0.3">
      <c r="A78" s="37"/>
      <c r="B78" s="202" t="s">
        <v>69</v>
      </c>
      <c r="C78" s="189" t="s">
        <v>140</v>
      </c>
      <c r="D78" s="187" t="s">
        <v>136</v>
      </c>
      <c r="E78" s="210">
        <v>2768.2222222222226</v>
      </c>
      <c r="F78" s="210">
        <v>22732.5</v>
      </c>
      <c r="G78" s="194">
        <f>(F78-E78)/E78</f>
        <v>7.2119491049209268</v>
      </c>
      <c r="H78" s="210">
        <v>22380</v>
      </c>
      <c r="I78" s="194">
        <f>(F78-H78)/H78</f>
        <v>1.5750670241286863E-2</v>
      </c>
    </row>
    <row r="79" spans="1:9" ht="16.5" x14ac:dyDescent="0.3">
      <c r="A79" s="37"/>
      <c r="B79" s="202" t="s">
        <v>70</v>
      </c>
      <c r="C79" s="189" t="s">
        <v>141</v>
      </c>
      <c r="D79" s="187" t="s">
        <v>137</v>
      </c>
      <c r="E79" s="210">
        <v>8611.3888888888887</v>
      </c>
      <c r="F79" s="210">
        <v>28804.5</v>
      </c>
      <c r="G79" s="194">
        <f>(F79-E79)/E79</f>
        <v>2.3449308086835909</v>
      </c>
      <c r="H79" s="210">
        <v>27787</v>
      </c>
      <c r="I79" s="194">
        <f>(F79-H79)/H79</f>
        <v>3.661784287616511E-2</v>
      </c>
    </row>
    <row r="80" spans="1:9" ht="16.5" customHeight="1" thickBot="1" x14ac:dyDescent="0.35">
      <c r="A80" s="38"/>
      <c r="B80" s="202" t="s">
        <v>68</v>
      </c>
      <c r="C80" s="189" t="s">
        <v>138</v>
      </c>
      <c r="D80" s="186" t="s">
        <v>134</v>
      </c>
      <c r="E80" s="213">
        <v>15135.125</v>
      </c>
      <c r="F80" s="213">
        <v>62865.333333333336</v>
      </c>
      <c r="G80" s="194">
        <f>(F80-E80)/E80</f>
        <v>3.1536051623844097</v>
      </c>
      <c r="H80" s="213">
        <v>60295.333333333336</v>
      </c>
      <c r="I80" s="194">
        <f>(F80-H80)/H80</f>
        <v>4.262353084263016E-2</v>
      </c>
    </row>
    <row r="81" spans="1:11" ht="15.75" customHeight="1" thickBot="1" x14ac:dyDescent="0.25">
      <c r="A81" s="249" t="s">
        <v>193</v>
      </c>
      <c r="B81" s="250"/>
      <c r="C81" s="250"/>
      <c r="D81" s="251"/>
      <c r="E81" s="83">
        <f>SUM(E76:E80)</f>
        <v>42003.302248677246</v>
      </c>
      <c r="F81" s="83">
        <f>SUM(F76:F80)</f>
        <v>188402.20833333334</v>
      </c>
      <c r="G81" s="103">
        <f t="shared" ref="G81" si="12">(F81-E81)/E81</f>
        <v>3.4854141995291918</v>
      </c>
      <c r="H81" s="83">
        <f>SUM(H76:H80)</f>
        <v>184462.20833333334</v>
      </c>
      <c r="I81" s="104">
        <f t="shared" ref="I81" si="13">(F81-H81)/H81</f>
        <v>2.1359388655264301E-2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74</v>
      </c>
      <c r="C83" s="189" t="s">
        <v>144</v>
      </c>
      <c r="D83" s="193" t="s">
        <v>142</v>
      </c>
      <c r="E83" s="210">
        <v>4447.333333333333</v>
      </c>
      <c r="F83" s="207">
        <v>18558</v>
      </c>
      <c r="G83" s="195">
        <f>(F83-E83)/E83</f>
        <v>3.1728376555239097</v>
      </c>
      <c r="H83" s="207">
        <v>19067.166666666668</v>
      </c>
      <c r="I83" s="195">
        <f>(F83-H83)/H83</f>
        <v>-2.670384517888523E-2</v>
      </c>
    </row>
    <row r="84" spans="1:11" ht="16.5" x14ac:dyDescent="0.3">
      <c r="A84" s="37"/>
      <c r="B84" s="202" t="s">
        <v>75</v>
      </c>
      <c r="C84" s="189" t="s">
        <v>148</v>
      </c>
      <c r="D84" s="185" t="s">
        <v>145</v>
      </c>
      <c r="E84" s="210">
        <v>2463.5</v>
      </c>
      <c r="F84" s="210">
        <v>10313.333333333334</v>
      </c>
      <c r="G84" s="194">
        <f>(F84-E84)/E84</f>
        <v>3.1864555848724718</v>
      </c>
      <c r="H84" s="210">
        <v>10323.333333333334</v>
      </c>
      <c r="I84" s="194">
        <f>(F84-H84)/H84</f>
        <v>-9.686793671294801E-4</v>
      </c>
    </row>
    <row r="85" spans="1:11" ht="16.5" x14ac:dyDescent="0.3">
      <c r="A85" s="37"/>
      <c r="B85" s="202" t="s">
        <v>79</v>
      </c>
      <c r="C85" s="189" t="s">
        <v>155</v>
      </c>
      <c r="D85" s="187" t="s">
        <v>156</v>
      </c>
      <c r="E85" s="210">
        <v>29999</v>
      </c>
      <c r="F85" s="210">
        <v>57000</v>
      </c>
      <c r="G85" s="194">
        <f>(F85-E85)/E85</f>
        <v>0.90006333544451478</v>
      </c>
      <c r="H85" s="210">
        <v>57000</v>
      </c>
      <c r="I85" s="194">
        <f>(F85-H85)/H85</f>
        <v>0</v>
      </c>
    </row>
    <row r="86" spans="1:11" ht="16.5" x14ac:dyDescent="0.3">
      <c r="A86" s="37"/>
      <c r="B86" s="202" t="s">
        <v>80</v>
      </c>
      <c r="C86" s="189" t="s">
        <v>151</v>
      </c>
      <c r="D86" s="187" t="s">
        <v>150</v>
      </c>
      <c r="E86" s="210">
        <v>6493.2222222222217</v>
      </c>
      <c r="F86" s="210">
        <v>43922.142857142855</v>
      </c>
      <c r="G86" s="194">
        <f>(F86-E86)/E86</f>
        <v>5.7643061262904185</v>
      </c>
      <c r="H86" s="210">
        <v>43922.142857142855</v>
      </c>
      <c r="I86" s="194">
        <f>(F86-H86)/H86</f>
        <v>0</v>
      </c>
    </row>
    <row r="87" spans="1:11" ht="16.5" x14ac:dyDescent="0.3">
      <c r="A87" s="37"/>
      <c r="B87" s="202" t="s">
        <v>78</v>
      </c>
      <c r="C87" s="189" t="s">
        <v>149</v>
      </c>
      <c r="D87" s="198" t="s">
        <v>147</v>
      </c>
      <c r="E87" s="219">
        <v>4740.083333333333</v>
      </c>
      <c r="F87" s="219">
        <v>33949.714285714283</v>
      </c>
      <c r="G87" s="194">
        <f>(F87-E87)/E87</f>
        <v>6.162261061313469</v>
      </c>
      <c r="H87" s="219">
        <v>33783.833333333336</v>
      </c>
      <c r="I87" s="194">
        <f>(F87-H87)/H87</f>
        <v>4.9100689890415085E-3</v>
      </c>
    </row>
    <row r="88" spans="1:11" ht="16.5" x14ac:dyDescent="0.3">
      <c r="A88" s="37"/>
      <c r="B88" s="202" t="s">
        <v>77</v>
      </c>
      <c r="C88" s="189" t="s">
        <v>146</v>
      </c>
      <c r="D88" s="198" t="s">
        <v>162</v>
      </c>
      <c r="E88" s="219">
        <v>5385.9629629629635</v>
      </c>
      <c r="F88" s="219">
        <v>15525.333333333334</v>
      </c>
      <c r="G88" s="194">
        <f>(F88-E88)/E88</f>
        <v>1.8825547891982586</v>
      </c>
      <c r="H88" s="219">
        <v>15027.555555555555</v>
      </c>
      <c r="I88" s="194">
        <f>(F88-H88)/H88</f>
        <v>3.3124334555779109E-2</v>
      </c>
    </row>
    <row r="89" spans="1:11" ht="16.5" customHeight="1" thickBot="1" x14ac:dyDescent="0.35">
      <c r="A89" s="35"/>
      <c r="B89" s="203" t="s">
        <v>76</v>
      </c>
      <c r="C89" s="190" t="s">
        <v>143</v>
      </c>
      <c r="D89" s="186" t="s">
        <v>161</v>
      </c>
      <c r="E89" s="213">
        <v>3802.8095238095243</v>
      </c>
      <c r="F89" s="262">
        <v>21171.666666666668</v>
      </c>
      <c r="G89" s="196">
        <f>(F89-E89)/E89</f>
        <v>4.5673749984347412</v>
      </c>
      <c r="H89" s="262">
        <v>20265.833333333332</v>
      </c>
      <c r="I89" s="196">
        <f>(F89-H89)/H89</f>
        <v>4.4697561577367616E-2</v>
      </c>
    </row>
    <row r="90" spans="1:11" ht="15.75" customHeight="1" thickBot="1" x14ac:dyDescent="0.25">
      <c r="A90" s="249" t="s">
        <v>194</v>
      </c>
      <c r="B90" s="250"/>
      <c r="C90" s="250"/>
      <c r="D90" s="251"/>
      <c r="E90" s="83">
        <f>SUM(E83:E89)</f>
        <v>57331.911375661381</v>
      </c>
      <c r="F90" s="83">
        <f>SUM(F83:F89)</f>
        <v>200440.19047619047</v>
      </c>
      <c r="G90" s="112">
        <f t="shared" ref="G90:G91" si="14">(F90-E90)/E90</f>
        <v>2.4961365436227476</v>
      </c>
      <c r="H90" s="83">
        <f>SUM(H83:H89)</f>
        <v>199389.86507936509</v>
      </c>
      <c r="I90" s="104">
        <f t="shared" ref="I90:I91" si="15">(F90-H90)/H90</f>
        <v>5.267697013623604E-3</v>
      </c>
    </row>
    <row r="91" spans="1:11" ht="15.75" customHeight="1" thickBot="1" x14ac:dyDescent="0.25">
      <c r="A91" s="249" t="s">
        <v>195</v>
      </c>
      <c r="B91" s="250"/>
      <c r="C91" s="250"/>
      <c r="D91" s="251"/>
      <c r="E91" s="99">
        <f>SUM(E90+E81+E74+E66+E55+E47+E39+E32)</f>
        <v>951381.24167671963</v>
      </c>
      <c r="F91" s="99">
        <f>SUM(F32,F39,F47,F55,F66,F74,F81,F90)</f>
        <v>4241980.2706349213</v>
      </c>
      <c r="G91" s="101">
        <f t="shared" si="14"/>
        <v>3.4587596273801147</v>
      </c>
      <c r="H91" s="99">
        <f>SUM(H32,H39,H47,H55,H66,H74,H81,H90)</f>
        <v>4118065.8789682542</v>
      </c>
      <c r="I91" s="113">
        <f t="shared" si="15"/>
        <v>3.0090434516728215E-2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C21" zoomScaleNormal="100" workbookViewId="0">
      <selection activeCell="C42" sqref="C42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243" t="s">
        <v>3</v>
      </c>
      <c r="B13" s="243"/>
      <c r="C13" s="245" t="s">
        <v>0</v>
      </c>
      <c r="D13" s="239" t="s">
        <v>207</v>
      </c>
      <c r="E13" s="239" t="s">
        <v>208</v>
      </c>
      <c r="F13" s="239" t="s">
        <v>209</v>
      </c>
      <c r="G13" s="239" t="s">
        <v>210</v>
      </c>
      <c r="H13" s="239" t="s">
        <v>211</v>
      </c>
      <c r="I13" s="239" t="s">
        <v>212</v>
      </c>
    </row>
    <row r="14" spans="1:9" ht="24.75" customHeight="1" thickBot="1" x14ac:dyDescent="0.25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14000</v>
      </c>
      <c r="E16" s="206">
        <v>12000</v>
      </c>
      <c r="F16" s="228">
        <v>14000</v>
      </c>
      <c r="G16" s="206">
        <v>11500</v>
      </c>
      <c r="H16" s="228">
        <v>11750</v>
      </c>
      <c r="I16" s="171">
        <v>12650</v>
      </c>
    </row>
    <row r="17" spans="1:9" ht="16.5" x14ac:dyDescent="0.3">
      <c r="A17" s="88"/>
      <c r="B17" s="137" t="s">
        <v>5</v>
      </c>
      <c r="C17" s="142" t="s">
        <v>164</v>
      </c>
      <c r="D17" s="227">
        <v>27500</v>
      </c>
      <c r="E17" s="209">
        <v>20000</v>
      </c>
      <c r="F17" s="227">
        <v>21500</v>
      </c>
      <c r="G17" s="209">
        <v>23500</v>
      </c>
      <c r="H17" s="227">
        <v>23000</v>
      </c>
      <c r="I17" s="130">
        <v>23100</v>
      </c>
    </row>
    <row r="18" spans="1:9" ht="16.5" x14ac:dyDescent="0.3">
      <c r="A18" s="88"/>
      <c r="B18" s="137" t="s">
        <v>6</v>
      </c>
      <c r="C18" s="142" t="s">
        <v>165</v>
      </c>
      <c r="D18" s="227">
        <v>16000</v>
      </c>
      <c r="E18" s="209">
        <v>16000</v>
      </c>
      <c r="F18" s="227">
        <v>16000</v>
      </c>
      <c r="G18" s="209">
        <v>14500</v>
      </c>
      <c r="H18" s="227">
        <v>17250</v>
      </c>
      <c r="I18" s="130">
        <v>15950</v>
      </c>
    </row>
    <row r="19" spans="1:9" ht="16.5" x14ac:dyDescent="0.3">
      <c r="A19" s="88"/>
      <c r="B19" s="137" t="s">
        <v>7</v>
      </c>
      <c r="C19" s="142" t="s">
        <v>166</v>
      </c>
      <c r="D19" s="227">
        <v>4500</v>
      </c>
      <c r="E19" s="209">
        <v>5000</v>
      </c>
      <c r="F19" s="227">
        <v>5000</v>
      </c>
      <c r="G19" s="209">
        <v>5000</v>
      </c>
      <c r="H19" s="227">
        <v>4750</v>
      </c>
      <c r="I19" s="130">
        <v>4850</v>
      </c>
    </row>
    <row r="20" spans="1:9" ht="16.5" x14ac:dyDescent="0.3">
      <c r="A20" s="88"/>
      <c r="B20" s="137" t="s">
        <v>8</v>
      </c>
      <c r="C20" s="142" t="s">
        <v>167</v>
      </c>
      <c r="D20" s="227">
        <v>30000</v>
      </c>
      <c r="E20" s="209">
        <v>25000</v>
      </c>
      <c r="F20" s="227">
        <v>25000</v>
      </c>
      <c r="G20" s="209">
        <v>29000</v>
      </c>
      <c r="H20" s="227">
        <v>30000</v>
      </c>
      <c r="I20" s="130">
        <v>27800</v>
      </c>
    </row>
    <row r="21" spans="1:9" ht="16.5" x14ac:dyDescent="0.3">
      <c r="A21" s="88"/>
      <c r="B21" s="137" t="s">
        <v>9</v>
      </c>
      <c r="C21" s="142" t="s">
        <v>168</v>
      </c>
      <c r="D21" s="227">
        <v>17000</v>
      </c>
      <c r="E21" s="209">
        <v>10000</v>
      </c>
      <c r="F21" s="227">
        <v>13500</v>
      </c>
      <c r="G21" s="209">
        <v>14000</v>
      </c>
      <c r="H21" s="227">
        <v>13800</v>
      </c>
      <c r="I21" s="130">
        <v>13660</v>
      </c>
    </row>
    <row r="22" spans="1:9" ht="16.5" x14ac:dyDescent="0.3">
      <c r="A22" s="88"/>
      <c r="B22" s="137" t="s">
        <v>10</v>
      </c>
      <c r="C22" s="142" t="s">
        <v>169</v>
      </c>
      <c r="D22" s="227">
        <v>10000</v>
      </c>
      <c r="E22" s="209">
        <v>12000</v>
      </c>
      <c r="F22" s="227">
        <v>9500</v>
      </c>
      <c r="G22" s="209">
        <v>10000</v>
      </c>
      <c r="H22" s="227">
        <v>9400</v>
      </c>
      <c r="I22" s="130">
        <v>10180</v>
      </c>
    </row>
    <row r="23" spans="1:9" ht="16.5" x14ac:dyDescent="0.3">
      <c r="A23" s="88"/>
      <c r="B23" s="137" t="s">
        <v>11</v>
      </c>
      <c r="C23" s="142" t="s">
        <v>170</v>
      </c>
      <c r="D23" s="227">
        <v>1750</v>
      </c>
      <c r="E23" s="209">
        <v>2500</v>
      </c>
      <c r="F23" s="227">
        <v>3000</v>
      </c>
      <c r="G23" s="209">
        <v>1500</v>
      </c>
      <c r="H23" s="227">
        <v>2000</v>
      </c>
      <c r="I23" s="130">
        <v>2150</v>
      </c>
    </row>
    <row r="24" spans="1:9" ht="16.5" x14ac:dyDescent="0.3">
      <c r="A24" s="88"/>
      <c r="B24" s="137" t="s">
        <v>12</v>
      </c>
      <c r="C24" s="142" t="s">
        <v>171</v>
      </c>
      <c r="D24" s="227">
        <v>4000</v>
      </c>
      <c r="E24" s="209">
        <v>2500</v>
      </c>
      <c r="F24" s="227">
        <v>4000</v>
      </c>
      <c r="G24" s="209">
        <v>2500</v>
      </c>
      <c r="H24" s="227">
        <v>4000</v>
      </c>
      <c r="I24" s="130">
        <v>3400</v>
      </c>
    </row>
    <row r="25" spans="1:9" ht="16.5" x14ac:dyDescent="0.3">
      <c r="A25" s="88"/>
      <c r="B25" s="137" t="s">
        <v>13</v>
      </c>
      <c r="C25" s="142" t="s">
        <v>172</v>
      </c>
      <c r="D25" s="227">
        <v>3000</v>
      </c>
      <c r="E25" s="209">
        <v>2500</v>
      </c>
      <c r="F25" s="227">
        <v>3000</v>
      </c>
      <c r="G25" s="209">
        <v>3000</v>
      </c>
      <c r="H25" s="227">
        <v>3800</v>
      </c>
      <c r="I25" s="130">
        <v>3060</v>
      </c>
    </row>
    <row r="26" spans="1:9" ht="16.5" x14ac:dyDescent="0.3">
      <c r="A26" s="88"/>
      <c r="B26" s="137" t="s">
        <v>14</v>
      </c>
      <c r="C26" s="142" t="s">
        <v>173</v>
      </c>
      <c r="D26" s="227">
        <v>2000</v>
      </c>
      <c r="E26" s="209">
        <v>4000</v>
      </c>
      <c r="F26" s="227">
        <v>4500</v>
      </c>
      <c r="G26" s="209">
        <v>2000</v>
      </c>
      <c r="H26" s="227">
        <v>2000</v>
      </c>
      <c r="I26" s="130">
        <v>2900</v>
      </c>
    </row>
    <row r="27" spans="1:9" ht="16.5" x14ac:dyDescent="0.3">
      <c r="A27" s="88"/>
      <c r="B27" s="137" t="s">
        <v>15</v>
      </c>
      <c r="C27" s="142" t="s">
        <v>174</v>
      </c>
      <c r="D27" s="227">
        <v>8500</v>
      </c>
      <c r="E27" s="209">
        <v>8000</v>
      </c>
      <c r="F27" s="227">
        <v>8500</v>
      </c>
      <c r="G27" s="209">
        <v>7500</v>
      </c>
      <c r="H27" s="227">
        <v>9800</v>
      </c>
      <c r="I27" s="130">
        <v>8460</v>
      </c>
    </row>
    <row r="28" spans="1:9" ht="16.5" x14ac:dyDescent="0.3">
      <c r="A28" s="88"/>
      <c r="B28" s="137" t="s">
        <v>16</v>
      </c>
      <c r="C28" s="142" t="s">
        <v>175</v>
      </c>
      <c r="D28" s="227">
        <v>3000</v>
      </c>
      <c r="E28" s="209">
        <v>2500</v>
      </c>
      <c r="F28" s="227">
        <v>4500</v>
      </c>
      <c r="G28" s="209">
        <v>2000</v>
      </c>
      <c r="H28" s="227">
        <v>3800</v>
      </c>
      <c r="I28" s="130">
        <v>3160</v>
      </c>
    </row>
    <row r="29" spans="1:9" ht="16.5" x14ac:dyDescent="0.3">
      <c r="A29" s="88"/>
      <c r="B29" s="139" t="s">
        <v>17</v>
      </c>
      <c r="C29" s="142" t="s">
        <v>176</v>
      </c>
      <c r="D29" s="227">
        <v>6500</v>
      </c>
      <c r="E29" s="209">
        <v>8000</v>
      </c>
      <c r="F29" s="227">
        <v>6750</v>
      </c>
      <c r="G29" s="209">
        <v>6500</v>
      </c>
      <c r="H29" s="227">
        <v>7000</v>
      </c>
      <c r="I29" s="130">
        <v>6950</v>
      </c>
    </row>
    <row r="30" spans="1:9" ht="16.5" x14ac:dyDescent="0.3">
      <c r="A30" s="88"/>
      <c r="B30" s="137" t="s">
        <v>18</v>
      </c>
      <c r="C30" s="142" t="s">
        <v>177</v>
      </c>
      <c r="D30" s="227">
        <v>15000</v>
      </c>
      <c r="E30" s="209">
        <v>25000</v>
      </c>
      <c r="F30" s="227">
        <v>10500</v>
      </c>
      <c r="G30" s="209">
        <v>11500</v>
      </c>
      <c r="H30" s="227">
        <v>10000</v>
      </c>
      <c r="I30" s="130">
        <v>14400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14000</v>
      </c>
      <c r="E31" s="212">
        <v>15000</v>
      </c>
      <c r="F31" s="229">
        <v>13000</v>
      </c>
      <c r="G31" s="212">
        <v>15000</v>
      </c>
      <c r="H31" s="229">
        <v>12800</v>
      </c>
      <c r="I31" s="167">
        <v>13960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10000</v>
      </c>
      <c r="E33" s="206">
        <v>15000</v>
      </c>
      <c r="F33" s="228">
        <v>13500</v>
      </c>
      <c r="G33" s="206">
        <v>17500</v>
      </c>
      <c r="H33" s="228">
        <v>14000</v>
      </c>
      <c r="I33" s="171">
        <v>14000</v>
      </c>
    </row>
    <row r="34" spans="1:9" ht="16.5" x14ac:dyDescent="0.3">
      <c r="A34" s="88"/>
      <c r="B34" s="129" t="s">
        <v>27</v>
      </c>
      <c r="C34" s="15" t="s">
        <v>180</v>
      </c>
      <c r="D34" s="227">
        <v>10000</v>
      </c>
      <c r="E34" s="209">
        <v>15000</v>
      </c>
      <c r="F34" s="227">
        <v>11000</v>
      </c>
      <c r="G34" s="209">
        <v>17500</v>
      </c>
      <c r="H34" s="227">
        <v>14000</v>
      </c>
      <c r="I34" s="130">
        <v>13500</v>
      </c>
    </row>
    <row r="35" spans="1:9" ht="16.5" x14ac:dyDescent="0.3">
      <c r="A35" s="88"/>
      <c r="B35" s="131" t="s">
        <v>28</v>
      </c>
      <c r="C35" s="15" t="s">
        <v>181</v>
      </c>
      <c r="D35" s="227">
        <v>9500</v>
      </c>
      <c r="E35" s="209">
        <v>10000</v>
      </c>
      <c r="F35" s="227">
        <v>11000</v>
      </c>
      <c r="G35" s="209">
        <v>10500</v>
      </c>
      <c r="H35" s="227">
        <v>10000</v>
      </c>
      <c r="I35" s="130">
        <v>10200</v>
      </c>
    </row>
    <row r="36" spans="1:9" ht="16.5" x14ac:dyDescent="0.3">
      <c r="A36" s="88"/>
      <c r="B36" s="129" t="s">
        <v>29</v>
      </c>
      <c r="C36" s="189" t="s">
        <v>182</v>
      </c>
      <c r="D36" s="227">
        <v>6000</v>
      </c>
      <c r="E36" s="209">
        <v>13000</v>
      </c>
      <c r="F36" s="227">
        <v>9500</v>
      </c>
      <c r="G36" s="209">
        <v>9500</v>
      </c>
      <c r="H36" s="227">
        <v>6800</v>
      </c>
      <c r="I36" s="130">
        <v>8960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8000</v>
      </c>
      <c r="E37" s="212">
        <v>9000</v>
      </c>
      <c r="F37" s="229">
        <v>10500</v>
      </c>
      <c r="G37" s="212">
        <v>8000</v>
      </c>
      <c r="H37" s="229">
        <v>7600</v>
      </c>
      <c r="I37" s="167">
        <v>8620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350000</v>
      </c>
      <c r="E39" s="206">
        <v>350000</v>
      </c>
      <c r="F39" s="206">
        <v>340000</v>
      </c>
      <c r="G39" s="206">
        <v>300000</v>
      </c>
      <c r="H39" s="206">
        <v>350000</v>
      </c>
      <c r="I39" s="171">
        <v>338000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220000</v>
      </c>
      <c r="E40" s="212">
        <v>250000</v>
      </c>
      <c r="F40" s="212">
        <v>230000</v>
      </c>
      <c r="G40" s="212">
        <v>225000</v>
      </c>
      <c r="H40" s="212">
        <v>237500</v>
      </c>
      <c r="I40" s="167">
        <v>232500</v>
      </c>
    </row>
    <row r="41" spans="1:9" ht="15.75" thickBot="1" x14ac:dyDescent="0.3">
      <c r="D41" s="235">
        <v>790250</v>
      </c>
      <c r="E41" s="234">
        <v>832000</v>
      </c>
      <c r="F41" s="234">
        <v>787750</v>
      </c>
      <c r="G41" s="234">
        <v>747000</v>
      </c>
      <c r="H41" s="234">
        <v>805050</v>
      </c>
      <c r="I41" s="263">
        <v>792410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27-12-2021</vt:lpstr>
      <vt:lpstr>By Order</vt:lpstr>
      <vt:lpstr>All Stores</vt:lpstr>
      <vt:lpstr>'27-12-2021'!Print_Titles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2021-12-23T13:12:25Z</cp:lastPrinted>
  <dcterms:created xsi:type="dcterms:W3CDTF">2010-10-20T06:23:14Z</dcterms:created>
  <dcterms:modified xsi:type="dcterms:W3CDTF">2021-12-30T12:26:08Z</dcterms:modified>
</cp:coreProperties>
</file>