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10-01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'10-01-2022'!$12:$14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4" i="11" l="1"/>
  <c r="G84" i="11"/>
  <c r="I83" i="11"/>
  <c r="G83" i="11"/>
  <c r="I88" i="11"/>
  <c r="G88" i="11"/>
  <c r="I85" i="11"/>
  <c r="G85" i="11"/>
  <c r="I86" i="11"/>
  <c r="G86" i="11"/>
  <c r="I87" i="11"/>
  <c r="G87" i="11"/>
  <c r="I89" i="11"/>
  <c r="G89" i="11"/>
  <c r="I78" i="11"/>
  <c r="G78" i="11"/>
  <c r="I76" i="11"/>
  <c r="G76" i="11"/>
  <c r="I80" i="11"/>
  <c r="G80" i="11"/>
  <c r="I79" i="11"/>
  <c r="G79" i="11"/>
  <c r="I77" i="11"/>
  <c r="G77" i="11"/>
  <c r="I69" i="11"/>
  <c r="G69" i="11"/>
  <c r="I68" i="11"/>
  <c r="G68" i="11"/>
  <c r="I70" i="11"/>
  <c r="G70" i="11"/>
  <c r="I71" i="11"/>
  <c r="G71" i="11"/>
  <c r="I72" i="11"/>
  <c r="G72" i="11"/>
  <c r="I73" i="11"/>
  <c r="G73" i="11"/>
  <c r="I59" i="11"/>
  <c r="G59" i="11"/>
  <c r="I57" i="11"/>
  <c r="G57" i="11"/>
  <c r="I60" i="11"/>
  <c r="G60" i="11"/>
  <c r="I64" i="11"/>
  <c r="G64" i="11"/>
  <c r="I63" i="11"/>
  <c r="G63" i="11"/>
  <c r="I65" i="11"/>
  <c r="G65" i="11"/>
  <c r="I61" i="11"/>
  <c r="G61" i="11"/>
  <c r="I58" i="11"/>
  <c r="G58" i="11"/>
  <c r="I62" i="11"/>
  <c r="G62" i="11"/>
  <c r="I54" i="11"/>
  <c r="G54" i="11"/>
  <c r="I53" i="11"/>
  <c r="G53" i="11"/>
  <c r="I50" i="11"/>
  <c r="G50" i="11"/>
  <c r="I49" i="11"/>
  <c r="G49" i="11"/>
  <c r="I52" i="11"/>
  <c r="G52" i="11"/>
  <c r="I51" i="11"/>
  <c r="G51" i="11"/>
  <c r="I43" i="11"/>
  <c r="G43" i="11"/>
  <c r="I42" i="11"/>
  <c r="G42" i="11"/>
  <c r="I45" i="11"/>
  <c r="G45" i="11"/>
  <c r="I41" i="11"/>
  <c r="G41" i="11"/>
  <c r="I46" i="11"/>
  <c r="G46" i="11"/>
  <c r="I44" i="11"/>
  <c r="G44" i="11"/>
  <c r="I34" i="11"/>
  <c r="G34" i="11"/>
  <c r="I35" i="11"/>
  <c r="G35" i="11"/>
  <c r="I36" i="11"/>
  <c r="G36" i="11"/>
  <c r="I38" i="11"/>
  <c r="G38" i="11"/>
  <c r="I37" i="11"/>
  <c r="G37" i="11"/>
  <c r="I22" i="11"/>
  <c r="G22" i="11"/>
  <c r="I24" i="11"/>
  <c r="G24" i="11"/>
  <c r="I21" i="11"/>
  <c r="G21" i="11"/>
  <c r="I23" i="11"/>
  <c r="G23" i="11"/>
  <c r="I26" i="11"/>
  <c r="G26" i="11"/>
  <c r="I18" i="11"/>
  <c r="G18" i="11"/>
  <c r="I27" i="11"/>
  <c r="G27" i="11"/>
  <c r="I29" i="11"/>
  <c r="G29" i="11"/>
  <c r="I19" i="11"/>
  <c r="G19" i="11"/>
  <c r="I28" i="11"/>
  <c r="G28" i="11"/>
  <c r="I16" i="11"/>
  <c r="G16" i="11"/>
  <c r="I30" i="11"/>
  <c r="G30" i="11"/>
  <c r="I17" i="11"/>
  <c r="G17" i="11"/>
  <c r="I31" i="11"/>
  <c r="G31" i="11"/>
  <c r="I20" i="11"/>
  <c r="G20" i="11"/>
  <c r="I25" i="11"/>
  <c r="G25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<sst xmlns="http://schemas.openxmlformats.org/spreadsheetml/2006/main" count="848" uniqueCount="225">
  <si>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</si>
  <si>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</si>
  <si>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</si>
  <si>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</si>
  <si>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</si>
  <si>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</si>
  <si>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</si>
  <si>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</si>
  <si>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</si>
  <si>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</si>
  <si>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</si>
  <si>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</si>
  <si>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</si>
  <si>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</si>
  <si>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</si>
  <si>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</si>
  <si>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</si>
  <si>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</si>
  <si>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</si>
  <si>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</si>
  <si>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</si>
  <si>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</si>
  <si>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</si>
  <si>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</si>
  <si>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</si>
  <si>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</si>
  <si>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</si>
  <si>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</si>
  <si>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</si>
  <si>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</si>
  <si>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</si>
  <si>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</si>
  <si>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</si>
  <si>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</si>
  <si>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</si>
  <si>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</si>
  <si>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</si>
  <si>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</si>
  <si>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</si>
  <si>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</si>
  <si>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</si>
  <si>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</si>
  <si>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</si>
  <si>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</si>
  <si>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</si>
  <si>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</si>
  <si>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</si>
  <si>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</si>
  <si>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</si>
  <si>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</si>
  <si>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</si>
  <si>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</si>
  <si>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</si>
  <si>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</si>
  <si>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</si>
  <si>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</si>
  <si>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</si>
  <si>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</si>
  <si>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</si>
  <si>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</si>
  <si>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</si>
  <si>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</si>
  <si>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</si>
  <si>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</si>
  <si>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</si>
  <si>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</si>
  <si>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</si>
  <si>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</si>
  <si>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</si>
  <si>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</si>
  <si>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</si>
  <si>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</si>
  <si>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</si>
  <si>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</si>
  <si>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</si>
  <si>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</si>
  <si>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</si>
  <si>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</si>
  <si>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</si>
  <si>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</si>
  <si>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</si>
  <si>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</si>
  <si>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</si>
  <si>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</si>
  <si>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</si>
  <si>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</si>
  <si>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</si>
  <si>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</si>
  <si>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</si>
  <si>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</si>
  <si>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</si>
  <si>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</si>
  <si>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</si>
  <si>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</si>
  <si>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</si>
  <si>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</si>
  <si>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</si>
  <si>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</si>
  <si>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</si>
  <si>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</si>
  <si>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</si>
  <si>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</si>
  <si>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</si>
  <si>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</si>
  <si>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</si>
  <si>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</si>
  <si>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</si>
  <si>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</si>
  <si>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</si>
  <si>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</si>
  <si>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</si>
  <si>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</si>
  <si>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</si>
  <si>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</si>
  <si>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</si>
  <si>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</si>
  <si>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</si>
  <si>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</si>
  <si>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</si>
  <si>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</si>
  <si>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</si>
  <si>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</si>
  <si>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</si>
  <si>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</si>
  <si>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</si>
  <si>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</si>
  <si>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</si>
  <si>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</si>
  <si>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</si>
  <si>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</si>
  <si>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</si>
  <si>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</si>
  <si>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</si>
  <si>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</si>
  <si>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</si>
  <si>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</si>
  <si>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</si>
  <si>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</si>
  <si>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</si>
  <si>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</si>
  <si>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</si>
  <si>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</si>
  <si>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</si>
  <si>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</si>
  <si>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</si>
  <si>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</si>
  <si>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</si>
  <si>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</si>
  <si>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</si>
  <si>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</si>
  <si>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</si>
  <si>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</si>
  <si>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</si>
  <si>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</si>
  <si>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</si>
  <si>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</si>
  <si>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</si>
  <si>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</si>
  <si>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</si>
  <si>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</si>
  <si>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</si>
  <si>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</si>
  <si>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</si>
  <si>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</si>
  <si>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</si>
  <si>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</si>
  <si>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</si>
  <si>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</si>
  <si>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</si>
  <si>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</si>
  <si>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</si>
  <si>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</si>
  <si>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</si>
  <si>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</si>
  <si>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</si>
  <si>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</si>
  <si>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</si>
  <si>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</si>
  <si>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</si>
  <si>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</si>
  <si>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</si>
  <si>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</si>
  <si>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</si>
  <si>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</si>
  <si>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</si>
  <si>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</si>
  <si>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</si>
  <si>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</si>
  <si>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</si>
  <si>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</si>
  <si>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</si>
  <si>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</si>
  <si>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</si>
  <si>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</si>
  <si>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</si>
  <si>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</si>
  <si>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</si>
  <si>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</si>
  <si>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</si>
  <si>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</si>
  <si>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</si>
  <si>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</si>
  <si>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</si>
  <si>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</si>
  <si>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</si>
  <si>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</si>
  <si>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</si>
  <si>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</si>
  <si>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</si>
  <si>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</si>
  <si>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</si>
  <si>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</si>
  <si>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</si>
  <si>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</si>
  <si>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</si>
  <si>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</si>
  <si>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</si>
  <si>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كانون الثاني 2021 (ل.ل.)</t>
  </si>
  <si>
    <t>معدل أسعار  السوبرماركات في 03-01-2022 (ل.ل.)</t>
  </si>
  <si>
    <t>معدل أسعار المحلات والملاحم في 03-01-2022 (ل.ل.)</t>
  </si>
  <si>
    <t>المعدل العام للأسعار في 03-01-2022  (ل.ل.)</t>
  </si>
  <si>
    <t xml:space="preserve"> التاريخ 10 كانون الثاني 2022</t>
  </si>
  <si>
    <t>معدل أسعار  السوبرماركات في 10-01-2022 (ل.ل.)</t>
  </si>
  <si>
    <t>معدل أسعار المحلات والملاحم في 10-01-2022 (ل.ل.)</t>
  </si>
  <si>
    <t>المعدل العام للأسعار في 10-01-2022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</si>
</sst>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6" t="s">
        <v>202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7" t="s">
        <v>3</v>
      </c>
      <c r="B12" s="243"/>
      <c r="C12" s="241" t="s">
        <v>0</v>
      </c>
      <c r="D12" s="239" t="s">
        <v>23</v>
      </c>
      <c r="E12" s="239" t="s">
        <v>217</v>
      </c>
      <c r="F12" s="239" t="s">
        <v>222</v>
      </c>
      <c r="G12" s="239" t="s">
        <v>197</v>
      </c>
      <c r="H12" s="239" t="s">
        <v>218</v>
      </c>
      <c r="I12" s="239" t="s">
        <v>187</v>
      </c>
    </row>
    <row r="13" spans="1:9" ht="38.25" customHeight="1" thickBot="1" x14ac:dyDescent="0.25">
      <c r="A13" s="238"/>
      <c r="B13" s="244"/>
      <c r="C13" s="242"/>
      <c r="D13" s="240"/>
      <c r="E13" s="240"/>
      <c r="F13" s="240"/>
      <c r="G13" s="240"/>
      <c r="H13" s="240"/>
      <c r="I13" s="24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5">
        <v>3963.4333333333334</v>
      </c>
      <c r="F15" s="214">
        <v>16048.8</v>
      </c>
      <c r="G15" s="45">
        <f t="shared" ref="G15:G30" si="0">(F15-E15)/E15</f>
        <v>3.0492165883114803</v>
      </c>
      <c r="H15" s="214">
        <v>15388.8</v>
      </c>
      <c r="I15" s="45">
        <f t="shared" ref="I15:I30" si="1">(F15-H15)/H15</f>
        <v>4.2888334373050535E-2</v>
      </c>
    </row>
    <row r="16" spans="1:9" ht="16.5" x14ac:dyDescent="0.3">
      <c r="A16" s="37"/>
      <c r="B16" s="92" t="s">
        <v>5</v>
      </c>
      <c r="C16" s="188" t="s">
        <v>85</v>
      </c>
      <c r="D16" s="184" t="s">
        <v>161</v>
      </c>
      <c r="E16" s="208">
        <v>6913.5111111111109</v>
      </c>
      <c r="F16" s="208">
        <v>26276.444444444445</v>
      </c>
      <c r="G16" s="48">
        <f t="shared" si="0"/>
        <v>2.8007380073800738</v>
      </c>
      <c r="H16" s="208">
        <v>27666.444444444445</v>
      </c>
      <c r="I16" s="44">
        <f t="shared" si="1"/>
        <v>-5.0241367400541366E-2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8">
        <v>4501.2111111111117</v>
      </c>
      <c r="F17" s="208">
        <v>18332</v>
      </c>
      <c r="G17" s="48">
        <f t="shared" si="0"/>
        <v>3.0726816733274251</v>
      </c>
      <c r="H17" s="208">
        <v>15072.222222222223</v>
      </c>
      <c r="I17" s="44">
        <f t="shared" si="1"/>
        <v>0.21627718392922959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8">
        <v>2600.6</v>
      </c>
      <c r="F18" s="208">
        <v>4298.8</v>
      </c>
      <c r="G18" s="48">
        <f t="shared" si="0"/>
        <v>0.6530031531185112</v>
      </c>
      <c r="H18" s="208">
        <v>4698</v>
      </c>
      <c r="I18" s="44">
        <f t="shared" si="1"/>
        <v>-8.4972328650489537E-2</v>
      </c>
    </row>
    <row r="19" spans="1:9" ht="16.5" x14ac:dyDescent="0.3">
      <c r="A19" s="37"/>
      <c r="B19" s="92" t="s">
        <v>8</v>
      </c>
      <c r="C19" s="15" t="s">
        <v>89</v>
      </c>
      <c r="D19" s="11" t="s">
        <v>161</v>
      </c>
      <c r="E19" s="208">
        <v>7166.4750000000004</v>
      </c>
      <c r="F19" s="208">
        <v>35571.428571428572</v>
      </c>
      <c r="G19" s="48">
        <f t="shared" si="0"/>
        <v>3.9635878966198268</v>
      </c>
      <c r="H19" s="208">
        <v>29481.333333333332</v>
      </c>
      <c r="I19" s="44">
        <f t="shared" si="1"/>
        <v>0.20657462026011625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8">
        <v>4605.8</v>
      </c>
      <c r="F20" s="208">
        <v>17332</v>
      </c>
      <c r="G20" s="48">
        <f t="shared" si="0"/>
        <v>2.7630813322332712</v>
      </c>
      <c r="H20" s="208">
        <v>18974.8</v>
      </c>
      <c r="I20" s="44">
        <f t="shared" si="1"/>
        <v>-8.6577987646773574E-2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8">
        <v>3364</v>
      </c>
      <c r="F21" s="208">
        <v>12274.8</v>
      </c>
      <c r="G21" s="48">
        <f t="shared" si="0"/>
        <v>2.6488703923900117</v>
      </c>
      <c r="H21" s="208">
        <v>12024.8</v>
      </c>
      <c r="I21" s="44">
        <f t="shared" si="1"/>
        <v>2.0790366575743464E-2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8">
        <v>557.29999999999995</v>
      </c>
      <c r="F22" s="208">
        <v>2674</v>
      </c>
      <c r="G22" s="48">
        <f t="shared" si="0"/>
        <v>3.7981338596806027</v>
      </c>
      <c r="H22" s="208">
        <v>2699</v>
      </c>
      <c r="I22" s="44">
        <f t="shared" si="1"/>
        <v>-9.262689885142646E-3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8">
        <v>688.5</v>
      </c>
      <c r="F23" s="208">
        <v>6526.4444444444443</v>
      </c>
      <c r="G23" s="48">
        <f t="shared" si="0"/>
        <v>8.4792221415315101</v>
      </c>
      <c r="H23" s="208">
        <v>6082.2222222222226</v>
      </c>
      <c r="I23" s="44">
        <f t="shared" si="1"/>
        <v>7.3036170990135096E-2</v>
      </c>
    </row>
    <row r="24" spans="1:9" ht="16.5" x14ac:dyDescent="0.3">
      <c r="A24" s="37"/>
      <c r="B24" s="92" t="s">
        <v>13</v>
      </c>
      <c r="C24" s="15" t="s">
        <v>93</v>
      </c>
      <c r="D24" s="13" t="s">
        <v>81</v>
      </c>
      <c r="E24" s="208">
        <v>707.68888888888887</v>
      </c>
      <c r="F24" s="208">
        <v>4583.333333333333</v>
      </c>
      <c r="G24" s="48">
        <f t="shared" si="0"/>
        <v>5.4764805627080317</v>
      </c>
      <c r="H24" s="208">
        <v>4416.666666666667</v>
      </c>
      <c r="I24" s="44">
        <f t="shared" si="1"/>
        <v>3.7735849056603633E-2</v>
      </c>
    </row>
    <row r="25" spans="1:9" ht="16.5" x14ac:dyDescent="0.3">
      <c r="A25" s="37"/>
      <c r="B25" s="92" t="s">
        <v>14</v>
      </c>
      <c r="C25" s="15" t="s">
        <v>94</v>
      </c>
      <c r="D25" s="13" t="s">
        <v>81</v>
      </c>
      <c r="E25" s="208">
        <v>644.75</v>
      </c>
      <c r="F25" s="208">
        <v>3748.8</v>
      </c>
      <c r="G25" s="48">
        <f t="shared" si="0"/>
        <v>4.8143466459868165</v>
      </c>
      <c r="H25" s="208">
        <v>3898.8</v>
      </c>
      <c r="I25" s="44">
        <f t="shared" si="1"/>
        <v>-3.8473376423514928E-2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8">
        <v>1791</v>
      </c>
      <c r="F26" s="208">
        <v>10474.799999999999</v>
      </c>
      <c r="G26" s="48">
        <f t="shared" si="0"/>
        <v>4.8485762144053597</v>
      </c>
      <c r="H26" s="208">
        <v>10094.799999999999</v>
      </c>
      <c r="I26" s="44">
        <f t="shared" si="1"/>
        <v>3.7643143004319056E-2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8">
        <v>753.56666666666661</v>
      </c>
      <c r="F27" s="208">
        <v>4312.5</v>
      </c>
      <c r="G27" s="48">
        <f t="shared" si="0"/>
        <v>4.7227849781041273</v>
      </c>
      <c r="H27" s="208">
        <v>4062.25</v>
      </c>
      <c r="I27" s="44">
        <f t="shared" si="1"/>
        <v>6.160379100252323E-2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8">
        <v>3166.8</v>
      </c>
      <c r="F28" s="208">
        <v>7062.25</v>
      </c>
      <c r="G28" s="48">
        <f t="shared" si="0"/>
        <v>1.2300903119868636</v>
      </c>
      <c r="H28" s="208">
        <v>7124.75</v>
      </c>
      <c r="I28" s="44">
        <f t="shared" si="1"/>
        <v>-8.7722376223727146E-3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8">
        <v>3369.0666666666666</v>
      </c>
      <c r="F29" s="208">
        <v>15522.222222222223</v>
      </c>
      <c r="G29" s="48">
        <f t="shared" si="0"/>
        <v>3.6072766608622242</v>
      </c>
      <c r="H29" s="208">
        <v>15400</v>
      </c>
      <c r="I29" s="44">
        <f t="shared" si="1"/>
        <v>7.9365079365079621E-3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1">
        <v>2769.9</v>
      </c>
      <c r="F30" s="211">
        <v>15499</v>
      </c>
      <c r="G30" s="51">
        <f t="shared" si="0"/>
        <v>4.5955088631358532</v>
      </c>
      <c r="H30" s="211">
        <v>15074.8</v>
      </c>
      <c r="I30" s="56">
        <f t="shared" si="1"/>
        <v>2.8139676811632708E-2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8"/>
      <c r="F31" s="231"/>
      <c r="G31" s="52"/>
      <c r="H31" s="23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4">
        <v>6049</v>
      </c>
      <c r="F32" s="214">
        <v>16722</v>
      </c>
      <c r="G32" s="45">
        <f>(F32-E32)/E32</f>
        <v>1.764423871714333</v>
      </c>
      <c r="H32" s="214">
        <v>14999.777777777777</v>
      </c>
      <c r="I32" s="44">
        <f>(F32-H32)/H32</f>
        <v>0.11481651580023411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8">
        <v>6065.7000000000007</v>
      </c>
      <c r="F33" s="208">
        <v>17549.8</v>
      </c>
      <c r="G33" s="48">
        <f>(F33-E33)/E33</f>
        <v>1.8932851937946151</v>
      </c>
      <c r="H33" s="208">
        <v>15499.777777777777</v>
      </c>
      <c r="I33" s="44">
        <f>(F33-H33)/H33</f>
        <v>0.13226139442859394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8">
        <v>3101.4</v>
      </c>
      <c r="F34" s="208">
        <v>10685</v>
      </c>
      <c r="G34" s="48">
        <f>(F34-E34)/E34</f>
        <v>2.4452182885148641</v>
      </c>
      <c r="H34" s="208">
        <v>10524</v>
      </c>
      <c r="I34" s="44">
        <f>(F34-H34)/H34</f>
        <v>1.5298365640440898E-2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8">
        <v>3380.2</v>
      </c>
      <c r="F35" s="208">
        <v>8811</v>
      </c>
      <c r="G35" s="48">
        <f>(F35-E35)/E35</f>
        <v>1.6066504940536064</v>
      </c>
      <c r="H35" s="208">
        <v>8934.75</v>
      </c>
      <c r="I35" s="44">
        <f>(F35-H35)/H35</f>
        <v>-1.3850415512465374E-2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1">
        <v>3217.2</v>
      </c>
      <c r="F36" s="208">
        <v>8899</v>
      </c>
      <c r="G36" s="51">
        <f>(F36-E36)/E36</f>
        <v>1.7660698744249659</v>
      </c>
      <c r="H36" s="208">
        <v>10689.8</v>
      </c>
      <c r="I36" s="56">
        <f>(F36-H36)/H36</f>
        <v>-0.1675241819304383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231"/>
      <c r="G37" s="52"/>
      <c r="H37" s="23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8">
        <v>64415.742857142861</v>
      </c>
      <c r="F38" s="208">
        <v>367797.6</v>
      </c>
      <c r="G38" s="45">
        <f t="shared" ref="G38:G43" si="2">(F38-E38)/E38</f>
        <v>4.7097470848962821</v>
      </c>
      <c r="H38" s="208">
        <v>355797.6</v>
      </c>
      <c r="I38" s="44">
        <f t="shared" ref="I38:I43" si="3">(F38-H38)/H38</f>
        <v>3.3727040317303995E-2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8">
        <v>39341.466666666667</v>
      </c>
      <c r="F39" s="208">
        <v>231466.33333333334</v>
      </c>
      <c r="G39" s="48">
        <f t="shared" si="2"/>
        <v>4.8835206957205459</v>
      </c>
      <c r="H39" s="208">
        <v>220983</v>
      </c>
      <c r="I39" s="44">
        <f t="shared" si="3"/>
        <v>4.7439546631792236E-2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6">
        <v>25482.571428571428</v>
      </c>
      <c r="F40" s="208">
        <v>170962</v>
      </c>
      <c r="G40" s="48">
        <f t="shared" si="2"/>
        <v>5.7089775644978644</v>
      </c>
      <c r="H40" s="208">
        <v>180699.5</v>
      </c>
      <c r="I40" s="44">
        <f t="shared" si="3"/>
        <v>-5.3887808211976237E-2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09">
        <v>12650.666666666666</v>
      </c>
      <c r="F41" s="208">
        <v>71198</v>
      </c>
      <c r="G41" s="48">
        <f t="shared" si="2"/>
        <v>4.6280037942664425</v>
      </c>
      <c r="H41" s="208">
        <v>68497.5</v>
      </c>
      <c r="I41" s="44">
        <f t="shared" si="3"/>
        <v>3.9424796525420636E-2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09">
        <v>12333.333333333334</v>
      </c>
      <c r="F42" s="208">
        <v>53333.333333333336</v>
      </c>
      <c r="G42" s="48">
        <f t="shared" si="2"/>
        <v>3.3243243243243241</v>
      </c>
      <c r="H42" s="208">
        <v>53333.333333333336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2">
        <v>22035.714285714286</v>
      </c>
      <c r="F43" s="208">
        <v>132750</v>
      </c>
      <c r="G43" s="51">
        <f t="shared" si="2"/>
        <v>5.0243111831442464</v>
      </c>
      <c r="H43" s="208">
        <v>131321.42857142858</v>
      </c>
      <c r="I43" s="59">
        <f t="shared" si="3"/>
        <v>1.0878433505575134E-2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8"/>
      <c r="F44" s="231"/>
      <c r="G44" s="6"/>
      <c r="H44" s="231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6">
        <v>17020.625</v>
      </c>
      <c r="F45" s="208">
        <v>106362.25</v>
      </c>
      <c r="G45" s="45">
        <f t="shared" ref="G45:G50" si="4">(F45-E45)/E45</f>
        <v>5.2490214078507691</v>
      </c>
      <c r="H45" s="208">
        <v>99202.555555555562</v>
      </c>
      <c r="I45" s="44">
        <f t="shared" ref="I45:I50" si="5">(F45-H45)/H45</f>
        <v>7.2172479875630371E-2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09">
        <v>10120.799999999999</v>
      </c>
      <c r="F46" s="208">
        <v>65546.8</v>
      </c>
      <c r="G46" s="48">
        <f t="shared" si="4"/>
        <v>5.4764445498379581</v>
      </c>
      <c r="H46" s="208">
        <v>59489.8</v>
      </c>
      <c r="I46" s="84">
        <f t="shared" si="5"/>
        <v>0.10181577346032429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09">
        <v>38715</v>
      </c>
      <c r="F47" s="208">
        <v>191663.66666666666</v>
      </c>
      <c r="G47" s="48">
        <f t="shared" si="4"/>
        <v>3.9506306771707775</v>
      </c>
      <c r="H47" s="208">
        <v>186560.88888888888</v>
      </c>
      <c r="I47" s="84">
        <f t="shared" si="5"/>
        <v>2.7351808882176108E-2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09">
        <v>63904.166666666664</v>
      </c>
      <c r="F48" s="208">
        <v>299368.75</v>
      </c>
      <c r="G48" s="48">
        <f t="shared" si="4"/>
        <v>3.6846514963813006</v>
      </c>
      <c r="H48" s="208">
        <v>284806.25</v>
      </c>
      <c r="I48" s="84">
        <f t="shared" si="5"/>
        <v>5.1131251508701091E-2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09">
        <v>5998.25</v>
      </c>
      <c r="F49" s="208">
        <v>20000</v>
      </c>
      <c r="G49" s="48">
        <f t="shared" si="4"/>
        <v>2.3343058392031009</v>
      </c>
      <c r="H49" s="208">
        <v>17560</v>
      </c>
      <c r="I49" s="44">
        <f t="shared" si="5"/>
        <v>0.13895216400911162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2">
        <v>49995</v>
      </c>
      <c r="F50" s="208">
        <v>263000</v>
      </c>
      <c r="G50" s="56">
        <f t="shared" si="4"/>
        <v>4.2605260526052602</v>
      </c>
      <c r="H50" s="208">
        <v>222916</v>
      </c>
      <c r="I50" s="59">
        <f t="shared" si="5"/>
        <v>0.17981661253566367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8"/>
      <c r="F51" s="231"/>
      <c r="G51" s="52"/>
      <c r="H51" s="23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6">
        <v>10511.25</v>
      </c>
      <c r="F52" s="205">
        <v>53620</v>
      </c>
      <c r="G52" s="207">
        <f t="shared" ref="G52:G60" si="6">(F52-E52)/E52</f>
        <v>4.1012010940658818</v>
      </c>
      <c r="H52" s="205">
        <v>48367.5</v>
      </c>
      <c r="I52" s="117">
        <f t="shared" ref="I52:I60" si="7">(F52-H52)/H52</f>
        <v>0.10859564790406781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09">
        <v>18275</v>
      </c>
      <c r="F53" s="208">
        <v>60938.75</v>
      </c>
      <c r="G53" s="210">
        <f t="shared" si="6"/>
        <v>2.3345417236662107</v>
      </c>
      <c r="H53" s="208">
        <v>59626.25</v>
      </c>
      <c r="I53" s="84">
        <f t="shared" si="7"/>
        <v>2.201211714639106E-2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09">
        <v>12917</v>
      </c>
      <c r="F54" s="208">
        <v>45096.6</v>
      </c>
      <c r="G54" s="210">
        <f t="shared" si="6"/>
        <v>2.4912595803979252</v>
      </c>
      <c r="H54" s="208">
        <v>41561.599999999999</v>
      </c>
      <c r="I54" s="84">
        <f t="shared" si="7"/>
        <v>8.5054473360024641E-2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09">
        <v>6737.5</v>
      </c>
      <c r="F55" s="208">
        <v>50250</v>
      </c>
      <c r="G55" s="210">
        <f t="shared" si="6"/>
        <v>6.458256029684601</v>
      </c>
      <c r="H55" s="208">
        <v>40925</v>
      </c>
      <c r="I55" s="84">
        <f t="shared" si="7"/>
        <v>0.22785583384239463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09">
        <v>3590.8333333333335</v>
      </c>
      <c r="F56" s="208">
        <v>26048</v>
      </c>
      <c r="G56" s="215">
        <f t="shared" si="6"/>
        <v>6.2540264562543513</v>
      </c>
      <c r="H56" s="208">
        <v>22996.25</v>
      </c>
      <c r="I56" s="85">
        <f t="shared" si="7"/>
        <v>0.13270641952492254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2">
        <v>6911.625</v>
      </c>
      <c r="F57" s="211">
        <v>7571.25</v>
      </c>
      <c r="G57" s="213">
        <f t="shared" si="6"/>
        <v>9.5437035429439529E-2</v>
      </c>
      <c r="H57" s="211">
        <v>6196.25</v>
      </c>
      <c r="I57" s="118">
        <f t="shared" si="7"/>
        <v>0.22190841234617711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6">
        <v>18230</v>
      </c>
      <c r="F58" s="214">
        <v>53956.666666666664</v>
      </c>
      <c r="G58" s="44">
        <f t="shared" si="6"/>
        <v>1.959773267507771</v>
      </c>
      <c r="H58" s="214">
        <v>50250</v>
      </c>
      <c r="I58" s="44">
        <f t="shared" si="7"/>
        <v>7.3764510779436104E-2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09">
        <v>17842.777777777777</v>
      </c>
      <c r="F59" s="208">
        <v>68173</v>
      </c>
      <c r="G59" s="48">
        <f t="shared" si="6"/>
        <v>2.8207615904349721</v>
      </c>
      <c r="H59" s="208">
        <v>66881.333333333328</v>
      </c>
      <c r="I59" s="44">
        <f t="shared" si="7"/>
        <v>1.9312812742967717E-2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2">
        <v>72830</v>
      </c>
      <c r="F60" s="208">
        <v>514490</v>
      </c>
      <c r="G60" s="51">
        <f t="shared" si="6"/>
        <v>6.0642592338322121</v>
      </c>
      <c r="H60" s="208">
        <v>489990</v>
      </c>
      <c r="I60" s="51">
        <f t="shared" si="7"/>
        <v>5.0001020428988345E-2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8"/>
      <c r="F61" s="231"/>
      <c r="G61" s="52"/>
      <c r="H61" s="231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6">
        <v>25745.375</v>
      </c>
      <c r="F62" s="208">
        <v>110005.42857142857</v>
      </c>
      <c r="G62" s="45">
        <f t="shared" ref="G62:G67" si="8">(F62-E62)/E62</f>
        <v>3.2728229272802811</v>
      </c>
      <c r="H62" s="208">
        <v>89936.857142857145</v>
      </c>
      <c r="I62" s="44">
        <f t="shared" ref="I62:I67" si="9">(F62-H62)/H62</f>
        <v>0.22314067965143788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09">
        <v>119004.71428571429</v>
      </c>
      <c r="F63" s="208">
        <v>598343.28571428568</v>
      </c>
      <c r="G63" s="48">
        <f t="shared" si="8"/>
        <v>4.0278956535935544</v>
      </c>
      <c r="H63" s="208">
        <v>527846.85714285716</v>
      </c>
      <c r="I63" s="44">
        <f t="shared" si="9"/>
        <v>0.13355469984800777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09">
        <v>48583.75</v>
      </c>
      <c r="F64" s="208">
        <v>224901.25</v>
      </c>
      <c r="G64" s="48">
        <f t="shared" si="8"/>
        <v>3.6291455476368126</v>
      </c>
      <c r="H64" s="208">
        <v>200459</v>
      </c>
      <c r="I64" s="84">
        <f t="shared" si="9"/>
        <v>0.12193141739707372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09">
        <v>23450</v>
      </c>
      <c r="F65" s="208">
        <v>110900</v>
      </c>
      <c r="G65" s="48">
        <f t="shared" si="8"/>
        <v>3.7292110874200426</v>
      </c>
      <c r="H65" s="208">
        <v>104770</v>
      </c>
      <c r="I65" s="84">
        <f t="shared" si="9"/>
        <v>5.8509115204734181E-2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09">
        <v>15981</v>
      </c>
      <c r="F66" s="208">
        <v>64853.333333333336</v>
      </c>
      <c r="G66" s="48">
        <f t="shared" si="8"/>
        <v>3.0581523892956222</v>
      </c>
      <c r="H66" s="208">
        <v>65853.333333333328</v>
      </c>
      <c r="I66" s="84">
        <f t="shared" si="9"/>
        <v>-1.5185260174124207E-2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2">
        <v>13261.25</v>
      </c>
      <c r="F67" s="208">
        <v>50540</v>
      </c>
      <c r="G67" s="51">
        <f t="shared" si="8"/>
        <v>2.8111037798095957</v>
      </c>
      <c r="H67" s="208">
        <v>50973.333333333336</v>
      </c>
      <c r="I67" s="85">
        <f t="shared" si="9"/>
        <v>-8.5011770860581176E-3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8"/>
      <c r="F68" s="231"/>
      <c r="G68" s="60"/>
      <c r="H68" s="231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6">
        <v>14998.571428571429</v>
      </c>
      <c r="F69" s="214">
        <v>63942.555555555555</v>
      </c>
      <c r="G69" s="45">
        <f>(F69-E69)/E69</f>
        <v>3.2632430601856259</v>
      </c>
      <c r="H69" s="214">
        <v>62862.555555555555</v>
      </c>
      <c r="I69" s="44">
        <f>(F69-H69)/H69</f>
        <v>1.718033876375797E-2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09">
        <v>7874.7142857142853</v>
      </c>
      <c r="F70" s="208">
        <v>55650.75</v>
      </c>
      <c r="G70" s="48">
        <f>(F70-E70)/E70</f>
        <v>6.0670183045189852</v>
      </c>
      <c r="H70" s="208">
        <v>52514.5</v>
      </c>
      <c r="I70" s="44">
        <f>(F70-H70)/H70</f>
        <v>5.972160070075884E-2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09">
        <v>2754.375</v>
      </c>
      <c r="F71" s="208">
        <v>23620.6</v>
      </c>
      <c r="G71" s="48">
        <f>(F71-E71)/E71</f>
        <v>7.5756659859314723</v>
      </c>
      <c r="H71" s="208">
        <v>22185</v>
      </c>
      <c r="I71" s="44">
        <f>(F71-H71)/H71</f>
        <v>6.4710389903087612E-2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09">
        <v>8666.25</v>
      </c>
      <c r="F72" s="208">
        <v>30465.75</v>
      </c>
      <c r="G72" s="48">
        <f>(F72-E72)/E72</f>
        <v>2.5154478580700994</v>
      </c>
      <c r="H72" s="208">
        <v>30242</v>
      </c>
      <c r="I72" s="44">
        <f>(F72-H72)/H72</f>
        <v>7.3986508828781166E-3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2">
        <v>7057.2222222222226</v>
      </c>
      <c r="F73" s="217">
        <v>22228.666666666668</v>
      </c>
      <c r="G73" s="48">
        <f>(F73-E73)/E73</f>
        <v>2.149775643548768</v>
      </c>
      <c r="H73" s="217">
        <v>21485.375</v>
      </c>
      <c r="I73" s="59">
        <f>(F73-H73)/H73</f>
        <v>3.4595238233759845E-2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8"/>
      <c r="F74" s="183"/>
      <c r="G74" s="52"/>
      <c r="H74" s="183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6">
        <v>4388.333333333333</v>
      </c>
      <c r="F75" s="205">
        <v>23330.6</v>
      </c>
      <c r="G75" s="44">
        <f t="shared" ref="G75:G81" si="10">(F75-E75)/E75</f>
        <v>4.3165058868211172</v>
      </c>
      <c r="H75" s="205">
        <v>20130.599999999999</v>
      </c>
      <c r="I75" s="45">
        <f t="shared" ref="I75:I81" si="11">(F75-H75)/H75</f>
        <v>0.15896197828181974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09">
        <v>3324.1666666666665</v>
      </c>
      <c r="F76" s="208">
        <v>22608.75</v>
      </c>
      <c r="G76" s="48">
        <f t="shared" si="10"/>
        <v>5.8013286537979445</v>
      </c>
      <c r="H76" s="208">
        <v>21647.5</v>
      </c>
      <c r="I76" s="44">
        <f t="shared" si="11"/>
        <v>4.4404665665781266E-2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09">
        <v>2822.5</v>
      </c>
      <c r="F77" s="208">
        <v>11378</v>
      </c>
      <c r="G77" s="48">
        <f t="shared" si="10"/>
        <v>3.0311780336581045</v>
      </c>
      <c r="H77" s="208">
        <v>10996</v>
      </c>
      <c r="I77" s="44">
        <f t="shared" si="11"/>
        <v>3.4739905420152782E-2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09">
        <v>5349.4444444444443</v>
      </c>
      <c r="F78" s="208">
        <v>16452</v>
      </c>
      <c r="G78" s="48">
        <f t="shared" si="10"/>
        <v>2.075459549278222</v>
      </c>
      <c r="H78" s="208">
        <v>15969.222222222223</v>
      </c>
      <c r="I78" s="44">
        <f t="shared" si="11"/>
        <v>3.0231765270694294E-2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8">
        <v>4598.5</v>
      </c>
      <c r="F79" s="208">
        <v>36202.166666666664</v>
      </c>
      <c r="G79" s="48">
        <f t="shared" si="10"/>
        <v>6.8726033851618276</v>
      </c>
      <c r="H79" s="208">
        <v>34128.285714285717</v>
      </c>
      <c r="I79" s="44">
        <f t="shared" si="11"/>
        <v>6.076721725031866E-2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8">
        <v>29999</v>
      </c>
      <c r="F80" s="208">
        <v>57000</v>
      </c>
      <c r="G80" s="48">
        <f t="shared" si="10"/>
        <v>0.90006333544451478</v>
      </c>
      <c r="H80" s="208">
        <v>57000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2">
        <v>6494.5</v>
      </c>
      <c r="F81" s="211">
        <v>44839.444444444445</v>
      </c>
      <c r="G81" s="51">
        <f t="shared" si="10"/>
        <v>5.9042180990752859</v>
      </c>
      <c r="H81" s="211">
        <v>43728.333333333336</v>
      </c>
      <c r="I81" s="56">
        <f t="shared" si="11"/>
        <v>2.5409409104191243E-2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C1" zoomScale="110" zoomScaleNormal="11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6" t="s">
        <v>203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7" t="s">
        <v>3</v>
      </c>
      <c r="B12" s="243"/>
      <c r="C12" s="245" t="s">
        <v>0</v>
      </c>
      <c r="D12" s="239" t="s">
        <v>23</v>
      </c>
      <c r="E12" s="239" t="s">
        <v>217</v>
      </c>
      <c r="F12" s="247" t="s">
        <v>223</v>
      </c>
      <c r="G12" s="239" t="s">
        <v>197</v>
      </c>
      <c r="H12" s="247" t="s">
        <v>219</v>
      </c>
      <c r="I12" s="239" t="s">
        <v>187</v>
      </c>
    </row>
    <row r="13" spans="1:9" ht="30.75" customHeight="1" thickBot="1" x14ac:dyDescent="0.25">
      <c r="A13" s="238"/>
      <c r="B13" s="244"/>
      <c r="C13" s="246"/>
      <c r="D13" s="240"/>
      <c r="E13" s="240"/>
      <c r="F13" s="248"/>
      <c r="G13" s="240"/>
      <c r="H13" s="248"/>
      <c r="I13" s="24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79">
        <v>3963.4333333333334</v>
      </c>
      <c r="F15" s="179">
        <v>15333.2</v>
      </c>
      <c r="G15" s="44">
        <f>(F15-E15)/E15</f>
        <v>2.8686660555242507</v>
      </c>
      <c r="H15" s="179">
        <v>14866.6</v>
      </c>
      <c r="I15" s="119">
        <f>(F15-H15)/H15</f>
        <v>3.1385790967672522E-2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79">
        <v>6913.5111111111109</v>
      </c>
      <c r="F16" s="179">
        <v>23800</v>
      </c>
      <c r="G16" s="48">
        <f t="shared" ref="G16:G39" si="0">(F16-E16)/E16</f>
        <v>2.4425344253442534</v>
      </c>
      <c r="H16" s="179">
        <v>23100</v>
      </c>
      <c r="I16" s="48">
        <f>(F16-H16)/H16</f>
        <v>3.0303030303030304E-2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79">
        <v>4501.2111111111117</v>
      </c>
      <c r="F17" s="179">
        <v>18750</v>
      </c>
      <c r="G17" s="48">
        <f t="shared" si="0"/>
        <v>3.1655455692171732</v>
      </c>
      <c r="H17" s="179">
        <v>16250</v>
      </c>
      <c r="I17" s="48">
        <f t="shared" ref="I17:I29" si="1">(F17-H17)/H17</f>
        <v>0.15384615384615385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79">
        <v>2600.6</v>
      </c>
      <c r="F18" s="179">
        <v>4900</v>
      </c>
      <c r="G18" s="48">
        <f t="shared" si="0"/>
        <v>0.88418057371375847</v>
      </c>
      <c r="H18" s="179">
        <v>5400</v>
      </c>
      <c r="I18" s="48">
        <f t="shared" si="1"/>
        <v>-9.2592592592592587E-2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79">
        <v>7166.4750000000004</v>
      </c>
      <c r="F19" s="179">
        <v>33300</v>
      </c>
      <c r="G19" s="48">
        <f t="shared" si="0"/>
        <v>3.646635898401934</v>
      </c>
      <c r="H19" s="179">
        <v>29300</v>
      </c>
      <c r="I19" s="48">
        <f t="shared" si="1"/>
        <v>0.13651877133105803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79">
        <v>4605.8</v>
      </c>
      <c r="F20" s="179">
        <v>14066.6</v>
      </c>
      <c r="G20" s="48">
        <f t="shared" si="0"/>
        <v>2.0541056928220938</v>
      </c>
      <c r="H20" s="179">
        <v>16166.6</v>
      </c>
      <c r="I20" s="48">
        <f t="shared" si="1"/>
        <v>-0.12989744287605309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79">
        <v>3364</v>
      </c>
      <c r="F21" s="179">
        <v>11300</v>
      </c>
      <c r="G21" s="48">
        <f t="shared" si="0"/>
        <v>2.3590963139120094</v>
      </c>
      <c r="H21" s="179">
        <v>10416.6</v>
      </c>
      <c r="I21" s="48">
        <f t="shared" si="1"/>
        <v>8.4806942764433652E-2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79">
        <v>557.29999999999995</v>
      </c>
      <c r="F22" s="179">
        <v>2250</v>
      </c>
      <c r="G22" s="48">
        <f t="shared" si="0"/>
        <v>3.0373228063879423</v>
      </c>
      <c r="H22" s="179">
        <v>2533.1999999999998</v>
      </c>
      <c r="I22" s="48">
        <f t="shared" si="1"/>
        <v>-0.11179535765040259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79">
        <v>688.5</v>
      </c>
      <c r="F23" s="179">
        <v>3966.6</v>
      </c>
      <c r="G23" s="48">
        <f t="shared" si="0"/>
        <v>4.761220043572985</v>
      </c>
      <c r="H23" s="179">
        <v>3833.2</v>
      </c>
      <c r="I23" s="48">
        <f t="shared" si="1"/>
        <v>3.4801210476886175E-2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79">
        <v>707.68888888888887</v>
      </c>
      <c r="F24" s="179">
        <v>3700</v>
      </c>
      <c r="G24" s="48">
        <f t="shared" si="0"/>
        <v>4.2282861269861209</v>
      </c>
      <c r="H24" s="179">
        <v>3500</v>
      </c>
      <c r="I24" s="48">
        <f t="shared" si="1"/>
        <v>5.7142857142857141E-2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79">
        <v>644.75</v>
      </c>
      <c r="F25" s="179">
        <v>3000</v>
      </c>
      <c r="G25" s="48">
        <f t="shared" si="0"/>
        <v>3.6529662659945714</v>
      </c>
      <c r="H25" s="179">
        <v>3466.6</v>
      </c>
      <c r="I25" s="48">
        <f t="shared" si="1"/>
        <v>-0.13459874228350543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79">
        <v>1791</v>
      </c>
      <c r="F26" s="179">
        <v>8900</v>
      </c>
      <c r="G26" s="48">
        <f t="shared" si="0"/>
        <v>3.96929089893914</v>
      </c>
      <c r="H26" s="179">
        <v>8433.2000000000007</v>
      </c>
      <c r="I26" s="48">
        <f t="shared" si="1"/>
        <v>5.5352653796897883E-2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79">
        <v>753.56666666666661</v>
      </c>
      <c r="F27" s="179">
        <v>3133.2</v>
      </c>
      <c r="G27" s="48">
        <f t="shared" si="0"/>
        <v>3.1578272216570089</v>
      </c>
      <c r="H27" s="179">
        <v>3233.2</v>
      </c>
      <c r="I27" s="48">
        <f t="shared" si="1"/>
        <v>-3.0929110478782631E-2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79">
        <v>3166.8</v>
      </c>
      <c r="F28" s="179">
        <v>7400</v>
      </c>
      <c r="G28" s="48">
        <f t="shared" si="0"/>
        <v>1.3367437160540607</v>
      </c>
      <c r="H28" s="179">
        <v>7316.6</v>
      </c>
      <c r="I28" s="48">
        <f t="shared" si="1"/>
        <v>1.1398737118333602E-2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79">
        <v>3369.0666666666666</v>
      </c>
      <c r="F29" s="179">
        <v>15733.2</v>
      </c>
      <c r="G29" s="48">
        <f t="shared" si="0"/>
        <v>3.6698986860851677</v>
      </c>
      <c r="H29" s="179">
        <v>14766.6</v>
      </c>
      <c r="I29" s="48">
        <f t="shared" si="1"/>
        <v>6.5458534801511536E-2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2">
        <v>2769.9</v>
      </c>
      <c r="F30" s="182">
        <v>14500</v>
      </c>
      <c r="G30" s="51">
        <f t="shared" si="0"/>
        <v>4.2348460233221417</v>
      </c>
      <c r="H30" s="182">
        <v>14766.6</v>
      </c>
      <c r="I30" s="51">
        <f>(F30-H30)/H30</f>
        <v>-1.8054257581298361E-2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8"/>
      <c r="F31" s="178"/>
      <c r="G31" s="41"/>
      <c r="H31" s="178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79">
        <v>6049</v>
      </c>
      <c r="F32" s="179">
        <v>16700</v>
      </c>
      <c r="G32" s="44">
        <f t="shared" si="0"/>
        <v>1.7607869069267648</v>
      </c>
      <c r="H32" s="179">
        <v>15466.6</v>
      </c>
      <c r="I32" s="45">
        <f>(F32-H32)/H32</f>
        <v>7.9746033388074927E-2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79">
        <v>6065.7000000000007</v>
      </c>
      <c r="F33" s="179">
        <v>16300</v>
      </c>
      <c r="G33" s="48">
        <f t="shared" si="0"/>
        <v>1.6872413736254674</v>
      </c>
      <c r="H33" s="179">
        <v>15066.6</v>
      </c>
      <c r="I33" s="48">
        <f>(F33-H33)/H33</f>
        <v>8.186319408492955E-2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79">
        <v>3101.4</v>
      </c>
      <c r="F34" s="179">
        <v>9933.2000000000007</v>
      </c>
      <c r="G34" s="48">
        <f>(F34-E34)/E34</f>
        <v>2.202811633455859</v>
      </c>
      <c r="H34" s="179">
        <v>9233.2000000000007</v>
      </c>
      <c r="I34" s="48">
        <f>(F34-H34)/H34</f>
        <v>7.5813369146124854E-2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79">
        <v>3380.2</v>
      </c>
      <c r="F35" s="179">
        <v>8200</v>
      </c>
      <c r="G35" s="48">
        <f t="shared" si="0"/>
        <v>1.4258919590556773</v>
      </c>
      <c r="H35" s="179">
        <v>8700</v>
      </c>
      <c r="I35" s="48">
        <f>(F35-H35)/H35</f>
        <v>-5.7471264367816091E-2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79">
        <v>3217.2</v>
      </c>
      <c r="F36" s="179">
        <v>7800</v>
      </c>
      <c r="G36" s="55">
        <f t="shared" si="0"/>
        <v>1.4244684819097353</v>
      </c>
      <c r="H36" s="179">
        <v>8400</v>
      </c>
      <c r="I36" s="48">
        <f>(F36-H36)/H36</f>
        <v>-7.1428571428571425E-2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7"/>
      <c r="F37" s="177"/>
      <c r="G37" s="6"/>
      <c r="H37" s="177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0">
        <v>64415.742857142861</v>
      </c>
      <c r="F38" s="180">
        <v>348000</v>
      </c>
      <c r="G38" s="45">
        <f t="shared" si="0"/>
        <v>4.4024060666624969</v>
      </c>
      <c r="H38" s="180">
        <v>350000</v>
      </c>
      <c r="I38" s="45">
        <f>(F38-H38)/H38</f>
        <v>-5.7142857142857143E-3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1">
        <v>39341.466666666667</v>
      </c>
      <c r="F39" s="181">
        <v>258666.6</v>
      </c>
      <c r="G39" s="51">
        <f t="shared" si="0"/>
        <v>5.5749099338780796</v>
      </c>
      <c r="H39" s="181">
        <v>243000</v>
      </c>
      <c r="I39" s="51">
        <f>(F39-H39)/H39</f>
        <v>6.4471604938271629E-2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6" t="s">
        <v>204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7" t="s">
        <v>3</v>
      </c>
      <c r="B12" s="243"/>
      <c r="C12" s="245" t="s">
        <v>0</v>
      </c>
      <c r="D12" s="239" t="s">
        <v>222</v>
      </c>
      <c r="E12" s="247" t="s">
        <v>223</v>
      </c>
      <c r="F12" s="254" t="s">
        <v>186</v>
      </c>
      <c r="G12" s="239" t="s">
        <v>217</v>
      </c>
      <c r="H12" s="256" t="s">
        <v>224</v>
      </c>
      <c r="I12" s="252" t="s">
        <v>196</v>
      </c>
    </row>
    <row r="13" spans="1:9" ht="39.75" customHeight="1" thickBot="1" x14ac:dyDescent="0.25">
      <c r="A13" s="238"/>
      <c r="B13" s="244"/>
      <c r="C13" s="246"/>
      <c r="D13" s="240"/>
      <c r="E13" s="248"/>
      <c r="F13" s="255"/>
      <c r="G13" s="240"/>
      <c r="H13" s="257"/>
      <c r="I13" s="25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16048.8</v>
      </c>
      <c r="E15" s="164">
        <v>15333.2</v>
      </c>
      <c r="F15" s="67">
        <f t="shared" ref="F15:F30" si="0">D15-E15</f>
        <v>715.59999999999854</v>
      </c>
      <c r="G15" s="42">
        <v>3963.4333333333334</v>
      </c>
      <c r="H15" s="66">
        <f>AVERAGE(D15:E15)</f>
        <v>15691</v>
      </c>
      <c r="I15" s="69">
        <f>(H15-G15)/G15</f>
        <v>2.9589413219178655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26276.444444444445</v>
      </c>
      <c r="E16" s="164">
        <v>23800</v>
      </c>
      <c r="F16" s="71">
        <f t="shared" si="0"/>
        <v>2476.4444444444453</v>
      </c>
      <c r="G16" s="46">
        <v>6913.5111111111109</v>
      </c>
      <c r="H16" s="68">
        <f t="shared" ref="H16:H30" si="1">AVERAGE(D16:E16)</f>
        <v>25038.222222222223</v>
      </c>
      <c r="I16" s="72">
        <f t="shared" ref="I16:I39" si="2">(H16-G16)/G16</f>
        <v>2.6216362163621638</v>
      </c>
    </row>
    <row r="17" spans="1:9" ht="16.5" x14ac:dyDescent="0.3">
      <c r="A17" s="37"/>
      <c r="B17" s="34" t="s">
        <v>6</v>
      </c>
      <c r="C17" s="15" t="s">
        <v>165</v>
      </c>
      <c r="D17" s="164">
        <v>18332</v>
      </c>
      <c r="E17" s="164">
        <v>18750</v>
      </c>
      <c r="F17" s="71">
        <f t="shared" si="0"/>
        <v>-418</v>
      </c>
      <c r="G17" s="46">
        <v>4501.2111111111117</v>
      </c>
      <c r="H17" s="68">
        <f t="shared" si="1"/>
        <v>18541</v>
      </c>
      <c r="I17" s="72">
        <f t="shared" si="2"/>
        <v>3.119113621272299</v>
      </c>
    </row>
    <row r="18" spans="1:9" ht="16.5" x14ac:dyDescent="0.3">
      <c r="A18" s="37"/>
      <c r="B18" s="34" t="s">
        <v>7</v>
      </c>
      <c r="C18" s="15" t="s">
        <v>166</v>
      </c>
      <c r="D18" s="164">
        <v>4298.8</v>
      </c>
      <c r="E18" s="164">
        <v>4900</v>
      </c>
      <c r="F18" s="71">
        <f t="shared" si="0"/>
        <v>-601.19999999999982</v>
      </c>
      <c r="G18" s="46">
        <v>2600.6</v>
      </c>
      <c r="H18" s="68">
        <f t="shared" si="1"/>
        <v>4599.3999999999996</v>
      </c>
      <c r="I18" s="72">
        <f t="shared" si="2"/>
        <v>0.76859186341613461</v>
      </c>
    </row>
    <row r="19" spans="1:9" ht="16.5" x14ac:dyDescent="0.3">
      <c r="A19" s="37"/>
      <c r="B19" s="34" t="s">
        <v>8</v>
      </c>
      <c r="C19" s="15" t="s">
        <v>167</v>
      </c>
      <c r="D19" s="164">
        <v>35571.428571428572</v>
      </c>
      <c r="E19" s="164">
        <v>33300</v>
      </c>
      <c r="F19" s="71">
        <f t="shared" si="0"/>
        <v>2271.4285714285725</v>
      </c>
      <c r="G19" s="46">
        <v>7166.4750000000004</v>
      </c>
      <c r="H19" s="68">
        <f t="shared" si="1"/>
        <v>34435.71428571429</v>
      </c>
      <c r="I19" s="72">
        <f t="shared" si="2"/>
        <v>3.8051118975108809</v>
      </c>
    </row>
    <row r="20" spans="1:9" ht="16.5" x14ac:dyDescent="0.3">
      <c r="A20" s="37"/>
      <c r="B20" s="34" t="s">
        <v>9</v>
      </c>
      <c r="C20" s="15" t="s">
        <v>168</v>
      </c>
      <c r="D20" s="164">
        <v>17332</v>
      </c>
      <c r="E20" s="164">
        <v>14066.6</v>
      </c>
      <c r="F20" s="71">
        <f t="shared" si="0"/>
        <v>3265.3999999999996</v>
      </c>
      <c r="G20" s="46">
        <v>4605.8</v>
      </c>
      <c r="H20" s="68">
        <f t="shared" si="1"/>
        <v>15699.3</v>
      </c>
      <c r="I20" s="72">
        <f t="shared" si="2"/>
        <v>2.4085935125276823</v>
      </c>
    </row>
    <row r="21" spans="1:9" ht="16.5" x14ac:dyDescent="0.3">
      <c r="A21" s="37"/>
      <c r="B21" s="34" t="s">
        <v>10</v>
      </c>
      <c r="C21" s="15" t="s">
        <v>169</v>
      </c>
      <c r="D21" s="164">
        <v>12274.8</v>
      </c>
      <c r="E21" s="164">
        <v>11300</v>
      </c>
      <c r="F21" s="71">
        <f t="shared" si="0"/>
        <v>974.79999999999927</v>
      </c>
      <c r="G21" s="46">
        <v>3364</v>
      </c>
      <c r="H21" s="68">
        <f t="shared" si="1"/>
        <v>11787.4</v>
      </c>
      <c r="I21" s="72">
        <f t="shared" si="2"/>
        <v>2.5039833531510105</v>
      </c>
    </row>
    <row r="22" spans="1:9" ht="16.5" x14ac:dyDescent="0.3">
      <c r="A22" s="37"/>
      <c r="B22" s="34" t="s">
        <v>11</v>
      </c>
      <c r="C22" s="15" t="s">
        <v>170</v>
      </c>
      <c r="D22" s="164">
        <v>2674</v>
      </c>
      <c r="E22" s="164">
        <v>2250</v>
      </c>
      <c r="F22" s="71">
        <f t="shared" si="0"/>
        <v>424</v>
      </c>
      <c r="G22" s="46">
        <v>557.29999999999995</v>
      </c>
      <c r="H22" s="68">
        <f t="shared" si="1"/>
        <v>2462</v>
      </c>
      <c r="I22" s="72">
        <f t="shared" si="2"/>
        <v>3.4177283330342729</v>
      </c>
    </row>
    <row r="23" spans="1:9" ht="16.5" x14ac:dyDescent="0.3">
      <c r="A23" s="37"/>
      <c r="B23" s="34" t="s">
        <v>12</v>
      </c>
      <c r="C23" s="15" t="s">
        <v>171</v>
      </c>
      <c r="D23" s="164">
        <v>6526.4444444444443</v>
      </c>
      <c r="E23" s="164">
        <v>3966.6</v>
      </c>
      <c r="F23" s="71">
        <f t="shared" si="0"/>
        <v>2559.8444444444444</v>
      </c>
      <c r="G23" s="46">
        <v>688.5</v>
      </c>
      <c r="H23" s="68">
        <f t="shared" si="1"/>
        <v>5246.5222222222219</v>
      </c>
      <c r="I23" s="72">
        <f t="shared" si="2"/>
        <v>6.6202210925522467</v>
      </c>
    </row>
    <row r="24" spans="1:9" ht="16.5" x14ac:dyDescent="0.3">
      <c r="A24" s="37"/>
      <c r="B24" s="34" t="s">
        <v>13</v>
      </c>
      <c r="C24" s="15" t="s">
        <v>172</v>
      </c>
      <c r="D24" s="164">
        <v>4583.333333333333</v>
      </c>
      <c r="E24" s="164">
        <v>3700</v>
      </c>
      <c r="F24" s="71">
        <f t="shared" si="0"/>
        <v>883.33333333333303</v>
      </c>
      <c r="G24" s="46">
        <v>707.68888888888887</v>
      </c>
      <c r="H24" s="68">
        <f t="shared" si="1"/>
        <v>4141.6666666666661</v>
      </c>
      <c r="I24" s="72">
        <f t="shared" si="2"/>
        <v>4.8523833448470759</v>
      </c>
    </row>
    <row r="25" spans="1:9" ht="16.5" x14ac:dyDescent="0.3">
      <c r="A25" s="37"/>
      <c r="B25" s="34" t="s">
        <v>14</v>
      </c>
      <c r="C25" s="15" t="s">
        <v>173</v>
      </c>
      <c r="D25" s="164">
        <v>3748.8</v>
      </c>
      <c r="E25" s="164">
        <v>3000</v>
      </c>
      <c r="F25" s="71">
        <f t="shared" si="0"/>
        <v>748.80000000000018</v>
      </c>
      <c r="G25" s="46">
        <v>644.75</v>
      </c>
      <c r="H25" s="68">
        <f t="shared" si="1"/>
        <v>3374.4</v>
      </c>
      <c r="I25" s="72">
        <f t="shared" si="2"/>
        <v>4.233656455990694</v>
      </c>
    </row>
    <row r="26" spans="1:9" ht="16.5" x14ac:dyDescent="0.3">
      <c r="A26" s="37"/>
      <c r="B26" s="34" t="s">
        <v>15</v>
      </c>
      <c r="C26" s="15" t="s">
        <v>174</v>
      </c>
      <c r="D26" s="164">
        <v>10474.799999999999</v>
      </c>
      <c r="E26" s="164">
        <v>8900</v>
      </c>
      <c r="F26" s="71">
        <f t="shared" si="0"/>
        <v>1574.7999999999993</v>
      </c>
      <c r="G26" s="46">
        <v>1791</v>
      </c>
      <c r="H26" s="68">
        <f t="shared" si="1"/>
        <v>9687.4</v>
      </c>
      <c r="I26" s="72">
        <f t="shared" si="2"/>
        <v>4.4089335566722498</v>
      </c>
    </row>
    <row r="27" spans="1:9" ht="16.5" x14ac:dyDescent="0.3">
      <c r="A27" s="37"/>
      <c r="B27" s="34" t="s">
        <v>16</v>
      </c>
      <c r="C27" s="15" t="s">
        <v>175</v>
      </c>
      <c r="D27" s="164">
        <v>4312.5</v>
      </c>
      <c r="E27" s="164">
        <v>3133.2</v>
      </c>
      <c r="F27" s="71">
        <f t="shared" si="0"/>
        <v>1179.3000000000002</v>
      </c>
      <c r="G27" s="46">
        <v>753.56666666666661</v>
      </c>
      <c r="H27" s="68">
        <f t="shared" si="1"/>
        <v>3722.85</v>
      </c>
      <c r="I27" s="72">
        <f t="shared" si="2"/>
        <v>3.9403060998805683</v>
      </c>
    </row>
    <row r="28" spans="1:9" ht="16.5" x14ac:dyDescent="0.3">
      <c r="A28" s="37"/>
      <c r="B28" s="34" t="s">
        <v>17</v>
      </c>
      <c r="C28" s="15" t="s">
        <v>176</v>
      </c>
      <c r="D28" s="164">
        <v>7062.25</v>
      </c>
      <c r="E28" s="164">
        <v>7400</v>
      </c>
      <c r="F28" s="71">
        <f t="shared" si="0"/>
        <v>-337.75</v>
      </c>
      <c r="G28" s="46">
        <v>3166.8</v>
      </c>
      <c r="H28" s="68">
        <f t="shared" si="1"/>
        <v>7231.125</v>
      </c>
      <c r="I28" s="72">
        <f t="shared" si="2"/>
        <v>1.2834170140204622</v>
      </c>
    </row>
    <row r="29" spans="1:9" ht="16.5" x14ac:dyDescent="0.3">
      <c r="A29" s="37"/>
      <c r="B29" s="34" t="s">
        <v>18</v>
      </c>
      <c r="C29" s="15" t="s">
        <v>177</v>
      </c>
      <c r="D29" s="164">
        <v>15522.222222222223</v>
      </c>
      <c r="E29" s="164">
        <v>15733.2</v>
      </c>
      <c r="F29" s="71">
        <f t="shared" si="0"/>
        <v>-210.9777777777781</v>
      </c>
      <c r="G29" s="46">
        <v>3369.0666666666666</v>
      </c>
      <c r="H29" s="68">
        <f t="shared" si="1"/>
        <v>15627.711111111112</v>
      </c>
      <c r="I29" s="72">
        <f t="shared" si="2"/>
        <v>3.6385876734736957</v>
      </c>
    </row>
    <row r="30" spans="1:9" ht="17.25" thickBot="1" x14ac:dyDescent="0.35">
      <c r="A30" s="38"/>
      <c r="B30" s="36" t="s">
        <v>19</v>
      </c>
      <c r="C30" s="16" t="s">
        <v>178</v>
      </c>
      <c r="D30" s="179">
        <v>15499</v>
      </c>
      <c r="E30" s="167">
        <v>14500</v>
      </c>
      <c r="F30" s="74">
        <f t="shared" si="0"/>
        <v>999</v>
      </c>
      <c r="G30" s="49">
        <v>2769.9</v>
      </c>
      <c r="H30" s="100">
        <f t="shared" si="1"/>
        <v>14999.5</v>
      </c>
      <c r="I30" s="75">
        <f t="shared" si="2"/>
        <v>4.4151774432289974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16722</v>
      </c>
      <c r="E32" s="164">
        <v>16700</v>
      </c>
      <c r="F32" s="67">
        <f>D32-E32</f>
        <v>22</v>
      </c>
      <c r="G32" s="54">
        <v>6049</v>
      </c>
      <c r="H32" s="68">
        <f>AVERAGE(D32:E32)</f>
        <v>16711</v>
      </c>
      <c r="I32" s="78">
        <f t="shared" si="2"/>
        <v>1.7626053893205489</v>
      </c>
    </row>
    <row r="33" spans="1:9" ht="16.5" x14ac:dyDescent="0.3">
      <c r="A33" s="37"/>
      <c r="B33" s="34" t="s">
        <v>27</v>
      </c>
      <c r="C33" s="15" t="s">
        <v>180</v>
      </c>
      <c r="D33" s="47">
        <v>17549.8</v>
      </c>
      <c r="E33" s="164">
        <v>16300</v>
      </c>
      <c r="F33" s="79">
        <f>D33-E33</f>
        <v>1249.7999999999993</v>
      </c>
      <c r="G33" s="46">
        <v>6065.7000000000007</v>
      </c>
      <c r="H33" s="68">
        <f>AVERAGE(D33:E33)</f>
        <v>16924.900000000001</v>
      </c>
      <c r="I33" s="72">
        <f t="shared" si="2"/>
        <v>1.7902632837100416</v>
      </c>
    </row>
    <row r="34" spans="1:9" ht="16.5" x14ac:dyDescent="0.3">
      <c r="A34" s="37"/>
      <c r="B34" s="39" t="s">
        <v>28</v>
      </c>
      <c r="C34" s="15" t="s">
        <v>181</v>
      </c>
      <c r="D34" s="47">
        <v>10685</v>
      </c>
      <c r="E34" s="164">
        <v>9933.2000000000007</v>
      </c>
      <c r="F34" s="71">
        <f>D34-E34</f>
        <v>751.79999999999927</v>
      </c>
      <c r="G34" s="46">
        <v>3101.4</v>
      </c>
      <c r="H34" s="68">
        <f>AVERAGE(D34:E34)</f>
        <v>10309.1</v>
      </c>
      <c r="I34" s="72">
        <f t="shared" si="2"/>
        <v>2.3240149609853615</v>
      </c>
    </row>
    <row r="35" spans="1:9" ht="16.5" x14ac:dyDescent="0.3">
      <c r="A35" s="37"/>
      <c r="B35" s="34" t="s">
        <v>29</v>
      </c>
      <c r="C35" s="15" t="s">
        <v>182</v>
      </c>
      <c r="D35" s="47">
        <v>8811</v>
      </c>
      <c r="E35" s="164">
        <v>8200</v>
      </c>
      <c r="F35" s="79">
        <f>D35-E35</f>
        <v>611</v>
      </c>
      <c r="G35" s="46">
        <v>3380.2</v>
      </c>
      <c r="H35" s="68">
        <f>AVERAGE(D35:E35)</f>
        <v>8505.5</v>
      </c>
      <c r="I35" s="72">
        <f t="shared" si="2"/>
        <v>1.5162712265546419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8899</v>
      </c>
      <c r="E36" s="164">
        <v>7800</v>
      </c>
      <c r="F36" s="71">
        <f>D36-E36</f>
        <v>1099</v>
      </c>
      <c r="G36" s="49">
        <v>3217.2</v>
      </c>
      <c r="H36" s="68">
        <f>AVERAGE(D36:E36)</f>
        <v>8349.5</v>
      </c>
      <c r="I36" s="80">
        <f t="shared" si="2"/>
        <v>1.5952691781673507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367797.6</v>
      </c>
      <c r="E38" s="165">
        <v>348000</v>
      </c>
      <c r="F38" s="67">
        <f>D38-E38</f>
        <v>19797.599999999977</v>
      </c>
      <c r="G38" s="46">
        <v>64415.742857142861</v>
      </c>
      <c r="H38" s="67">
        <f>AVERAGE(D38:E38)</f>
        <v>357898.8</v>
      </c>
      <c r="I38" s="78">
        <f t="shared" si="2"/>
        <v>4.5560765757793895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231466.33333333334</v>
      </c>
      <c r="E39" s="166">
        <v>258666.6</v>
      </c>
      <c r="F39" s="74">
        <f>D39-E39</f>
        <v>-27200.266666666663</v>
      </c>
      <c r="G39" s="46">
        <v>39341.466666666667</v>
      </c>
      <c r="H39" s="81">
        <f>AVERAGE(D39:E39)</f>
        <v>245066.46666666667</v>
      </c>
      <c r="I39" s="75">
        <f t="shared" si="2"/>
        <v>5.2292153147993128</v>
      </c>
    </row>
    <row r="40" spans="1:9" ht="15.75" customHeight="1" thickBot="1" x14ac:dyDescent="0.25">
      <c r="A40" s="249"/>
      <c r="B40" s="250"/>
      <c r="C40" s="251"/>
      <c r="D40" s="83">
        <f>SUM(D15:D39)</f>
        <v>862468.35634920641</v>
      </c>
      <c r="E40" s="83">
        <f>SUM(E15:E39)</f>
        <v>849632.6</v>
      </c>
      <c r="F40" s="83">
        <f>SUM(F15:F39)</f>
        <v>12835.756349206327</v>
      </c>
      <c r="G40" s="83">
        <f>SUM(G15:G39)</f>
        <v>173134.31230158731</v>
      </c>
      <c r="H40" s="83">
        <f>AVERAGE(D40:E40)</f>
        <v>856050.47817460319</v>
      </c>
      <c r="I40" s="75">
        <f>(H40-G40)/G40</f>
        <v>3.9444299445590301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5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6" t="s">
        <v>201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7" t="s">
        <v>3</v>
      </c>
      <c r="B13" s="243"/>
      <c r="C13" s="245" t="s">
        <v>0</v>
      </c>
      <c r="D13" s="239" t="s">
        <v>23</v>
      </c>
      <c r="E13" s="239" t="s">
        <v>217</v>
      </c>
      <c r="F13" s="256" t="s">
        <v>224</v>
      </c>
      <c r="G13" s="239" t="s">
        <v>197</v>
      </c>
      <c r="H13" s="256" t="s">
        <v>220</v>
      </c>
      <c r="I13" s="239" t="s">
        <v>187</v>
      </c>
    </row>
    <row r="14" spans="1:9" ht="33.75" customHeight="1" thickBot="1" x14ac:dyDescent="0.25">
      <c r="A14" s="238"/>
      <c r="B14" s="244"/>
      <c r="C14" s="246"/>
      <c r="D14" s="259"/>
      <c r="E14" s="240"/>
      <c r="F14" s="257"/>
      <c r="G14" s="258"/>
      <c r="H14" s="257"/>
      <c r="I14" s="25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3963.4333333333334</v>
      </c>
      <c r="F16" s="42">
        <v>15691</v>
      </c>
      <c r="G16" s="21">
        <f t="shared" ref="G16:G31" si="0">(F16-E16)/E16</f>
        <v>2.9589413219178655</v>
      </c>
      <c r="H16" s="205">
        <v>15127.7</v>
      </c>
      <c r="I16" s="21">
        <f t="shared" ref="I16:I31" si="1">(F16-H16)/H16</f>
        <v>3.7236328060445356E-2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6913.5111111111109</v>
      </c>
      <c r="F17" s="46">
        <v>25038.222222222223</v>
      </c>
      <c r="G17" s="21">
        <f t="shared" si="0"/>
        <v>2.6216362163621638</v>
      </c>
      <c r="H17" s="208">
        <v>25383.222222222223</v>
      </c>
      <c r="I17" s="21">
        <f t="shared" si="1"/>
        <v>-1.3591655030225564E-2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4501.2111111111117</v>
      </c>
      <c r="F18" s="46">
        <v>18541</v>
      </c>
      <c r="G18" s="21">
        <f t="shared" si="0"/>
        <v>3.119113621272299</v>
      </c>
      <c r="H18" s="208">
        <v>15661.111111111111</v>
      </c>
      <c r="I18" s="21">
        <f t="shared" si="1"/>
        <v>0.18388790351188364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2600.6</v>
      </c>
      <c r="F19" s="46">
        <v>4599.3999999999996</v>
      </c>
      <c r="G19" s="21">
        <f t="shared" si="0"/>
        <v>0.76859186341613461</v>
      </c>
      <c r="H19" s="208">
        <v>5049</v>
      </c>
      <c r="I19" s="21">
        <f t="shared" si="1"/>
        <v>-8.9047336106159711E-2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5">
        <v>7166.4750000000004</v>
      </c>
      <c r="F20" s="46">
        <v>34435.71428571429</v>
      </c>
      <c r="G20" s="21">
        <f t="shared" si="0"/>
        <v>3.8051118975108809</v>
      </c>
      <c r="H20" s="208">
        <v>29390.666666666664</v>
      </c>
      <c r="I20" s="21">
        <f t="shared" si="1"/>
        <v>0.171654752723573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4605.8</v>
      </c>
      <c r="F21" s="46">
        <v>15699.3</v>
      </c>
      <c r="G21" s="21">
        <f t="shared" si="0"/>
        <v>2.4085935125276823</v>
      </c>
      <c r="H21" s="208">
        <v>17570.7</v>
      </c>
      <c r="I21" s="21">
        <f t="shared" si="1"/>
        <v>-0.10650685516228729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3364</v>
      </c>
      <c r="F22" s="46">
        <v>11787.4</v>
      </c>
      <c r="G22" s="21">
        <f t="shared" si="0"/>
        <v>2.5039833531510105</v>
      </c>
      <c r="H22" s="208">
        <v>11220.7</v>
      </c>
      <c r="I22" s="21">
        <f t="shared" si="1"/>
        <v>5.0504870462627006E-2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557.29999999999995</v>
      </c>
      <c r="F23" s="46">
        <v>2462</v>
      </c>
      <c r="G23" s="21">
        <f t="shared" si="0"/>
        <v>3.4177283330342729</v>
      </c>
      <c r="H23" s="208">
        <v>2616.1</v>
      </c>
      <c r="I23" s="21">
        <f t="shared" si="1"/>
        <v>-5.8904476128588325E-2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688.5</v>
      </c>
      <c r="F24" s="46">
        <v>5246.5222222222219</v>
      </c>
      <c r="G24" s="21">
        <f t="shared" si="0"/>
        <v>6.6202210925522467</v>
      </c>
      <c r="H24" s="208">
        <v>4957.7111111111117</v>
      </c>
      <c r="I24" s="21">
        <f t="shared" si="1"/>
        <v>5.8254929470140604E-2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707.68888888888887</v>
      </c>
      <c r="F25" s="46">
        <v>4141.6666666666661</v>
      </c>
      <c r="G25" s="21">
        <f t="shared" si="0"/>
        <v>4.8523833448470759</v>
      </c>
      <c r="H25" s="208">
        <v>3958.3333333333335</v>
      </c>
      <c r="I25" s="21">
        <f t="shared" si="1"/>
        <v>4.6315789473684019E-2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644.75</v>
      </c>
      <c r="F26" s="46">
        <v>3374.4</v>
      </c>
      <c r="G26" s="21">
        <f t="shared" si="0"/>
        <v>4.233656455990694</v>
      </c>
      <c r="H26" s="208">
        <v>3682.7</v>
      </c>
      <c r="I26" s="21">
        <f t="shared" si="1"/>
        <v>-8.3715752029760698E-2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1791</v>
      </c>
      <c r="F27" s="46">
        <v>9687.4</v>
      </c>
      <c r="G27" s="21">
        <f t="shared" si="0"/>
        <v>4.4089335566722498</v>
      </c>
      <c r="H27" s="208">
        <v>9264</v>
      </c>
      <c r="I27" s="21">
        <f t="shared" si="1"/>
        <v>4.570379965457682E-2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753.56666666666661</v>
      </c>
      <c r="F28" s="46">
        <v>3722.85</v>
      </c>
      <c r="G28" s="21">
        <f t="shared" si="0"/>
        <v>3.9403060998805683</v>
      </c>
      <c r="H28" s="208">
        <v>3647.7249999999999</v>
      </c>
      <c r="I28" s="21">
        <f t="shared" si="1"/>
        <v>2.0595028408117388E-2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3166.8</v>
      </c>
      <c r="F29" s="46">
        <v>7231.125</v>
      </c>
      <c r="G29" s="21">
        <f t="shared" si="0"/>
        <v>1.2834170140204622</v>
      </c>
      <c r="H29" s="208">
        <v>7220.6750000000002</v>
      </c>
      <c r="I29" s="21">
        <f t="shared" si="1"/>
        <v>1.4472331187873457E-3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3369.0666666666666</v>
      </c>
      <c r="F30" s="46">
        <v>15627.711111111112</v>
      </c>
      <c r="G30" s="21">
        <f t="shared" si="0"/>
        <v>3.6385876734736957</v>
      </c>
      <c r="H30" s="208">
        <v>15083.3</v>
      </c>
      <c r="I30" s="21">
        <f t="shared" si="1"/>
        <v>3.6093634092745783E-2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2769.9</v>
      </c>
      <c r="F31" s="49">
        <v>14999.5</v>
      </c>
      <c r="G31" s="23">
        <f t="shared" si="0"/>
        <v>4.4151774432289974</v>
      </c>
      <c r="H31" s="211">
        <v>14920.7</v>
      </c>
      <c r="I31" s="23">
        <f t="shared" si="1"/>
        <v>5.2812535604897402E-3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4"/>
      <c r="F32" s="41"/>
      <c r="G32" s="41"/>
      <c r="H32" s="178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6049</v>
      </c>
      <c r="F33" s="54">
        <v>16711</v>
      </c>
      <c r="G33" s="21">
        <f>(F33-E33)/E33</f>
        <v>1.7626053893205489</v>
      </c>
      <c r="H33" s="214">
        <v>15233.18888888889</v>
      </c>
      <c r="I33" s="21">
        <f>(F33-H33)/H33</f>
        <v>9.7012590199615251E-2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6065.7000000000007</v>
      </c>
      <c r="F34" s="46">
        <v>16924.900000000001</v>
      </c>
      <c r="G34" s="21">
        <f>(F34-E34)/E34</f>
        <v>1.7902632837100416</v>
      </c>
      <c r="H34" s="208">
        <v>15283.18888888889</v>
      </c>
      <c r="I34" s="21">
        <f>(F34-H34)/H34</f>
        <v>0.10741940854402844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3101.4</v>
      </c>
      <c r="F35" s="46">
        <v>10309.1</v>
      </c>
      <c r="G35" s="21">
        <f>(F35-E35)/E35</f>
        <v>2.3240149609853615</v>
      </c>
      <c r="H35" s="208">
        <v>9878.6</v>
      </c>
      <c r="I35" s="21">
        <f>(F35-H35)/H35</f>
        <v>4.3579049662907696E-2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3380.2</v>
      </c>
      <c r="F36" s="46">
        <v>8505.5</v>
      </c>
      <c r="G36" s="21">
        <f>(F36-E36)/E36</f>
        <v>1.5162712265546419</v>
      </c>
      <c r="H36" s="208">
        <v>8817.375</v>
      </c>
      <c r="I36" s="21">
        <f>(F36-H36)/H36</f>
        <v>-3.5370504260054725E-2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3217.2</v>
      </c>
      <c r="F37" s="49">
        <v>8349.5</v>
      </c>
      <c r="G37" s="23">
        <f>(F37-E37)/E37</f>
        <v>1.5952691781673507</v>
      </c>
      <c r="H37" s="211">
        <v>9544.9</v>
      </c>
      <c r="I37" s="23">
        <f>(F37-H37)/H37</f>
        <v>-0.12523965678006052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4"/>
      <c r="F38" s="41"/>
      <c r="G38" s="41"/>
      <c r="H38" s="178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64415.742857142861</v>
      </c>
      <c r="F39" s="46">
        <v>357898.8</v>
      </c>
      <c r="G39" s="21">
        <f t="shared" ref="G39:G44" si="2">(F39-E39)/E39</f>
        <v>4.5560765757793895</v>
      </c>
      <c r="H39" s="208">
        <v>352898.8</v>
      </c>
      <c r="I39" s="21">
        <f t="shared" ref="I39:I44" si="3">(F39-H39)/H39</f>
        <v>1.4168367815362366E-2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39341.466666666667</v>
      </c>
      <c r="F40" s="46">
        <v>245066.46666666667</v>
      </c>
      <c r="G40" s="21">
        <f t="shared" si="2"/>
        <v>5.2292153147993128</v>
      </c>
      <c r="H40" s="208">
        <v>231991.5</v>
      </c>
      <c r="I40" s="21">
        <f t="shared" si="3"/>
        <v>5.6359679844592038E-2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25482.571428571428</v>
      </c>
      <c r="F41" s="57">
        <v>170962</v>
      </c>
      <c r="G41" s="21">
        <f t="shared" si="2"/>
        <v>5.7089775644978644</v>
      </c>
      <c r="H41" s="216">
        <v>180699.5</v>
      </c>
      <c r="I41" s="21">
        <f t="shared" si="3"/>
        <v>-5.3887808211976237E-2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12650.666666666666</v>
      </c>
      <c r="F42" s="47">
        <v>71198</v>
      </c>
      <c r="G42" s="21">
        <f t="shared" si="2"/>
        <v>4.6280037942664425</v>
      </c>
      <c r="H42" s="209">
        <v>68497.5</v>
      </c>
      <c r="I42" s="21">
        <f t="shared" si="3"/>
        <v>3.9424796525420636E-2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12333.333333333334</v>
      </c>
      <c r="F43" s="47">
        <v>53333.333333333336</v>
      </c>
      <c r="G43" s="21">
        <f t="shared" si="2"/>
        <v>3.3243243243243241</v>
      </c>
      <c r="H43" s="209">
        <v>53333.333333333336</v>
      </c>
      <c r="I43" s="21">
        <f t="shared" si="3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22035.714285714286</v>
      </c>
      <c r="F44" s="50">
        <v>132750</v>
      </c>
      <c r="G44" s="31">
        <f t="shared" si="2"/>
        <v>5.0243111831442464</v>
      </c>
      <c r="H44" s="212">
        <v>131321.42857142858</v>
      </c>
      <c r="I44" s="31">
        <f t="shared" si="3"/>
        <v>1.0878433505575134E-2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4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17020.625</v>
      </c>
      <c r="F46" s="43">
        <v>106362.25</v>
      </c>
      <c r="G46" s="21">
        <f t="shared" ref="G46:G51" si="4">(F46-E46)/E46</f>
        <v>5.2490214078507691</v>
      </c>
      <c r="H46" s="206">
        <v>99202.555555555562</v>
      </c>
      <c r="I46" s="21">
        <f t="shared" ref="I46:I51" si="5">(F46-H46)/H46</f>
        <v>7.2172479875630371E-2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10120.799999999999</v>
      </c>
      <c r="F47" s="47">
        <v>65546.8</v>
      </c>
      <c r="G47" s="21">
        <f t="shared" si="4"/>
        <v>5.4764445498379581</v>
      </c>
      <c r="H47" s="209">
        <v>59489.8</v>
      </c>
      <c r="I47" s="21">
        <f t="shared" si="5"/>
        <v>0.10181577346032429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38715</v>
      </c>
      <c r="F48" s="47">
        <v>191663.66666666666</v>
      </c>
      <c r="G48" s="21">
        <f t="shared" si="4"/>
        <v>3.9506306771707775</v>
      </c>
      <c r="H48" s="209">
        <v>186560.88888888888</v>
      </c>
      <c r="I48" s="21">
        <f t="shared" si="5"/>
        <v>2.7351808882176108E-2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63904.166666666664</v>
      </c>
      <c r="F49" s="47">
        <v>299368.75</v>
      </c>
      <c r="G49" s="21">
        <f t="shared" si="4"/>
        <v>3.6846514963813006</v>
      </c>
      <c r="H49" s="209">
        <v>284806.25</v>
      </c>
      <c r="I49" s="21">
        <f t="shared" si="5"/>
        <v>5.1131251508701091E-2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5998.25</v>
      </c>
      <c r="F50" s="47">
        <v>20000</v>
      </c>
      <c r="G50" s="21">
        <f t="shared" si="4"/>
        <v>2.3343058392031009</v>
      </c>
      <c r="H50" s="209">
        <v>17560</v>
      </c>
      <c r="I50" s="21">
        <f t="shared" si="5"/>
        <v>0.13895216400911162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49995</v>
      </c>
      <c r="F51" s="50">
        <v>263000</v>
      </c>
      <c r="G51" s="31">
        <f t="shared" si="4"/>
        <v>4.2605260526052602</v>
      </c>
      <c r="H51" s="212">
        <v>222916</v>
      </c>
      <c r="I51" s="31">
        <f t="shared" si="5"/>
        <v>0.17981661253566367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4"/>
      <c r="F52" s="41"/>
      <c r="G52" s="41"/>
      <c r="H52" s="178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10511.25</v>
      </c>
      <c r="F53" s="66">
        <v>53620</v>
      </c>
      <c r="G53" s="22">
        <f t="shared" ref="G53:G61" si="6">(F53-E53)/E53</f>
        <v>4.1012010940658818</v>
      </c>
      <c r="H53" s="163">
        <v>48367.5</v>
      </c>
      <c r="I53" s="22">
        <f t="shared" ref="I53:I61" si="7">(F53-H53)/H53</f>
        <v>0.10859564790406781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18275</v>
      </c>
      <c r="F54" s="70">
        <v>60938.75</v>
      </c>
      <c r="G54" s="21">
        <f t="shared" si="6"/>
        <v>2.3345417236662107</v>
      </c>
      <c r="H54" s="220">
        <v>59626.25</v>
      </c>
      <c r="I54" s="21">
        <f t="shared" si="7"/>
        <v>2.201211714639106E-2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12917</v>
      </c>
      <c r="F55" s="70">
        <v>45096.6</v>
      </c>
      <c r="G55" s="21">
        <f t="shared" si="6"/>
        <v>2.4912595803979252</v>
      </c>
      <c r="H55" s="220">
        <v>41561.599999999999</v>
      </c>
      <c r="I55" s="21">
        <f t="shared" si="7"/>
        <v>8.5054473360024641E-2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6737.5</v>
      </c>
      <c r="F56" s="70">
        <v>50250</v>
      </c>
      <c r="G56" s="21">
        <f t="shared" si="6"/>
        <v>6.458256029684601</v>
      </c>
      <c r="H56" s="220">
        <v>40925</v>
      </c>
      <c r="I56" s="21">
        <f t="shared" si="7"/>
        <v>0.22785583384239463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3590.8333333333335</v>
      </c>
      <c r="F57" s="98">
        <v>26048</v>
      </c>
      <c r="G57" s="21">
        <f t="shared" si="6"/>
        <v>6.2540264562543513</v>
      </c>
      <c r="H57" s="225">
        <v>22996.25</v>
      </c>
      <c r="I57" s="21">
        <f t="shared" si="7"/>
        <v>0.13270641952492254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6911.625</v>
      </c>
      <c r="F58" s="50">
        <v>7571.25</v>
      </c>
      <c r="G58" s="29">
        <f t="shared" si="6"/>
        <v>9.5437035429439529E-2</v>
      </c>
      <c r="H58" s="212">
        <v>6196.25</v>
      </c>
      <c r="I58" s="29">
        <f t="shared" si="7"/>
        <v>0.22190841234617711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18230</v>
      </c>
      <c r="F59" s="68">
        <v>53956.666666666664</v>
      </c>
      <c r="G59" s="21">
        <f t="shared" si="6"/>
        <v>1.959773267507771</v>
      </c>
      <c r="H59" s="219">
        <v>50250</v>
      </c>
      <c r="I59" s="21">
        <f t="shared" si="7"/>
        <v>7.3764510779436104E-2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17842.777777777777</v>
      </c>
      <c r="F60" s="70">
        <v>68173</v>
      </c>
      <c r="G60" s="21">
        <f t="shared" si="6"/>
        <v>2.8207615904349721</v>
      </c>
      <c r="H60" s="220">
        <v>66881.333333333328</v>
      </c>
      <c r="I60" s="21">
        <f t="shared" si="7"/>
        <v>1.9312812742967717E-2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72830</v>
      </c>
      <c r="F61" s="73">
        <v>514490</v>
      </c>
      <c r="G61" s="29">
        <f t="shared" si="6"/>
        <v>6.0642592338322121</v>
      </c>
      <c r="H61" s="221">
        <v>489990</v>
      </c>
      <c r="I61" s="29">
        <f t="shared" si="7"/>
        <v>5.0001020428988345E-2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4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25745.375</v>
      </c>
      <c r="F63" s="54">
        <v>110005.42857142857</v>
      </c>
      <c r="G63" s="21">
        <f t="shared" ref="G63:G68" si="8">(F63-E63)/E63</f>
        <v>3.2728229272802811</v>
      </c>
      <c r="H63" s="214">
        <v>89936.857142857145</v>
      </c>
      <c r="I63" s="21">
        <f t="shared" ref="I63:I74" si="9">(F63-H63)/H63</f>
        <v>0.22314067965143788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119004.71428571429</v>
      </c>
      <c r="F64" s="46">
        <v>598343.28571428568</v>
      </c>
      <c r="G64" s="21">
        <f t="shared" si="8"/>
        <v>4.0278956535935544</v>
      </c>
      <c r="H64" s="208">
        <v>527846.85714285716</v>
      </c>
      <c r="I64" s="21">
        <f t="shared" si="9"/>
        <v>0.13355469984800777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48583.75</v>
      </c>
      <c r="F65" s="46">
        <v>224901.25</v>
      </c>
      <c r="G65" s="21">
        <f t="shared" si="8"/>
        <v>3.6291455476368126</v>
      </c>
      <c r="H65" s="208">
        <v>200459</v>
      </c>
      <c r="I65" s="21">
        <f t="shared" si="9"/>
        <v>0.12193141739707372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23450</v>
      </c>
      <c r="F66" s="46">
        <v>110900</v>
      </c>
      <c r="G66" s="21">
        <f t="shared" si="8"/>
        <v>3.7292110874200426</v>
      </c>
      <c r="H66" s="208">
        <v>104770</v>
      </c>
      <c r="I66" s="21">
        <f t="shared" si="9"/>
        <v>5.8509115204734181E-2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15981</v>
      </c>
      <c r="F67" s="46">
        <v>64853.333333333336</v>
      </c>
      <c r="G67" s="21">
        <f t="shared" si="8"/>
        <v>3.0581523892956222</v>
      </c>
      <c r="H67" s="208">
        <v>65853.333333333328</v>
      </c>
      <c r="I67" s="21">
        <f t="shared" si="9"/>
        <v>-1.5185260174124207E-2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13261.25</v>
      </c>
      <c r="F68" s="58">
        <v>50540</v>
      </c>
      <c r="G68" s="31">
        <f t="shared" si="8"/>
        <v>2.8111037798095957</v>
      </c>
      <c r="H68" s="217">
        <v>50973.333333333336</v>
      </c>
      <c r="I68" s="31">
        <f t="shared" si="9"/>
        <v>-8.5011770860581176E-3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4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14998.571428571429</v>
      </c>
      <c r="F70" s="43">
        <v>63942.555555555555</v>
      </c>
      <c r="G70" s="21">
        <f>(F70-E70)/E70</f>
        <v>3.2632430601856259</v>
      </c>
      <c r="H70" s="206">
        <v>62862.555555555555</v>
      </c>
      <c r="I70" s="21">
        <f t="shared" si="9"/>
        <v>1.718033876375797E-2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7874.7142857142853</v>
      </c>
      <c r="F71" s="47">
        <v>55650.75</v>
      </c>
      <c r="G71" s="21">
        <f>(F71-E71)/E71</f>
        <v>6.0670183045189852</v>
      </c>
      <c r="H71" s="209">
        <v>52514.5</v>
      </c>
      <c r="I71" s="21">
        <f t="shared" si="9"/>
        <v>5.972160070075884E-2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2754.375</v>
      </c>
      <c r="F72" s="47">
        <v>23620.6</v>
      </c>
      <c r="G72" s="21">
        <f>(F72-E72)/E72</f>
        <v>7.5756659859314723</v>
      </c>
      <c r="H72" s="209">
        <v>22185</v>
      </c>
      <c r="I72" s="21">
        <f t="shared" si="9"/>
        <v>6.4710389903087612E-2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8666.25</v>
      </c>
      <c r="F73" s="47">
        <v>30465.75</v>
      </c>
      <c r="G73" s="21">
        <f>(F73-E73)/E73</f>
        <v>2.5154478580700994</v>
      </c>
      <c r="H73" s="209">
        <v>30242</v>
      </c>
      <c r="I73" s="21">
        <f t="shared" si="9"/>
        <v>7.3986508828781166E-3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7057.2222222222226</v>
      </c>
      <c r="F74" s="50">
        <v>22228.666666666668</v>
      </c>
      <c r="G74" s="21">
        <f>(F74-E74)/E74</f>
        <v>2.149775643548768</v>
      </c>
      <c r="H74" s="212">
        <v>21485.375</v>
      </c>
      <c r="I74" s="21">
        <f t="shared" si="9"/>
        <v>3.4595238233759845E-2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4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4388.333333333333</v>
      </c>
      <c r="F76" s="43">
        <v>23330.6</v>
      </c>
      <c r="G76" s="22">
        <f t="shared" ref="G76:G82" si="10">(F76-E76)/E76</f>
        <v>4.3165058868211172</v>
      </c>
      <c r="H76" s="206">
        <v>20130.599999999999</v>
      </c>
      <c r="I76" s="22">
        <f t="shared" ref="I76:I82" si="11">(F76-H76)/H76</f>
        <v>0.15896197828181974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3324.1666666666665</v>
      </c>
      <c r="F77" s="32">
        <v>22608.75</v>
      </c>
      <c r="G77" s="21">
        <f t="shared" si="10"/>
        <v>5.8013286537979445</v>
      </c>
      <c r="H77" s="200">
        <v>21647.5</v>
      </c>
      <c r="I77" s="21">
        <f t="shared" si="11"/>
        <v>4.4404665665781266E-2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2822.5</v>
      </c>
      <c r="F78" s="47">
        <v>11378</v>
      </c>
      <c r="G78" s="21">
        <f t="shared" si="10"/>
        <v>3.0311780336581045</v>
      </c>
      <c r="H78" s="209">
        <v>10996</v>
      </c>
      <c r="I78" s="21">
        <f t="shared" si="11"/>
        <v>3.4739905420152782E-2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5349.4444444444443</v>
      </c>
      <c r="F79" s="47">
        <v>16452</v>
      </c>
      <c r="G79" s="21">
        <f t="shared" si="10"/>
        <v>2.075459549278222</v>
      </c>
      <c r="H79" s="209">
        <v>15969.222222222223</v>
      </c>
      <c r="I79" s="21">
        <f t="shared" si="11"/>
        <v>3.0231765270694294E-2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4598.5</v>
      </c>
      <c r="F80" s="61">
        <v>36202.166666666664</v>
      </c>
      <c r="G80" s="21">
        <f t="shared" si="10"/>
        <v>6.8726033851618276</v>
      </c>
      <c r="H80" s="218">
        <v>34128.285714285717</v>
      </c>
      <c r="I80" s="21">
        <f t="shared" si="11"/>
        <v>6.076721725031866E-2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29999</v>
      </c>
      <c r="F81" s="61">
        <v>57000</v>
      </c>
      <c r="G81" s="21">
        <f t="shared" si="10"/>
        <v>0.90006333544451478</v>
      </c>
      <c r="H81" s="218">
        <v>57000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6494.5</v>
      </c>
      <c r="F82" s="50">
        <v>44839.444444444445</v>
      </c>
      <c r="G82" s="23">
        <f t="shared" si="10"/>
        <v>5.9042180990752859</v>
      </c>
      <c r="H82" s="212">
        <v>43728.333333333336</v>
      </c>
      <c r="I82" s="23">
        <f t="shared" si="11"/>
        <v>2.5409409104191243E-2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69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6" t="s">
        <v>201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37" t="s">
        <v>3</v>
      </c>
      <c r="B13" s="243"/>
      <c r="C13" s="245" t="s">
        <v>0</v>
      </c>
      <c r="D13" s="239" t="s">
        <v>23</v>
      </c>
      <c r="E13" s="239" t="s">
        <v>217</v>
      </c>
      <c r="F13" s="256" t="s">
        <v>224</v>
      </c>
      <c r="G13" s="239" t="s">
        <v>197</v>
      </c>
      <c r="H13" s="256" t="s">
        <v>220</v>
      </c>
      <c r="I13" s="239" t="s">
        <v>187</v>
      </c>
    </row>
    <row r="14" spans="1:9" s="145" customFormat="1" ht="33.75" customHeight="1" thickBot="1" x14ac:dyDescent="0.25">
      <c r="A14" s="238"/>
      <c r="B14" s="244"/>
      <c r="C14" s="246"/>
      <c r="D14" s="259"/>
      <c r="E14" s="240"/>
      <c r="F14" s="257"/>
      <c r="G14" s="258"/>
      <c r="H14" s="257"/>
      <c r="I14" s="258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4" t="s">
        <v>9</v>
      </c>
      <c r="C16" s="187" t="s">
        <v>88</v>
      </c>
      <c r="D16" s="184" t="s">
        <v>161</v>
      </c>
      <c r="E16" s="205">
        <v>4605.8</v>
      </c>
      <c r="F16" s="205">
        <v>15699.3</v>
      </c>
      <c r="G16" s="193">
        <f>(F16-E16)/E16</f>
        <v>2.4085935125276823</v>
      </c>
      <c r="H16" s="205">
        <v>17570.7</v>
      </c>
      <c r="I16" s="193">
        <f>(F16-H16)/H16</f>
        <v>-0.10650685516228729</v>
      </c>
    </row>
    <row r="17" spans="1:9" ht="16.5" x14ac:dyDescent="0.3">
      <c r="A17" s="150"/>
      <c r="B17" s="201" t="s">
        <v>7</v>
      </c>
      <c r="C17" s="188" t="s">
        <v>87</v>
      </c>
      <c r="D17" s="184" t="s">
        <v>161</v>
      </c>
      <c r="E17" s="208">
        <v>2600.6</v>
      </c>
      <c r="F17" s="208">
        <v>4599.3999999999996</v>
      </c>
      <c r="G17" s="193">
        <f>(F17-E17)/E17</f>
        <v>0.76859186341613461</v>
      </c>
      <c r="H17" s="208">
        <v>5049</v>
      </c>
      <c r="I17" s="193">
        <f>(F17-H17)/H17</f>
        <v>-8.9047336106159711E-2</v>
      </c>
    </row>
    <row r="18" spans="1:9" ht="16.5" x14ac:dyDescent="0.3">
      <c r="A18" s="150"/>
      <c r="B18" s="201" t="s">
        <v>14</v>
      </c>
      <c r="C18" s="188" t="s">
        <v>94</v>
      </c>
      <c r="D18" s="184" t="s">
        <v>81</v>
      </c>
      <c r="E18" s="208">
        <v>644.75</v>
      </c>
      <c r="F18" s="208">
        <v>3374.4</v>
      </c>
      <c r="G18" s="193">
        <f>(F18-E18)/E18</f>
        <v>4.233656455990694</v>
      </c>
      <c r="H18" s="208">
        <v>3682.7</v>
      </c>
      <c r="I18" s="193">
        <f>(F18-H18)/H18</f>
        <v>-8.3715752029760698E-2</v>
      </c>
    </row>
    <row r="19" spans="1:9" ht="16.5" x14ac:dyDescent="0.3">
      <c r="A19" s="150"/>
      <c r="B19" s="201" t="s">
        <v>11</v>
      </c>
      <c r="C19" s="188" t="s">
        <v>91</v>
      </c>
      <c r="D19" s="184" t="s">
        <v>81</v>
      </c>
      <c r="E19" s="208">
        <v>557.29999999999995</v>
      </c>
      <c r="F19" s="208">
        <v>2462</v>
      </c>
      <c r="G19" s="193">
        <f>(F19-E19)/E19</f>
        <v>3.4177283330342729</v>
      </c>
      <c r="H19" s="208">
        <v>2616.1</v>
      </c>
      <c r="I19" s="193">
        <f>(F19-H19)/H19</f>
        <v>-5.8904476128588325E-2</v>
      </c>
    </row>
    <row r="20" spans="1:9" ht="16.5" x14ac:dyDescent="0.3">
      <c r="A20" s="150"/>
      <c r="B20" s="201" t="s">
        <v>5</v>
      </c>
      <c r="C20" s="188" t="s">
        <v>85</v>
      </c>
      <c r="D20" s="184" t="s">
        <v>161</v>
      </c>
      <c r="E20" s="208">
        <v>6913.5111111111109</v>
      </c>
      <c r="F20" s="208">
        <v>25038.222222222223</v>
      </c>
      <c r="G20" s="193">
        <f>(F20-E20)/E20</f>
        <v>2.6216362163621638</v>
      </c>
      <c r="H20" s="208">
        <v>25383.222222222223</v>
      </c>
      <c r="I20" s="193">
        <f>(F20-H20)/H20</f>
        <v>-1.3591655030225564E-2</v>
      </c>
    </row>
    <row r="21" spans="1:9" ht="16.5" x14ac:dyDescent="0.3">
      <c r="A21" s="150"/>
      <c r="B21" s="201" t="s">
        <v>17</v>
      </c>
      <c r="C21" s="188" t="s">
        <v>97</v>
      </c>
      <c r="D21" s="184" t="s">
        <v>161</v>
      </c>
      <c r="E21" s="208">
        <v>3166.8</v>
      </c>
      <c r="F21" s="208">
        <v>7231.125</v>
      </c>
      <c r="G21" s="193">
        <f>(F21-E21)/E21</f>
        <v>1.2834170140204622</v>
      </c>
      <c r="H21" s="208">
        <v>7220.6750000000002</v>
      </c>
      <c r="I21" s="193">
        <f>(F21-H21)/H21</f>
        <v>1.4472331187873457E-3</v>
      </c>
    </row>
    <row r="22" spans="1:9" ht="16.5" x14ac:dyDescent="0.3">
      <c r="A22" s="150"/>
      <c r="B22" s="201" t="s">
        <v>19</v>
      </c>
      <c r="C22" s="188" t="s">
        <v>99</v>
      </c>
      <c r="D22" s="184" t="s">
        <v>161</v>
      </c>
      <c r="E22" s="208">
        <v>2769.9</v>
      </c>
      <c r="F22" s="208">
        <v>14999.5</v>
      </c>
      <c r="G22" s="193">
        <f>(F22-E22)/E22</f>
        <v>4.4151774432289974</v>
      </c>
      <c r="H22" s="208">
        <v>14920.7</v>
      </c>
      <c r="I22" s="193">
        <f>(F22-H22)/H22</f>
        <v>5.2812535604897402E-3</v>
      </c>
    </row>
    <row r="23" spans="1:9" ht="16.5" x14ac:dyDescent="0.3">
      <c r="A23" s="150"/>
      <c r="B23" s="201" t="s">
        <v>16</v>
      </c>
      <c r="C23" s="188" t="s">
        <v>96</v>
      </c>
      <c r="D23" s="186" t="s">
        <v>81</v>
      </c>
      <c r="E23" s="208">
        <v>753.56666666666661</v>
      </c>
      <c r="F23" s="208">
        <v>3722.85</v>
      </c>
      <c r="G23" s="193">
        <f>(F23-E23)/E23</f>
        <v>3.9403060998805683</v>
      </c>
      <c r="H23" s="208">
        <v>3647.7249999999999</v>
      </c>
      <c r="I23" s="193">
        <f>(F23-H23)/H23</f>
        <v>2.0595028408117388E-2</v>
      </c>
    </row>
    <row r="24" spans="1:9" ht="16.5" x14ac:dyDescent="0.3">
      <c r="A24" s="150"/>
      <c r="B24" s="201" t="s">
        <v>18</v>
      </c>
      <c r="C24" s="188" t="s">
        <v>98</v>
      </c>
      <c r="D24" s="186" t="s">
        <v>83</v>
      </c>
      <c r="E24" s="208">
        <v>3369.0666666666666</v>
      </c>
      <c r="F24" s="208">
        <v>15627.711111111112</v>
      </c>
      <c r="G24" s="193">
        <f>(F24-E24)/E24</f>
        <v>3.6385876734736957</v>
      </c>
      <c r="H24" s="208">
        <v>15083.3</v>
      </c>
      <c r="I24" s="193">
        <f>(F24-H24)/H24</f>
        <v>3.6093634092745783E-2</v>
      </c>
    </row>
    <row r="25" spans="1:9" ht="16.5" x14ac:dyDescent="0.3">
      <c r="A25" s="150"/>
      <c r="B25" s="201" t="s">
        <v>4</v>
      </c>
      <c r="C25" s="188" t="s">
        <v>84</v>
      </c>
      <c r="D25" s="186" t="s">
        <v>161</v>
      </c>
      <c r="E25" s="208">
        <v>3963.4333333333334</v>
      </c>
      <c r="F25" s="208">
        <v>15691</v>
      </c>
      <c r="G25" s="193">
        <f>(F25-E25)/E25</f>
        <v>2.9589413219178655</v>
      </c>
      <c r="H25" s="208">
        <v>15127.7</v>
      </c>
      <c r="I25" s="193">
        <f>(F25-H25)/H25</f>
        <v>3.7236328060445356E-2</v>
      </c>
    </row>
    <row r="26" spans="1:9" ht="16.5" x14ac:dyDescent="0.3">
      <c r="A26" s="150"/>
      <c r="B26" s="201" t="s">
        <v>15</v>
      </c>
      <c r="C26" s="188" t="s">
        <v>95</v>
      </c>
      <c r="D26" s="186" t="s">
        <v>82</v>
      </c>
      <c r="E26" s="208">
        <v>1791</v>
      </c>
      <c r="F26" s="208">
        <v>9687.4</v>
      </c>
      <c r="G26" s="193">
        <f>(F26-E26)/E26</f>
        <v>4.4089335566722498</v>
      </c>
      <c r="H26" s="208">
        <v>9264</v>
      </c>
      <c r="I26" s="193">
        <f>(F26-H26)/H26</f>
        <v>4.570379965457682E-2</v>
      </c>
    </row>
    <row r="27" spans="1:9" ht="16.5" x14ac:dyDescent="0.3">
      <c r="A27" s="150"/>
      <c r="B27" s="201" t="s">
        <v>13</v>
      </c>
      <c r="C27" s="188" t="s">
        <v>93</v>
      </c>
      <c r="D27" s="186" t="s">
        <v>81</v>
      </c>
      <c r="E27" s="208">
        <v>707.68888888888887</v>
      </c>
      <c r="F27" s="208">
        <v>4141.6666666666661</v>
      </c>
      <c r="G27" s="193">
        <f>(F27-E27)/E27</f>
        <v>4.8523833448470759</v>
      </c>
      <c r="H27" s="208">
        <v>3958.3333333333335</v>
      </c>
      <c r="I27" s="193">
        <f>(F27-H27)/H27</f>
        <v>4.6315789473684019E-2</v>
      </c>
    </row>
    <row r="28" spans="1:9" ht="16.5" x14ac:dyDescent="0.3">
      <c r="A28" s="150"/>
      <c r="B28" s="201" t="s">
        <v>10</v>
      </c>
      <c r="C28" s="188" t="s">
        <v>90</v>
      </c>
      <c r="D28" s="186" t="s">
        <v>161</v>
      </c>
      <c r="E28" s="208">
        <v>3364</v>
      </c>
      <c r="F28" s="208">
        <v>11787.4</v>
      </c>
      <c r="G28" s="193">
        <f>(F28-E28)/E28</f>
        <v>2.5039833531510105</v>
      </c>
      <c r="H28" s="208">
        <v>11220.7</v>
      </c>
      <c r="I28" s="193">
        <f>(F28-H28)/H28</f>
        <v>5.0504870462627006E-2</v>
      </c>
    </row>
    <row r="29" spans="1:9" ht="17.25" thickBot="1" x14ac:dyDescent="0.35">
      <c r="A29" s="151"/>
      <c r="B29" s="201" t="s">
        <v>12</v>
      </c>
      <c r="C29" s="188" t="s">
        <v>92</v>
      </c>
      <c r="D29" s="186" t="s">
        <v>81</v>
      </c>
      <c r="E29" s="208">
        <v>688.5</v>
      </c>
      <c r="F29" s="208">
        <v>5246.5222222222219</v>
      </c>
      <c r="G29" s="193">
        <f>(F29-E29)/E29</f>
        <v>6.6202210925522467</v>
      </c>
      <c r="H29" s="208">
        <v>4957.7111111111117</v>
      </c>
      <c r="I29" s="193">
        <f>(F29-H29)/H29</f>
        <v>5.8254929470140604E-2</v>
      </c>
    </row>
    <row r="30" spans="1:9" ht="16.5" x14ac:dyDescent="0.3">
      <c r="A30" s="37"/>
      <c r="B30" s="201" t="s">
        <v>8</v>
      </c>
      <c r="C30" s="188" t="s">
        <v>89</v>
      </c>
      <c r="D30" s="186" t="s">
        <v>161</v>
      </c>
      <c r="E30" s="208">
        <v>7166.4750000000004</v>
      </c>
      <c r="F30" s="208">
        <v>34435.71428571429</v>
      </c>
      <c r="G30" s="193">
        <f>(F30-E30)/E30</f>
        <v>3.8051118975108809</v>
      </c>
      <c r="H30" s="208">
        <v>29390.666666666664</v>
      </c>
      <c r="I30" s="193">
        <f>(F30-H30)/H30</f>
        <v>0.171654752723573</v>
      </c>
    </row>
    <row r="31" spans="1:9" ht="17.25" thickBot="1" x14ac:dyDescent="0.35">
      <c r="A31" s="38"/>
      <c r="B31" s="202" t="s">
        <v>6</v>
      </c>
      <c r="C31" s="189" t="s">
        <v>86</v>
      </c>
      <c r="D31" s="185" t="s">
        <v>161</v>
      </c>
      <c r="E31" s="211">
        <v>4501.2111111111117</v>
      </c>
      <c r="F31" s="211">
        <v>18541</v>
      </c>
      <c r="G31" s="195">
        <f>(F31-E31)/E31</f>
        <v>3.119113621272299</v>
      </c>
      <c r="H31" s="211">
        <v>15661.111111111111</v>
      </c>
      <c r="I31" s="195">
        <f>(F31-H31)/H31</f>
        <v>0.18388790351188364</v>
      </c>
    </row>
    <row r="32" spans="1:9" ht="15.75" customHeight="1" thickBot="1" x14ac:dyDescent="0.25">
      <c r="A32" s="249" t="s">
        <v>188</v>
      </c>
      <c r="B32" s="250"/>
      <c r="C32" s="250"/>
      <c r="D32" s="251"/>
      <c r="E32" s="99">
        <f>SUM(E16:E31)</f>
        <v>47563.602777777778</v>
      </c>
      <c r="F32" s="100">
        <f>SUM(F16:F31)</f>
        <v>192285.2115079365</v>
      </c>
      <c r="G32" s="101">
        <f t="shared" ref="G32" si="0">(F32-E32)/E32</f>
        <v>3.0426965216725379</v>
      </c>
      <c r="H32" s="100">
        <f>SUM(H16:H31)</f>
        <v>184754.34444444443</v>
      </c>
      <c r="I32" s="104">
        <f t="shared" ref="I32" si="1">(F32-H32)/H32</f>
        <v>4.0761515438986602E-2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3" t="s">
        <v>30</v>
      </c>
      <c r="C34" s="190" t="s">
        <v>104</v>
      </c>
      <c r="D34" s="192" t="s">
        <v>161</v>
      </c>
      <c r="E34" s="214">
        <v>3217.2</v>
      </c>
      <c r="F34" s="214">
        <v>8349.5</v>
      </c>
      <c r="G34" s="193">
        <f>(F34-E34)/E34</f>
        <v>1.5952691781673507</v>
      </c>
      <c r="H34" s="214">
        <v>9544.9</v>
      </c>
      <c r="I34" s="193">
        <f>(F34-H34)/H34</f>
        <v>-0.12523965678006052</v>
      </c>
    </row>
    <row r="35" spans="1:9" ht="16.5" x14ac:dyDescent="0.3">
      <c r="A35" s="37"/>
      <c r="B35" s="201" t="s">
        <v>29</v>
      </c>
      <c r="C35" s="188" t="s">
        <v>103</v>
      </c>
      <c r="D35" s="184" t="s">
        <v>161</v>
      </c>
      <c r="E35" s="208">
        <v>3380.2</v>
      </c>
      <c r="F35" s="208">
        <v>8505.5</v>
      </c>
      <c r="G35" s="193">
        <f>(F35-E35)/E35</f>
        <v>1.5162712265546419</v>
      </c>
      <c r="H35" s="208">
        <v>8817.375</v>
      </c>
      <c r="I35" s="193">
        <f>(F35-H35)/H35</f>
        <v>-3.5370504260054725E-2</v>
      </c>
    </row>
    <row r="36" spans="1:9" ht="16.5" x14ac:dyDescent="0.3">
      <c r="A36" s="37"/>
      <c r="B36" s="203" t="s">
        <v>28</v>
      </c>
      <c r="C36" s="188" t="s">
        <v>102</v>
      </c>
      <c r="D36" s="184" t="s">
        <v>161</v>
      </c>
      <c r="E36" s="208">
        <v>3101.4</v>
      </c>
      <c r="F36" s="208">
        <v>10309.1</v>
      </c>
      <c r="G36" s="193">
        <f>(F36-E36)/E36</f>
        <v>2.3240149609853615</v>
      </c>
      <c r="H36" s="208">
        <v>9878.6</v>
      </c>
      <c r="I36" s="193">
        <f>(F36-H36)/H36</f>
        <v>4.3579049662907696E-2</v>
      </c>
    </row>
    <row r="37" spans="1:9" ht="16.5" x14ac:dyDescent="0.3">
      <c r="A37" s="37"/>
      <c r="B37" s="201" t="s">
        <v>26</v>
      </c>
      <c r="C37" s="188" t="s">
        <v>100</v>
      </c>
      <c r="D37" s="184" t="s">
        <v>161</v>
      </c>
      <c r="E37" s="208">
        <v>6049</v>
      </c>
      <c r="F37" s="208">
        <v>16711</v>
      </c>
      <c r="G37" s="193">
        <f>(F37-E37)/E37</f>
        <v>1.7626053893205489</v>
      </c>
      <c r="H37" s="208">
        <v>15233.18888888889</v>
      </c>
      <c r="I37" s="193">
        <f>(F37-H37)/H37</f>
        <v>9.7012590199615251E-2</v>
      </c>
    </row>
    <row r="38" spans="1:9" ht="17.25" thickBot="1" x14ac:dyDescent="0.35">
      <c r="A38" s="38"/>
      <c r="B38" s="203" t="s">
        <v>27</v>
      </c>
      <c r="C38" s="188" t="s">
        <v>101</v>
      </c>
      <c r="D38" s="196" t="s">
        <v>161</v>
      </c>
      <c r="E38" s="211">
        <v>6065.7000000000007</v>
      </c>
      <c r="F38" s="211">
        <v>16924.900000000001</v>
      </c>
      <c r="G38" s="195">
        <f>(F38-E38)/E38</f>
        <v>1.7902632837100416</v>
      </c>
      <c r="H38" s="211">
        <v>15283.18888888889</v>
      </c>
      <c r="I38" s="195">
        <f>(F38-H38)/H38</f>
        <v>0.10741940854402844</v>
      </c>
    </row>
    <row r="39" spans="1:9" ht="15.75" customHeight="1" thickBot="1" x14ac:dyDescent="0.25">
      <c r="A39" s="249" t="s">
        <v>189</v>
      </c>
      <c r="B39" s="250"/>
      <c r="C39" s="250"/>
      <c r="D39" s="251"/>
      <c r="E39" s="83">
        <f>SUM(E34:E38)</f>
        <v>21813.5</v>
      </c>
      <c r="F39" s="102">
        <f>SUM(F34:F38)</f>
        <v>60800</v>
      </c>
      <c r="G39" s="103">
        <f t="shared" ref="G39" si="2">(F39-E39)/E39</f>
        <v>1.7872647672313018</v>
      </c>
      <c r="H39" s="102">
        <f>SUM(H34:H38)</f>
        <v>58757.252777777787</v>
      </c>
      <c r="I39" s="104">
        <f t="shared" ref="I39" si="3">(F39-H39)/H39</f>
        <v>3.4765873584116716E-2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4" t="s">
        <v>33</v>
      </c>
      <c r="C41" s="188" t="s">
        <v>107</v>
      </c>
      <c r="D41" s="192" t="s">
        <v>161</v>
      </c>
      <c r="E41" s="206">
        <v>25482.571428571428</v>
      </c>
      <c r="F41" s="208">
        <v>170962</v>
      </c>
      <c r="G41" s="193">
        <f>(F41-E41)/E41</f>
        <v>5.7089775644978644</v>
      </c>
      <c r="H41" s="208">
        <v>180699.5</v>
      </c>
      <c r="I41" s="193">
        <f>(F41-H41)/H41</f>
        <v>-5.3887808211976237E-2</v>
      </c>
    </row>
    <row r="42" spans="1:9" ht="16.5" x14ac:dyDescent="0.3">
      <c r="A42" s="37"/>
      <c r="B42" s="201" t="s">
        <v>35</v>
      </c>
      <c r="C42" s="188" t="s">
        <v>152</v>
      </c>
      <c r="D42" s="184" t="s">
        <v>161</v>
      </c>
      <c r="E42" s="209">
        <v>12333.333333333334</v>
      </c>
      <c r="F42" s="208">
        <v>53333.333333333336</v>
      </c>
      <c r="G42" s="193">
        <f>(F42-E42)/E42</f>
        <v>3.3243243243243241</v>
      </c>
      <c r="H42" s="208">
        <v>53333.333333333336</v>
      </c>
      <c r="I42" s="193">
        <f>(F42-H42)/H42</f>
        <v>0</v>
      </c>
    </row>
    <row r="43" spans="1:9" ht="16.5" x14ac:dyDescent="0.3">
      <c r="A43" s="37"/>
      <c r="B43" s="203" t="s">
        <v>36</v>
      </c>
      <c r="C43" s="188" t="s">
        <v>153</v>
      </c>
      <c r="D43" s="184" t="s">
        <v>161</v>
      </c>
      <c r="E43" s="209">
        <v>22035.714285714286</v>
      </c>
      <c r="F43" s="216">
        <v>132750</v>
      </c>
      <c r="G43" s="193">
        <f>(F43-E43)/E43</f>
        <v>5.0243111831442464</v>
      </c>
      <c r="H43" s="216">
        <v>131321.42857142858</v>
      </c>
      <c r="I43" s="193">
        <f>(F43-H43)/H43</f>
        <v>1.0878433505575134E-2</v>
      </c>
    </row>
    <row r="44" spans="1:9" ht="16.5" x14ac:dyDescent="0.3">
      <c r="A44" s="37"/>
      <c r="B44" s="201" t="s">
        <v>31</v>
      </c>
      <c r="C44" s="188" t="s">
        <v>105</v>
      </c>
      <c r="D44" s="184" t="s">
        <v>161</v>
      </c>
      <c r="E44" s="209">
        <v>64415.742857142861</v>
      </c>
      <c r="F44" s="209">
        <v>357898.8</v>
      </c>
      <c r="G44" s="193">
        <f>(F44-E44)/E44</f>
        <v>4.5560765757793895</v>
      </c>
      <c r="H44" s="209">
        <v>352898.8</v>
      </c>
      <c r="I44" s="193">
        <f>(F44-H44)/H44</f>
        <v>1.4168367815362366E-2</v>
      </c>
    </row>
    <row r="45" spans="1:9" ht="16.5" x14ac:dyDescent="0.3">
      <c r="A45" s="37"/>
      <c r="B45" s="201" t="s">
        <v>34</v>
      </c>
      <c r="C45" s="188" t="s">
        <v>154</v>
      </c>
      <c r="D45" s="184" t="s">
        <v>161</v>
      </c>
      <c r="E45" s="209">
        <v>12650.666666666666</v>
      </c>
      <c r="F45" s="209">
        <v>71198</v>
      </c>
      <c r="G45" s="193">
        <f>(F45-E45)/E45</f>
        <v>4.6280037942664425</v>
      </c>
      <c r="H45" s="209">
        <v>68497.5</v>
      </c>
      <c r="I45" s="193">
        <f>(F45-H45)/H45</f>
        <v>3.9424796525420636E-2</v>
      </c>
    </row>
    <row r="46" spans="1:9" ht="16.5" customHeight="1" thickBot="1" x14ac:dyDescent="0.35">
      <c r="A46" s="38"/>
      <c r="B46" s="201" t="s">
        <v>32</v>
      </c>
      <c r="C46" s="188" t="s">
        <v>106</v>
      </c>
      <c r="D46" s="184" t="s">
        <v>161</v>
      </c>
      <c r="E46" s="212">
        <v>39341.466666666667</v>
      </c>
      <c r="F46" s="212">
        <v>245066.46666666667</v>
      </c>
      <c r="G46" s="199">
        <f>(F46-E46)/E46</f>
        <v>5.2292153147993128</v>
      </c>
      <c r="H46" s="212">
        <v>231991.5</v>
      </c>
      <c r="I46" s="199">
        <f>(F46-H46)/H46</f>
        <v>5.6359679844592038E-2</v>
      </c>
    </row>
    <row r="47" spans="1:9" ht="15.75" customHeight="1" thickBot="1" x14ac:dyDescent="0.25">
      <c r="A47" s="249" t="s">
        <v>190</v>
      </c>
      <c r="B47" s="250"/>
      <c r="C47" s="250"/>
      <c r="D47" s="251"/>
      <c r="E47" s="83">
        <f>SUM(E41:E46)</f>
        <v>176259.49523809526</v>
      </c>
      <c r="F47" s="83">
        <f>SUM(F41:F46)</f>
        <v>1031208.6</v>
      </c>
      <c r="G47" s="103">
        <f t="shared" ref="G47" si="4">(F47-E47)/E47</f>
        <v>4.8505137473985185</v>
      </c>
      <c r="H47" s="102">
        <f>SUM(H41:H46)</f>
        <v>1018742.0619047619</v>
      </c>
      <c r="I47" s="104">
        <f t="shared" ref="I47" si="5">(F47-H47)/H47</f>
        <v>1.2237187960934004E-2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1" t="s">
        <v>47</v>
      </c>
      <c r="C49" s="188" t="s">
        <v>113</v>
      </c>
      <c r="D49" s="192" t="s">
        <v>114</v>
      </c>
      <c r="E49" s="206">
        <v>38715</v>
      </c>
      <c r="F49" s="206">
        <v>191663.66666666666</v>
      </c>
      <c r="G49" s="193">
        <f>(F49-E49)/E49</f>
        <v>3.9506306771707775</v>
      </c>
      <c r="H49" s="206">
        <v>186560.88888888888</v>
      </c>
      <c r="I49" s="193">
        <f>(F49-H49)/H49</f>
        <v>2.7351808882176108E-2</v>
      </c>
    </row>
    <row r="50" spans="1:9" ht="16.5" x14ac:dyDescent="0.3">
      <c r="A50" s="37"/>
      <c r="B50" s="201" t="s">
        <v>48</v>
      </c>
      <c r="C50" s="188" t="s">
        <v>157</v>
      </c>
      <c r="D50" s="186" t="s">
        <v>114</v>
      </c>
      <c r="E50" s="209">
        <v>63904.166666666664</v>
      </c>
      <c r="F50" s="209">
        <v>299368.75</v>
      </c>
      <c r="G50" s="193">
        <f>(F50-E50)/E50</f>
        <v>3.6846514963813006</v>
      </c>
      <c r="H50" s="209">
        <v>284806.25</v>
      </c>
      <c r="I50" s="193">
        <f>(F50-H50)/H50</f>
        <v>5.1131251508701091E-2</v>
      </c>
    </row>
    <row r="51" spans="1:9" ht="16.5" x14ac:dyDescent="0.3">
      <c r="A51" s="37"/>
      <c r="B51" s="201" t="s">
        <v>45</v>
      </c>
      <c r="C51" s="188" t="s">
        <v>109</v>
      </c>
      <c r="D51" s="184" t="s">
        <v>108</v>
      </c>
      <c r="E51" s="209">
        <v>17020.625</v>
      </c>
      <c r="F51" s="209">
        <v>106362.25</v>
      </c>
      <c r="G51" s="193">
        <f>(F51-E51)/E51</f>
        <v>5.2490214078507691</v>
      </c>
      <c r="H51" s="209">
        <v>99202.555555555562</v>
      </c>
      <c r="I51" s="193">
        <f>(F51-H51)/H51</f>
        <v>7.2172479875630371E-2</v>
      </c>
    </row>
    <row r="52" spans="1:9" ht="16.5" x14ac:dyDescent="0.3">
      <c r="A52" s="37"/>
      <c r="B52" s="201" t="s">
        <v>46</v>
      </c>
      <c r="C52" s="188" t="s">
        <v>111</v>
      </c>
      <c r="D52" s="184" t="s">
        <v>110</v>
      </c>
      <c r="E52" s="209">
        <v>10120.799999999999</v>
      </c>
      <c r="F52" s="209">
        <v>65546.8</v>
      </c>
      <c r="G52" s="193">
        <f>(F52-E52)/E52</f>
        <v>5.4764445498379581</v>
      </c>
      <c r="H52" s="209">
        <v>59489.8</v>
      </c>
      <c r="I52" s="193">
        <f>(F52-H52)/H52</f>
        <v>0.10181577346032429</v>
      </c>
    </row>
    <row r="53" spans="1:9" ht="16.5" x14ac:dyDescent="0.3">
      <c r="A53" s="37"/>
      <c r="B53" s="201" t="s">
        <v>49</v>
      </c>
      <c r="C53" s="188" t="s">
        <v>158</v>
      </c>
      <c r="D53" s="186" t="s">
        <v>199</v>
      </c>
      <c r="E53" s="209">
        <v>5998.25</v>
      </c>
      <c r="F53" s="209">
        <v>20000</v>
      </c>
      <c r="G53" s="193">
        <f>(F53-E53)/E53</f>
        <v>2.3343058392031009</v>
      </c>
      <c r="H53" s="209">
        <v>17560</v>
      </c>
      <c r="I53" s="193">
        <f>(F53-H53)/H53</f>
        <v>0.13895216400911162</v>
      </c>
    </row>
    <row r="54" spans="1:9" ht="16.5" customHeight="1" thickBot="1" x14ac:dyDescent="0.35">
      <c r="A54" s="38"/>
      <c r="B54" s="201" t="s">
        <v>50</v>
      </c>
      <c r="C54" s="188" t="s">
        <v>159</v>
      </c>
      <c r="D54" s="185" t="s">
        <v>112</v>
      </c>
      <c r="E54" s="212">
        <v>49995</v>
      </c>
      <c r="F54" s="212">
        <v>263000</v>
      </c>
      <c r="G54" s="199">
        <f>(F54-E54)/E54</f>
        <v>4.2605260526052602</v>
      </c>
      <c r="H54" s="212">
        <v>222916</v>
      </c>
      <c r="I54" s="199">
        <f>(F54-H54)/H54</f>
        <v>0.17981661253566367</v>
      </c>
    </row>
    <row r="55" spans="1:9" ht="15.75" customHeight="1" thickBot="1" x14ac:dyDescent="0.25">
      <c r="A55" s="249" t="s">
        <v>191</v>
      </c>
      <c r="B55" s="250"/>
      <c r="C55" s="250"/>
      <c r="D55" s="251"/>
      <c r="E55" s="83">
        <f>SUM(E49:E54)</f>
        <v>185753.84166666667</v>
      </c>
      <c r="F55" s="83">
        <f>SUM(F49:F54)</f>
        <v>945941.46666666667</v>
      </c>
      <c r="G55" s="103">
        <f t="shared" ref="G55" si="6">(F55-E55)/E55</f>
        <v>4.0924463159375657</v>
      </c>
      <c r="H55" s="83">
        <f>SUM(H49:H54)</f>
        <v>870535.49444444454</v>
      </c>
      <c r="I55" s="104">
        <f t="shared" ref="I55" si="7">(F55-H55)/H55</f>
        <v>8.6620215606882822E-2</v>
      </c>
    </row>
    <row r="56" spans="1:9" ht="17.25" customHeight="1" thickBot="1" x14ac:dyDescent="0.3">
      <c r="A56" s="109" t="s">
        <v>44</v>
      </c>
      <c r="B56" s="10" t="s">
        <v>57</v>
      </c>
      <c r="C56" s="175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2" t="s">
        <v>55</v>
      </c>
      <c r="C57" s="191" t="s">
        <v>122</v>
      </c>
      <c r="D57" s="192" t="s">
        <v>120</v>
      </c>
      <c r="E57" s="206">
        <v>17842.777777777777</v>
      </c>
      <c r="F57" s="163">
        <v>68173</v>
      </c>
      <c r="G57" s="194">
        <f>(F57-E57)/E57</f>
        <v>2.8207615904349721</v>
      </c>
      <c r="H57" s="163">
        <v>66881.333333333328</v>
      </c>
      <c r="I57" s="194">
        <f>(F57-H57)/H57</f>
        <v>1.9312812742967717E-2</v>
      </c>
    </row>
    <row r="58" spans="1:9" ht="16.5" x14ac:dyDescent="0.3">
      <c r="A58" s="110"/>
      <c r="B58" s="223" t="s">
        <v>39</v>
      </c>
      <c r="C58" s="188" t="s">
        <v>116</v>
      </c>
      <c r="D58" s="184" t="s">
        <v>114</v>
      </c>
      <c r="E58" s="209">
        <v>18275</v>
      </c>
      <c r="F58" s="220">
        <v>60938.75</v>
      </c>
      <c r="G58" s="193">
        <f>(F58-E58)/E58</f>
        <v>2.3345417236662107</v>
      </c>
      <c r="H58" s="220">
        <v>59626.25</v>
      </c>
      <c r="I58" s="193">
        <f>(F58-H58)/H58</f>
        <v>2.201211714639106E-2</v>
      </c>
    </row>
    <row r="59" spans="1:9" ht="16.5" x14ac:dyDescent="0.3">
      <c r="A59" s="110"/>
      <c r="B59" s="223" t="s">
        <v>56</v>
      </c>
      <c r="C59" s="188" t="s">
        <v>123</v>
      </c>
      <c r="D59" s="184" t="s">
        <v>120</v>
      </c>
      <c r="E59" s="209">
        <v>72830</v>
      </c>
      <c r="F59" s="220">
        <v>514490</v>
      </c>
      <c r="G59" s="193">
        <f>(F59-E59)/E59</f>
        <v>6.0642592338322121</v>
      </c>
      <c r="H59" s="220">
        <v>489990</v>
      </c>
      <c r="I59" s="193">
        <f>(F59-H59)/H59</f>
        <v>5.0001020428988345E-2</v>
      </c>
    </row>
    <row r="60" spans="1:9" ht="16.5" x14ac:dyDescent="0.3">
      <c r="A60" s="110"/>
      <c r="B60" s="223" t="s">
        <v>54</v>
      </c>
      <c r="C60" s="188" t="s">
        <v>121</v>
      </c>
      <c r="D60" s="184" t="s">
        <v>120</v>
      </c>
      <c r="E60" s="209">
        <v>18230</v>
      </c>
      <c r="F60" s="220">
        <v>53956.666666666664</v>
      </c>
      <c r="G60" s="193">
        <f>(F60-E60)/E60</f>
        <v>1.959773267507771</v>
      </c>
      <c r="H60" s="220">
        <v>50250</v>
      </c>
      <c r="I60" s="193">
        <f>(F60-H60)/H60</f>
        <v>7.3764510779436104E-2</v>
      </c>
    </row>
    <row r="61" spans="1:9" s="145" customFormat="1" ht="16.5" x14ac:dyDescent="0.3">
      <c r="A61" s="168"/>
      <c r="B61" s="223" t="s">
        <v>40</v>
      </c>
      <c r="C61" s="188" t="s">
        <v>117</v>
      </c>
      <c r="D61" s="184" t="s">
        <v>114</v>
      </c>
      <c r="E61" s="209">
        <v>12917</v>
      </c>
      <c r="F61" s="225">
        <v>45096.6</v>
      </c>
      <c r="G61" s="193">
        <f>(F61-E61)/E61</f>
        <v>2.4912595803979252</v>
      </c>
      <c r="H61" s="225">
        <v>41561.599999999999</v>
      </c>
      <c r="I61" s="193">
        <f>(F61-H61)/H61</f>
        <v>8.5054473360024641E-2</v>
      </c>
    </row>
    <row r="62" spans="1:9" s="145" customFormat="1" ht="17.25" thickBot="1" x14ac:dyDescent="0.35">
      <c r="A62" s="168"/>
      <c r="B62" s="224" t="s">
        <v>38</v>
      </c>
      <c r="C62" s="189" t="s">
        <v>115</v>
      </c>
      <c r="D62" s="185" t="s">
        <v>114</v>
      </c>
      <c r="E62" s="212">
        <v>10511.25</v>
      </c>
      <c r="F62" s="221">
        <v>53620</v>
      </c>
      <c r="G62" s="198">
        <f>(F62-E62)/E62</f>
        <v>4.1012010940658818</v>
      </c>
      <c r="H62" s="221">
        <v>48367.5</v>
      </c>
      <c r="I62" s="198">
        <f>(F62-H62)/H62</f>
        <v>0.10859564790406781</v>
      </c>
    </row>
    <row r="63" spans="1:9" s="145" customFormat="1" ht="16.5" x14ac:dyDescent="0.3">
      <c r="A63" s="168"/>
      <c r="B63" s="94" t="s">
        <v>42</v>
      </c>
      <c r="C63" s="187" t="s">
        <v>198</v>
      </c>
      <c r="D63" s="184" t="s">
        <v>114</v>
      </c>
      <c r="E63" s="209">
        <v>3590.8333333333335</v>
      </c>
      <c r="F63" s="219">
        <v>26048</v>
      </c>
      <c r="G63" s="193">
        <f>(F63-E63)/E63</f>
        <v>6.2540264562543513</v>
      </c>
      <c r="H63" s="219">
        <v>22996.25</v>
      </c>
      <c r="I63" s="193">
        <f>(F63-H63)/H63</f>
        <v>0.13270641952492254</v>
      </c>
    </row>
    <row r="64" spans="1:9" s="145" customFormat="1" ht="16.5" x14ac:dyDescent="0.3">
      <c r="A64" s="168"/>
      <c r="B64" s="223" t="s">
        <v>43</v>
      </c>
      <c r="C64" s="188" t="s">
        <v>119</v>
      </c>
      <c r="D64" s="186" t="s">
        <v>114</v>
      </c>
      <c r="E64" s="216">
        <v>6911.625</v>
      </c>
      <c r="F64" s="209">
        <v>7571.25</v>
      </c>
      <c r="G64" s="193">
        <f>(F64-E64)/E64</f>
        <v>9.5437035429439529E-2</v>
      </c>
      <c r="H64" s="209">
        <v>6196.25</v>
      </c>
      <c r="I64" s="193">
        <f>(F64-H64)/H64</f>
        <v>0.22190841234617711</v>
      </c>
    </row>
    <row r="65" spans="1:9" ht="16.5" customHeight="1" thickBot="1" x14ac:dyDescent="0.35">
      <c r="A65" s="111"/>
      <c r="B65" s="224" t="s">
        <v>41</v>
      </c>
      <c r="C65" s="189" t="s">
        <v>118</v>
      </c>
      <c r="D65" s="185" t="s">
        <v>114</v>
      </c>
      <c r="E65" s="212">
        <v>6737.5</v>
      </c>
      <c r="F65" s="221">
        <v>50250</v>
      </c>
      <c r="G65" s="198">
        <f>(F65-E65)/E65</f>
        <v>6.458256029684601</v>
      </c>
      <c r="H65" s="221">
        <v>40925</v>
      </c>
      <c r="I65" s="198">
        <f>(F65-H65)/H65</f>
        <v>0.22785583384239463</v>
      </c>
    </row>
    <row r="66" spans="1:9" ht="15.75" customHeight="1" thickBot="1" x14ac:dyDescent="0.25">
      <c r="A66" s="249" t="s">
        <v>192</v>
      </c>
      <c r="B66" s="260"/>
      <c r="C66" s="260"/>
      <c r="D66" s="261"/>
      <c r="E66" s="99">
        <f>SUM(E57:E65)</f>
        <v>167845.98611111112</v>
      </c>
      <c r="F66" s="99">
        <f>SUM(F57:F65)</f>
        <v>880144.2666666666</v>
      </c>
      <c r="G66" s="101">
        <f t="shared" ref="G66" si="8">(F66-E66)/E66</f>
        <v>4.2437611828502497</v>
      </c>
      <c r="H66" s="99">
        <f>SUM(H57:H65)</f>
        <v>826794.18333333335</v>
      </c>
      <c r="I66" s="176">
        <f t="shared" ref="I66" si="9">(F66-H66)/H66</f>
        <v>6.4526437665834963E-2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1" t="s">
        <v>63</v>
      </c>
      <c r="C68" s="188" t="s">
        <v>132</v>
      </c>
      <c r="D68" s="192" t="s">
        <v>126</v>
      </c>
      <c r="E68" s="206">
        <v>15981</v>
      </c>
      <c r="F68" s="214">
        <v>64853.333333333336</v>
      </c>
      <c r="G68" s="193">
        <f>(F68-E68)/E68</f>
        <v>3.0581523892956222</v>
      </c>
      <c r="H68" s="214">
        <v>65853.333333333328</v>
      </c>
      <c r="I68" s="193">
        <f>(F68-H68)/H68</f>
        <v>-1.5185260174124207E-2</v>
      </c>
    </row>
    <row r="69" spans="1:9" ht="16.5" x14ac:dyDescent="0.3">
      <c r="A69" s="37"/>
      <c r="B69" s="201" t="s">
        <v>64</v>
      </c>
      <c r="C69" s="188" t="s">
        <v>133</v>
      </c>
      <c r="D69" s="186" t="s">
        <v>127</v>
      </c>
      <c r="E69" s="209">
        <v>13261.25</v>
      </c>
      <c r="F69" s="208">
        <v>50540</v>
      </c>
      <c r="G69" s="193">
        <f>(F69-E69)/E69</f>
        <v>2.8111037798095957</v>
      </c>
      <c r="H69" s="208">
        <v>50973.333333333336</v>
      </c>
      <c r="I69" s="193">
        <f>(F69-H69)/H69</f>
        <v>-8.5011770860581176E-3</v>
      </c>
    </row>
    <row r="70" spans="1:9" ht="16.5" x14ac:dyDescent="0.3">
      <c r="A70" s="37"/>
      <c r="B70" s="201" t="s">
        <v>62</v>
      </c>
      <c r="C70" s="188" t="s">
        <v>131</v>
      </c>
      <c r="D70" s="186" t="s">
        <v>125</v>
      </c>
      <c r="E70" s="209">
        <v>23450</v>
      </c>
      <c r="F70" s="208">
        <v>110900</v>
      </c>
      <c r="G70" s="193">
        <f>(F70-E70)/E70</f>
        <v>3.7292110874200426</v>
      </c>
      <c r="H70" s="208">
        <v>104770</v>
      </c>
      <c r="I70" s="193">
        <f>(F70-H70)/H70</f>
        <v>5.8509115204734181E-2</v>
      </c>
    </row>
    <row r="71" spans="1:9" ht="16.5" x14ac:dyDescent="0.3">
      <c r="A71" s="37"/>
      <c r="B71" s="201" t="s">
        <v>61</v>
      </c>
      <c r="C71" s="188" t="s">
        <v>130</v>
      </c>
      <c r="D71" s="186" t="s">
        <v>216</v>
      </c>
      <c r="E71" s="209">
        <v>48583.75</v>
      </c>
      <c r="F71" s="208">
        <v>224901.25</v>
      </c>
      <c r="G71" s="193">
        <f>(F71-E71)/E71</f>
        <v>3.6291455476368126</v>
      </c>
      <c r="H71" s="208">
        <v>200459</v>
      </c>
      <c r="I71" s="193">
        <f>(F71-H71)/H71</f>
        <v>0.12193141739707372</v>
      </c>
    </row>
    <row r="72" spans="1:9" ht="16.5" x14ac:dyDescent="0.3">
      <c r="A72" s="37"/>
      <c r="B72" s="201" t="s">
        <v>60</v>
      </c>
      <c r="C72" s="188" t="s">
        <v>129</v>
      </c>
      <c r="D72" s="186" t="s">
        <v>215</v>
      </c>
      <c r="E72" s="209">
        <v>119004.71428571429</v>
      </c>
      <c r="F72" s="208">
        <v>598343.28571428568</v>
      </c>
      <c r="G72" s="193">
        <f>(F72-E72)/E72</f>
        <v>4.0278956535935544</v>
      </c>
      <c r="H72" s="208">
        <v>527846.85714285716</v>
      </c>
      <c r="I72" s="193">
        <f>(F72-H72)/H72</f>
        <v>0.13355469984800777</v>
      </c>
    </row>
    <row r="73" spans="1:9" ht="16.5" customHeight="1" thickBot="1" x14ac:dyDescent="0.35">
      <c r="A73" s="37"/>
      <c r="B73" s="201" t="s">
        <v>59</v>
      </c>
      <c r="C73" s="188" t="s">
        <v>128</v>
      </c>
      <c r="D73" s="185" t="s">
        <v>124</v>
      </c>
      <c r="E73" s="212">
        <v>25745.375</v>
      </c>
      <c r="F73" s="217">
        <v>110005.42857142857</v>
      </c>
      <c r="G73" s="199">
        <f>(F73-E73)/E73</f>
        <v>3.2728229272802811</v>
      </c>
      <c r="H73" s="217">
        <v>89936.857142857145</v>
      </c>
      <c r="I73" s="199">
        <f>(F73-H73)/H73</f>
        <v>0.22314067965143788</v>
      </c>
    </row>
    <row r="74" spans="1:9" ht="15.75" customHeight="1" thickBot="1" x14ac:dyDescent="0.25">
      <c r="A74" s="249" t="s">
        <v>214</v>
      </c>
      <c r="B74" s="250"/>
      <c r="C74" s="250"/>
      <c r="D74" s="251"/>
      <c r="E74" s="83">
        <f>SUM(E68:E73)</f>
        <v>246026.08928571429</v>
      </c>
      <c r="F74" s="83">
        <f>SUM(F68:F73)</f>
        <v>1159543.2976190476</v>
      </c>
      <c r="G74" s="103">
        <f t="shared" ref="G74" si="10">(F74-E74)/E74</f>
        <v>3.7130907985634409</v>
      </c>
      <c r="H74" s="83">
        <f>SUM(H68:H73)</f>
        <v>1039839.3809523809</v>
      </c>
      <c r="I74" s="104">
        <f t="shared" ref="I74" si="11">(F74-H74)/H74</f>
        <v>0.11511769880943605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1" t="s">
        <v>70</v>
      </c>
      <c r="C76" s="190" t="s">
        <v>141</v>
      </c>
      <c r="D76" s="192" t="s">
        <v>137</v>
      </c>
      <c r="E76" s="206">
        <v>8666.25</v>
      </c>
      <c r="F76" s="206">
        <v>30465.75</v>
      </c>
      <c r="G76" s="193">
        <f>(F76-E76)/E76</f>
        <v>2.5154478580700994</v>
      </c>
      <c r="H76" s="206">
        <v>30242</v>
      </c>
      <c r="I76" s="193">
        <f>(F76-H76)/H76</f>
        <v>7.3986508828781166E-3</v>
      </c>
    </row>
    <row r="77" spans="1:9" ht="16.5" x14ac:dyDescent="0.3">
      <c r="A77" s="37"/>
      <c r="B77" s="201" t="s">
        <v>68</v>
      </c>
      <c r="C77" s="188" t="s">
        <v>138</v>
      </c>
      <c r="D77" s="186" t="s">
        <v>134</v>
      </c>
      <c r="E77" s="209">
        <v>14998.571428571429</v>
      </c>
      <c r="F77" s="209">
        <v>63942.555555555555</v>
      </c>
      <c r="G77" s="193">
        <f>(F77-E77)/E77</f>
        <v>3.2632430601856259</v>
      </c>
      <c r="H77" s="209">
        <v>62862.555555555555</v>
      </c>
      <c r="I77" s="193">
        <f>(F77-H77)/H77</f>
        <v>1.718033876375797E-2</v>
      </c>
    </row>
    <row r="78" spans="1:9" ht="16.5" x14ac:dyDescent="0.3">
      <c r="A78" s="37"/>
      <c r="B78" s="201" t="s">
        <v>71</v>
      </c>
      <c r="C78" s="188" t="s">
        <v>200</v>
      </c>
      <c r="D78" s="186" t="s">
        <v>134</v>
      </c>
      <c r="E78" s="209">
        <v>7057.2222222222226</v>
      </c>
      <c r="F78" s="209">
        <v>22228.666666666668</v>
      </c>
      <c r="G78" s="193">
        <f>(F78-E78)/E78</f>
        <v>2.149775643548768</v>
      </c>
      <c r="H78" s="209">
        <v>21485.375</v>
      </c>
      <c r="I78" s="193">
        <f>(F78-H78)/H78</f>
        <v>3.4595238233759845E-2</v>
      </c>
    </row>
    <row r="79" spans="1:9" ht="16.5" x14ac:dyDescent="0.3">
      <c r="A79" s="37"/>
      <c r="B79" s="201" t="s">
        <v>67</v>
      </c>
      <c r="C79" s="188" t="s">
        <v>139</v>
      </c>
      <c r="D79" s="186" t="s">
        <v>135</v>
      </c>
      <c r="E79" s="209">
        <v>7874.7142857142853</v>
      </c>
      <c r="F79" s="209">
        <v>55650.75</v>
      </c>
      <c r="G79" s="193">
        <f>(F79-E79)/E79</f>
        <v>6.0670183045189852</v>
      </c>
      <c r="H79" s="209">
        <v>52514.5</v>
      </c>
      <c r="I79" s="193">
        <f>(F79-H79)/H79</f>
        <v>5.972160070075884E-2</v>
      </c>
    </row>
    <row r="80" spans="1:9" ht="16.5" customHeight="1" thickBot="1" x14ac:dyDescent="0.35">
      <c r="A80" s="38"/>
      <c r="B80" s="201" t="s">
        <v>69</v>
      </c>
      <c r="C80" s="188" t="s">
        <v>140</v>
      </c>
      <c r="D80" s="185" t="s">
        <v>136</v>
      </c>
      <c r="E80" s="212">
        <v>2754.375</v>
      </c>
      <c r="F80" s="212">
        <v>23620.6</v>
      </c>
      <c r="G80" s="193">
        <f>(F80-E80)/E80</f>
        <v>7.5756659859314723</v>
      </c>
      <c r="H80" s="212">
        <v>22185</v>
      </c>
      <c r="I80" s="193">
        <f>(F80-H80)/H80</f>
        <v>6.4710389903087612E-2</v>
      </c>
    </row>
    <row r="81" spans="1:11" ht="15.75" customHeight="1" thickBot="1" x14ac:dyDescent="0.25">
      <c r="A81" s="249" t="s">
        <v>193</v>
      </c>
      <c r="B81" s="250"/>
      <c r="C81" s="250"/>
      <c r="D81" s="251"/>
      <c r="E81" s="83">
        <f>SUM(E76:E80)</f>
        <v>41351.132936507936</v>
      </c>
      <c r="F81" s="83">
        <f>SUM(F76:F80)</f>
        <v>195908.32222222225</v>
      </c>
      <c r="G81" s="103">
        <f t="shared" ref="G81" si="12">(F81-E81)/E81</f>
        <v>3.7376772608147681</v>
      </c>
      <c r="H81" s="83">
        <f>SUM(H76:H80)</f>
        <v>189289.43055555556</v>
      </c>
      <c r="I81" s="104">
        <f t="shared" ref="I81" si="13">(F81-H81)/H81</f>
        <v>3.4967043047467346E-2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1" t="s">
        <v>79</v>
      </c>
      <c r="C83" s="188" t="s">
        <v>155</v>
      </c>
      <c r="D83" s="192" t="s">
        <v>156</v>
      </c>
      <c r="E83" s="209">
        <v>29999</v>
      </c>
      <c r="F83" s="206">
        <v>57000</v>
      </c>
      <c r="G83" s="194">
        <f>(F83-E83)/E83</f>
        <v>0.90006333544451478</v>
      </c>
      <c r="H83" s="206">
        <v>57000</v>
      </c>
      <c r="I83" s="194">
        <f>(F83-H83)/H83</f>
        <v>0</v>
      </c>
    </row>
    <row r="84" spans="1:11" ht="16.5" x14ac:dyDescent="0.3">
      <c r="A84" s="37"/>
      <c r="B84" s="201" t="s">
        <v>80</v>
      </c>
      <c r="C84" s="188" t="s">
        <v>151</v>
      </c>
      <c r="D84" s="184" t="s">
        <v>150</v>
      </c>
      <c r="E84" s="209">
        <v>6494.5</v>
      </c>
      <c r="F84" s="209">
        <v>44839.444444444445</v>
      </c>
      <c r="G84" s="193">
        <f>(F84-E84)/E84</f>
        <v>5.9042180990752859</v>
      </c>
      <c r="H84" s="209">
        <v>43728.333333333336</v>
      </c>
      <c r="I84" s="193">
        <f>(F84-H84)/H84</f>
        <v>2.5409409104191243E-2</v>
      </c>
    </row>
    <row r="85" spans="1:11" ht="16.5" x14ac:dyDescent="0.3">
      <c r="A85" s="37"/>
      <c r="B85" s="201" t="s">
        <v>77</v>
      </c>
      <c r="C85" s="188" t="s">
        <v>146</v>
      </c>
      <c r="D85" s="186" t="s">
        <v>162</v>
      </c>
      <c r="E85" s="209">
        <v>5349.4444444444443</v>
      </c>
      <c r="F85" s="209">
        <v>16452</v>
      </c>
      <c r="G85" s="193">
        <f>(F85-E85)/E85</f>
        <v>2.075459549278222</v>
      </c>
      <c r="H85" s="209">
        <v>15969.222222222223</v>
      </c>
      <c r="I85" s="193">
        <f>(F85-H85)/H85</f>
        <v>3.0231765270694294E-2</v>
      </c>
    </row>
    <row r="86" spans="1:11" ht="16.5" x14ac:dyDescent="0.3">
      <c r="A86" s="37"/>
      <c r="B86" s="201" t="s">
        <v>75</v>
      </c>
      <c r="C86" s="188" t="s">
        <v>148</v>
      </c>
      <c r="D86" s="186" t="s">
        <v>145</v>
      </c>
      <c r="E86" s="209">
        <v>2822.5</v>
      </c>
      <c r="F86" s="209">
        <v>11378</v>
      </c>
      <c r="G86" s="193">
        <f>(F86-E86)/E86</f>
        <v>3.0311780336581045</v>
      </c>
      <c r="H86" s="209">
        <v>10996</v>
      </c>
      <c r="I86" s="193">
        <f>(F86-H86)/H86</f>
        <v>3.4739905420152782E-2</v>
      </c>
    </row>
    <row r="87" spans="1:11" ht="16.5" x14ac:dyDescent="0.3">
      <c r="A87" s="37"/>
      <c r="B87" s="201" t="s">
        <v>76</v>
      </c>
      <c r="C87" s="188" t="s">
        <v>143</v>
      </c>
      <c r="D87" s="197" t="s">
        <v>161</v>
      </c>
      <c r="E87" s="218">
        <v>3324.1666666666665</v>
      </c>
      <c r="F87" s="262">
        <v>22608.75</v>
      </c>
      <c r="G87" s="193">
        <f>(F87-E87)/E87</f>
        <v>5.8013286537979445</v>
      </c>
      <c r="H87" s="262">
        <v>21647.5</v>
      </c>
      <c r="I87" s="193">
        <f>(F87-H87)/H87</f>
        <v>4.4404665665781266E-2</v>
      </c>
    </row>
    <row r="88" spans="1:11" ht="16.5" x14ac:dyDescent="0.3">
      <c r="A88" s="37"/>
      <c r="B88" s="201" t="s">
        <v>78</v>
      </c>
      <c r="C88" s="188" t="s">
        <v>149</v>
      </c>
      <c r="D88" s="197" t="s">
        <v>147</v>
      </c>
      <c r="E88" s="218">
        <v>4598.5</v>
      </c>
      <c r="F88" s="218">
        <v>36202.166666666664</v>
      </c>
      <c r="G88" s="193">
        <f>(F88-E88)/E88</f>
        <v>6.8726033851618276</v>
      </c>
      <c r="H88" s="218">
        <v>34128.285714285717</v>
      </c>
      <c r="I88" s="193">
        <f>(F88-H88)/H88</f>
        <v>6.076721725031866E-2</v>
      </c>
    </row>
    <row r="89" spans="1:11" ht="16.5" customHeight="1" thickBot="1" x14ac:dyDescent="0.35">
      <c r="A89" s="35"/>
      <c r="B89" s="202" t="s">
        <v>74</v>
      </c>
      <c r="C89" s="189" t="s">
        <v>144</v>
      </c>
      <c r="D89" s="185" t="s">
        <v>142</v>
      </c>
      <c r="E89" s="212">
        <v>4388.333333333333</v>
      </c>
      <c r="F89" s="212">
        <v>23330.6</v>
      </c>
      <c r="G89" s="195">
        <f>(F89-E89)/E89</f>
        <v>4.3165058868211172</v>
      </c>
      <c r="H89" s="212">
        <v>20130.599999999999</v>
      </c>
      <c r="I89" s="195">
        <f>(F89-H89)/H89</f>
        <v>0.15896197828181974</v>
      </c>
    </row>
    <row r="90" spans="1:11" ht="15.75" customHeight="1" thickBot="1" x14ac:dyDescent="0.25">
      <c r="A90" s="249" t="s">
        <v>194</v>
      </c>
      <c r="B90" s="250"/>
      <c r="C90" s="250"/>
      <c r="D90" s="251"/>
      <c r="E90" s="83">
        <f>SUM(E83:E89)</f>
        <v>56976.444444444445</v>
      </c>
      <c r="F90" s="83">
        <f>SUM(F83:F89)</f>
        <v>211810.9611111111</v>
      </c>
      <c r="G90" s="112">
        <f t="shared" ref="G90:G91" si="14">(F90-E90)/E90</f>
        <v>2.7175180581448863</v>
      </c>
      <c r="H90" s="83">
        <f>SUM(H83:H89)</f>
        <v>203599.94126984128</v>
      </c>
      <c r="I90" s="104">
        <f t="shared" ref="I90:I91" si="15">(F90-H90)/H90</f>
        <v>4.0329185706332517E-2</v>
      </c>
    </row>
    <row r="91" spans="1:11" ht="15.75" customHeight="1" thickBot="1" x14ac:dyDescent="0.25">
      <c r="A91" s="249" t="s">
        <v>195</v>
      </c>
      <c r="B91" s="250"/>
      <c r="C91" s="250"/>
      <c r="D91" s="251"/>
      <c r="E91" s="99">
        <f>SUM(E90+E81+E74+E66+E55+E47+E39+E32)</f>
        <v>943590.09246031765</v>
      </c>
      <c r="F91" s="99">
        <f>SUM(F32,F39,F47,F55,F66,F74,F81,F90)</f>
        <v>4677642.1257936507</v>
      </c>
      <c r="G91" s="101">
        <f t="shared" si="14"/>
        <v>3.9572819417774538</v>
      </c>
      <c r="H91" s="99">
        <f>SUM(H32,H39,H47,H55,H66,H74,H81,H90)</f>
        <v>4392312.0896825399</v>
      </c>
      <c r="I91" s="113">
        <f t="shared" si="15"/>
        <v>6.4961239157241543E-2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B21" zoomScaleNormal="100" workbookViewId="0">
      <selection activeCell="D16" sqref="D16:I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243" t="s">
        <v>3</v>
      </c>
      <c r="B13" s="243"/>
      <c r="C13" s="245" t="s">
        <v>0</v>
      </c>
      <c r="D13" s="239" t="s">
        <v>207</v>
      </c>
      <c r="E13" s="239" t="s">
        <v>208</v>
      </c>
      <c r="F13" s="239" t="s">
        <v>209</v>
      </c>
      <c r="G13" s="239" t="s">
        <v>210</v>
      </c>
      <c r="H13" s="239" t="s">
        <v>211</v>
      </c>
      <c r="I13" s="239" t="s">
        <v>212</v>
      </c>
    </row>
    <row r="14" spans="1:9" ht="24.75" customHeight="1" thickBot="1" x14ac:dyDescent="0.25">
      <c r="A14" s="244"/>
      <c r="B14" s="244"/>
      <c r="C14" s="246"/>
      <c r="D14" s="259"/>
      <c r="E14" s="259"/>
      <c r="F14" s="259"/>
      <c r="G14" s="240"/>
      <c r="H14" s="259"/>
      <c r="I14" s="259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27">
        <v>13500</v>
      </c>
      <c r="E16" s="205">
        <v>15000</v>
      </c>
      <c r="F16" s="227">
        <v>19000</v>
      </c>
      <c r="G16" s="205">
        <v>15500</v>
      </c>
      <c r="H16" s="227">
        <v>13666</v>
      </c>
      <c r="I16" s="171">
        <v>15333.2</v>
      </c>
    </row>
    <row r="17" spans="1:9" ht="16.5" x14ac:dyDescent="0.3">
      <c r="A17" s="88"/>
      <c r="B17" s="137" t="s">
        <v>5</v>
      </c>
      <c r="C17" s="142" t="s">
        <v>164</v>
      </c>
      <c r="D17" s="226">
        <v>25000</v>
      </c>
      <c r="E17" s="208">
        <v>25000</v>
      </c>
      <c r="F17" s="226">
        <v>26500</v>
      </c>
      <c r="G17" s="208">
        <v>23500</v>
      </c>
      <c r="H17" s="226">
        <v>19000</v>
      </c>
      <c r="I17" s="130">
        <v>23800</v>
      </c>
    </row>
    <row r="18" spans="1:9" ht="16.5" x14ac:dyDescent="0.3">
      <c r="A18" s="88"/>
      <c r="B18" s="137" t="s">
        <v>6</v>
      </c>
      <c r="C18" s="142" t="s">
        <v>165</v>
      </c>
      <c r="D18" s="226">
        <v>19500</v>
      </c>
      <c r="E18" s="208">
        <v>19000</v>
      </c>
      <c r="F18" s="226">
        <v>19000</v>
      </c>
      <c r="G18" s="208">
        <v>19000</v>
      </c>
      <c r="H18" s="226">
        <v>17250</v>
      </c>
      <c r="I18" s="130">
        <v>18750</v>
      </c>
    </row>
    <row r="19" spans="1:9" ht="16.5" x14ac:dyDescent="0.3">
      <c r="A19" s="88"/>
      <c r="B19" s="137" t="s">
        <v>7</v>
      </c>
      <c r="C19" s="142" t="s">
        <v>166</v>
      </c>
      <c r="D19" s="226">
        <v>3000</v>
      </c>
      <c r="E19" s="208">
        <v>5000</v>
      </c>
      <c r="F19" s="226">
        <v>7500</v>
      </c>
      <c r="G19" s="208">
        <v>4000</v>
      </c>
      <c r="H19" s="226">
        <v>5000</v>
      </c>
      <c r="I19" s="130">
        <v>4900</v>
      </c>
    </row>
    <row r="20" spans="1:9" ht="16.5" x14ac:dyDescent="0.3">
      <c r="A20" s="88"/>
      <c r="B20" s="137" t="s">
        <v>8</v>
      </c>
      <c r="C20" s="142" t="s">
        <v>167</v>
      </c>
      <c r="D20" s="226">
        <v>40000</v>
      </c>
      <c r="E20" s="208">
        <v>35000</v>
      </c>
      <c r="F20" s="226">
        <v>27500</v>
      </c>
      <c r="G20" s="208">
        <v>29000</v>
      </c>
      <c r="H20" s="226">
        <v>35000</v>
      </c>
      <c r="I20" s="130">
        <v>33300</v>
      </c>
    </row>
    <row r="21" spans="1:9" ht="16.5" x14ac:dyDescent="0.3">
      <c r="A21" s="88"/>
      <c r="B21" s="137" t="s">
        <v>9</v>
      </c>
      <c r="C21" s="142" t="s">
        <v>168</v>
      </c>
      <c r="D21" s="226">
        <v>12000</v>
      </c>
      <c r="E21" s="208">
        <v>14000</v>
      </c>
      <c r="F21" s="226">
        <v>16000</v>
      </c>
      <c r="G21" s="208">
        <v>15000</v>
      </c>
      <c r="H21" s="226">
        <v>13333</v>
      </c>
      <c r="I21" s="130">
        <v>14066.6</v>
      </c>
    </row>
    <row r="22" spans="1:9" ht="16.5" x14ac:dyDescent="0.3">
      <c r="A22" s="88"/>
      <c r="B22" s="137" t="s">
        <v>10</v>
      </c>
      <c r="C22" s="142" t="s">
        <v>169</v>
      </c>
      <c r="D22" s="226">
        <v>9000</v>
      </c>
      <c r="E22" s="208">
        <v>13000</v>
      </c>
      <c r="F22" s="226">
        <v>12500</v>
      </c>
      <c r="G22" s="208">
        <v>12000</v>
      </c>
      <c r="H22" s="226">
        <v>10000</v>
      </c>
      <c r="I22" s="130">
        <v>11300</v>
      </c>
    </row>
    <row r="23" spans="1:9" ht="16.5" x14ac:dyDescent="0.3">
      <c r="A23" s="88"/>
      <c r="B23" s="137" t="s">
        <v>11</v>
      </c>
      <c r="C23" s="142" t="s">
        <v>170</v>
      </c>
      <c r="D23" s="226">
        <v>1750</v>
      </c>
      <c r="E23" s="208">
        <v>2000</v>
      </c>
      <c r="F23" s="226">
        <v>3000</v>
      </c>
      <c r="G23" s="208">
        <v>2000</v>
      </c>
      <c r="H23" s="226">
        <v>2500</v>
      </c>
      <c r="I23" s="130">
        <v>2250</v>
      </c>
    </row>
    <row r="24" spans="1:9" ht="16.5" x14ac:dyDescent="0.3">
      <c r="A24" s="88"/>
      <c r="B24" s="137" t="s">
        <v>12</v>
      </c>
      <c r="C24" s="142" t="s">
        <v>171</v>
      </c>
      <c r="D24" s="226">
        <v>3000</v>
      </c>
      <c r="E24" s="208">
        <v>2000</v>
      </c>
      <c r="F24" s="226">
        <v>6000</v>
      </c>
      <c r="G24" s="208">
        <v>2500</v>
      </c>
      <c r="H24" s="226">
        <v>6333</v>
      </c>
      <c r="I24" s="130">
        <v>3966.6</v>
      </c>
    </row>
    <row r="25" spans="1:9" ht="16.5" x14ac:dyDescent="0.3">
      <c r="A25" s="88"/>
      <c r="B25" s="137" t="s">
        <v>13</v>
      </c>
      <c r="C25" s="142" t="s">
        <v>172</v>
      </c>
      <c r="D25" s="226">
        <v>3000</v>
      </c>
      <c r="E25" s="208">
        <v>2000</v>
      </c>
      <c r="F25" s="226">
        <v>6000</v>
      </c>
      <c r="G25" s="208">
        <v>4500</v>
      </c>
      <c r="H25" s="226">
        <v>3000</v>
      </c>
      <c r="I25" s="130">
        <v>3700</v>
      </c>
    </row>
    <row r="26" spans="1:9" ht="16.5" x14ac:dyDescent="0.3">
      <c r="A26" s="88"/>
      <c r="B26" s="137" t="s">
        <v>14</v>
      </c>
      <c r="C26" s="142" t="s">
        <v>173</v>
      </c>
      <c r="D26" s="226">
        <v>2000</v>
      </c>
      <c r="E26" s="208">
        <v>2000</v>
      </c>
      <c r="F26" s="226">
        <v>6000</v>
      </c>
      <c r="G26" s="208">
        <v>2000</v>
      </c>
      <c r="H26" s="226">
        <v>3000</v>
      </c>
      <c r="I26" s="130">
        <v>3000</v>
      </c>
    </row>
    <row r="27" spans="1:9" ht="16.5" x14ac:dyDescent="0.3">
      <c r="A27" s="88"/>
      <c r="B27" s="137" t="s">
        <v>15</v>
      </c>
      <c r="C27" s="142" t="s">
        <v>174</v>
      </c>
      <c r="D27" s="226">
        <v>8500</v>
      </c>
      <c r="E27" s="208">
        <v>7000</v>
      </c>
      <c r="F27" s="226">
        <v>9500</v>
      </c>
      <c r="G27" s="208">
        <v>9500</v>
      </c>
      <c r="H27" s="226">
        <v>10000</v>
      </c>
      <c r="I27" s="130">
        <v>8900</v>
      </c>
    </row>
    <row r="28" spans="1:9" ht="16.5" x14ac:dyDescent="0.3">
      <c r="A28" s="88"/>
      <c r="B28" s="137" t="s">
        <v>16</v>
      </c>
      <c r="C28" s="142" t="s">
        <v>175</v>
      </c>
      <c r="D28" s="226">
        <v>2500</v>
      </c>
      <c r="E28" s="208">
        <v>2000</v>
      </c>
      <c r="F28" s="226">
        <v>5000</v>
      </c>
      <c r="G28" s="208">
        <v>3000</v>
      </c>
      <c r="H28" s="226">
        <v>3166</v>
      </c>
      <c r="I28" s="130">
        <v>3133.2</v>
      </c>
    </row>
    <row r="29" spans="1:9" ht="16.5" x14ac:dyDescent="0.3">
      <c r="A29" s="88"/>
      <c r="B29" s="139" t="s">
        <v>17</v>
      </c>
      <c r="C29" s="142" t="s">
        <v>176</v>
      </c>
      <c r="D29" s="226">
        <v>7500</v>
      </c>
      <c r="E29" s="208">
        <v>8000</v>
      </c>
      <c r="F29" s="226">
        <v>8000</v>
      </c>
      <c r="G29" s="208">
        <v>7500</v>
      </c>
      <c r="H29" s="226">
        <v>6000</v>
      </c>
      <c r="I29" s="130">
        <v>7400</v>
      </c>
    </row>
    <row r="30" spans="1:9" ht="16.5" x14ac:dyDescent="0.3">
      <c r="A30" s="88"/>
      <c r="B30" s="137" t="s">
        <v>18</v>
      </c>
      <c r="C30" s="142" t="s">
        <v>177</v>
      </c>
      <c r="D30" s="226">
        <v>15000</v>
      </c>
      <c r="E30" s="208">
        <v>30000</v>
      </c>
      <c r="F30" s="226">
        <v>11500</v>
      </c>
      <c r="G30" s="208">
        <v>11500</v>
      </c>
      <c r="H30" s="226">
        <v>10666</v>
      </c>
      <c r="I30" s="130">
        <v>15733.2</v>
      </c>
    </row>
    <row r="31" spans="1:9" ht="17.25" thickBot="1" x14ac:dyDescent="0.35">
      <c r="A31" s="89"/>
      <c r="B31" s="138" t="s">
        <v>19</v>
      </c>
      <c r="C31" s="143" t="s">
        <v>178</v>
      </c>
      <c r="D31" s="228">
        <v>14000</v>
      </c>
      <c r="E31" s="211">
        <v>15000</v>
      </c>
      <c r="F31" s="228">
        <v>15000</v>
      </c>
      <c r="G31" s="211">
        <v>15500</v>
      </c>
      <c r="H31" s="228">
        <v>13000</v>
      </c>
      <c r="I31" s="182">
        <v>14500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2"/>
      <c r="E32" s="230"/>
      <c r="F32" s="232"/>
      <c r="G32" s="230"/>
      <c r="H32" s="232"/>
      <c r="I32" s="232"/>
    </row>
    <row r="33" spans="1:9" ht="16.5" x14ac:dyDescent="0.3">
      <c r="A33" s="87"/>
      <c r="B33" s="128" t="s">
        <v>26</v>
      </c>
      <c r="C33" s="134" t="s">
        <v>179</v>
      </c>
      <c r="D33" s="227">
        <v>14000</v>
      </c>
      <c r="E33" s="205">
        <v>20000</v>
      </c>
      <c r="F33" s="227">
        <v>14000</v>
      </c>
      <c r="G33" s="205">
        <v>19000</v>
      </c>
      <c r="H33" s="227">
        <v>16500</v>
      </c>
      <c r="I33" s="171">
        <v>16700</v>
      </c>
    </row>
    <row r="34" spans="1:9" ht="16.5" x14ac:dyDescent="0.3">
      <c r="A34" s="88"/>
      <c r="B34" s="129" t="s">
        <v>27</v>
      </c>
      <c r="C34" s="15" t="s">
        <v>180</v>
      </c>
      <c r="D34" s="226">
        <v>14000</v>
      </c>
      <c r="E34" s="208">
        <v>20000</v>
      </c>
      <c r="F34" s="226">
        <v>12000</v>
      </c>
      <c r="G34" s="208">
        <v>19000</v>
      </c>
      <c r="H34" s="226">
        <v>16500</v>
      </c>
      <c r="I34" s="130">
        <v>16300</v>
      </c>
    </row>
    <row r="35" spans="1:9" ht="16.5" x14ac:dyDescent="0.3">
      <c r="A35" s="88"/>
      <c r="B35" s="131" t="s">
        <v>28</v>
      </c>
      <c r="C35" s="15" t="s">
        <v>181</v>
      </c>
      <c r="D35" s="226">
        <v>9500</v>
      </c>
      <c r="E35" s="208">
        <v>8000</v>
      </c>
      <c r="F35" s="226">
        <v>12500</v>
      </c>
      <c r="G35" s="208">
        <v>10000</v>
      </c>
      <c r="H35" s="226">
        <v>9666</v>
      </c>
      <c r="I35" s="130">
        <v>9933.2000000000007</v>
      </c>
    </row>
    <row r="36" spans="1:9" ht="16.5" x14ac:dyDescent="0.3">
      <c r="A36" s="88"/>
      <c r="B36" s="129" t="s">
        <v>29</v>
      </c>
      <c r="C36" s="188" t="s">
        <v>182</v>
      </c>
      <c r="D36" s="226">
        <v>6000</v>
      </c>
      <c r="E36" s="208">
        <v>6000</v>
      </c>
      <c r="F36" s="226">
        <v>11000</v>
      </c>
      <c r="G36" s="208">
        <v>11000</v>
      </c>
      <c r="H36" s="226">
        <v>7000</v>
      </c>
      <c r="I36" s="130">
        <v>8200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28">
        <v>6000</v>
      </c>
      <c r="E37" s="211">
        <v>6000</v>
      </c>
      <c r="F37" s="228">
        <v>11000</v>
      </c>
      <c r="G37" s="211">
        <v>10000</v>
      </c>
      <c r="H37" s="228">
        <v>6000</v>
      </c>
      <c r="I37" s="182">
        <v>7800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29"/>
      <c r="E38" s="231"/>
      <c r="F38" s="229"/>
      <c r="G38" s="231"/>
      <c r="H38" s="229"/>
      <c r="I38" s="182"/>
    </row>
    <row r="39" spans="1:9" ht="16.5" x14ac:dyDescent="0.3">
      <c r="A39" s="87"/>
      <c r="B39" s="170" t="s">
        <v>31</v>
      </c>
      <c r="C39" s="173" t="s">
        <v>213</v>
      </c>
      <c r="D39" s="205">
        <v>350000</v>
      </c>
      <c r="E39" s="205">
        <v>350000</v>
      </c>
      <c r="F39" s="205">
        <v>390000</v>
      </c>
      <c r="G39" s="205">
        <v>300000</v>
      </c>
      <c r="H39" s="205">
        <v>350000</v>
      </c>
      <c r="I39" s="171">
        <v>348000</v>
      </c>
    </row>
    <row r="40" spans="1:9" ht="17.25" thickBot="1" x14ac:dyDescent="0.35">
      <c r="A40" s="89"/>
      <c r="B40" s="172" t="s">
        <v>32</v>
      </c>
      <c r="C40" s="148" t="s">
        <v>185</v>
      </c>
      <c r="D40" s="211">
        <v>240000</v>
      </c>
      <c r="E40" s="211">
        <v>270000</v>
      </c>
      <c r="F40" s="211">
        <v>270000</v>
      </c>
      <c r="G40" s="211">
        <v>235000</v>
      </c>
      <c r="H40" s="211">
        <v>278333</v>
      </c>
      <c r="I40" s="182">
        <v>258666.6</v>
      </c>
    </row>
    <row r="41" spans="1:9" ht="15.75" thickBot="1" x14ac:dyDescent="0.3">
      <c r="D41" s="233">
        <v>818750</v>
      </c>
      <c r="E41" s="234">
        <v>876000</v>
      </c>
      <c r="F41" s="234">
        <v>918500</v>
      </c>
      <c r="G41" s="234">
        <v>780000</v>
      </c>
      <c r="H41" s="234">
        <v>854913</v>
      </c>
      <c r="I41" s="235">
        <v>849632.6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10-01-2022</vt:lpstr>
      <vt:lpstr>By Order</vt:lpstr>
      <vt:lpstr>All Stores</vt:lpstr>
      <vt:lpstr>'10-01-2022'!Print_Titles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2022-01-14T11:24:48Z</cp:lastPrinted>
  <dcterms:created xsi:type="dcterms:W3CDTF">2010-10-20T06:23:14Z</dcterms:created>
  <dcterms:modified xsi:type="dcterms:W3CDTF">2022-01-14T11:25:36Z</dcterms:modified>
</cp:coreProperties>
</file>