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28-02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'28-02-2022'!$12:$14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9" i="11"/>
  <c r="G89" i="11"/>
  <c r="I85" i="11"/>
  <c r="G85" i="11"/>
  <c r="I83" i="11"/>
  <c r="G83" i="11"/>
  <c r="I88" i="11"/>
  <c r="G88" i="11"/>
  <c r="I87" i="11"/>
  <c r="G87" i="11"/>
  <c r="I86" i="11"/>
  <c r="G86" i="11"/>
  <c r="I80" i="11"/>
  <c r="G80" i="11"/>
  <c r="I78" i="11"/>
  <c r="G78" i="11"/>
  <c r="I79" i="11"/>
  <c r="G79" i="11"/>
  <c r="I76" i="11"/>
  <c r="G76" i="11"/>
  <c r="I77" i="11"/>
  <c r="G77" i="11"/>
  <c r="I72" i="11"/>
  <c r="G72" i="11"/>
  <c r="I68" i="11"/>
  <c r="G68" i="11"/>
  <c r="I73" i="11"/>
  <c r="G73" i="11"/>
  <c r="I69" i="11"/>
  <c r="G69" i="11"/>
  <c r="I70" i="11"/>
  <c r="G70" i="11"/>
  <c r="I71" i="11"/>
  <c r="G71" i="11"/>
  <c r="I64" i="11"/>
  <c r="G64" i="11"/>
  <c r="I63" i="11"/>
  <c r="G63" i="11"/>
  <c r="I62" i="11"/>
  <c r="G62" i="11"/>
  <c r="I65" i="11"/>
  <c r="G65" i="11"/>
  <c r="I57" i="11"/>
  <c r="G57" i="11"/>
  <c r="I61" i="11"/>
  <c r="G61" i="11"/>
  <c r="I60" i="11"/>
  <c r="G60" i="11"/>
  <c r="I59" i="11"/>
  <c r="G59" i="11"/>
  <c r="I58" i="11"/>
  <c r="G58" i="11"/>
  <c r="I54" i="11"/>
  <c r="G54" i="11"/>
  <c r="I49" i="11"/>
  <c r="G49" i="11"/>
  <c r="I53" i="11"/>
  <c r="G53" i="11"/>
  <c r="I52" i="11"/>
  <c r="G52" i="11"/>
  <c r="I51" i="11"/>
  <c r="G51" i="11"/>
  <c r="I50" i="11"/>
  <c r="G50" i="11"/>
  <c r="I46" i="11"/>
  <c r="G46" i="11"/>
  <c r="I45" i="11"/>
  <c r="G45" i="11"/>
  <c r="I42" i="11"/>
  <c r="G42" i="11"/>
  <c r="I41" i="11"/>
  <c r="G41" i="11"/>
  <c r="I43" i="11"/>
  <c r="G43" i="11"/>
  <c r="I44" i="11"/>
  <c r="G44" i="11"/>
  <c r="I34" i="11"/>
  <c r="G34" i="11"/>
  <c r="I36" i="11"/>
  <c r="G36" i="11"/>
  <c r="I38" i="11"/>
  <c r="G38" i="11"/>
  <c r="I35" i="11"/>
  <c r="G35" i="11"/>
  <c r="I37" i="11"/>
  <c r="G37" i="11"/>
  <c r="I19" i="11"/>
  <c r="G19" i="11"/>
  <c r="I23" i="11"/>
  <c r="G23" i="11"/>
  <c r="I26" i="11"/>
  <c r="G26" i="11"/>
  <c r="I22" i="11"/>
  <c r="G22" i="11"/>
  <c r="I28" i="11"/>
  <c r="G28" i="11"/>
  <c r="I27" i="11"/>
  <c r="G27" i="11"/>
  <c r="I18" i="11"/>
  <c r="G18" i="11"/>
  <c r="I16" i="11"/>
  <c r="G16" i="11"/>
  <c r="I29" i="11"/>
  <c r="G29" i="11"/>
  <c r="I21" i="11"/>
  <c r="G21" i="11"/>
  <c r="I25" i="11"/>
  <c r="G25" i="11"/>
  <c r="I30" i="11"/>
  <c r="G30" i="11"/>
  <c r="I31" i="11"/>
  <c r="G31" i="11"/>
  <c r="I20" i="11"/>
  <c r="G20" i="11"/>
  <c r="I24" i="11"/>
  <c r="G24" i="11"/>
  <c r="I17" i="11"/>
  <c r="G17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<sst xmlns="http://schemas.openxmlformats.org/spreadsheetml/2006/main" count="848" uniqueCount="226">
  <si>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</si>
  <si>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</si>
  <si>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</si>
  <si>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</si>
  <si>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</si>
  <si>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</si>
  <si>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</si>
  <si>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</si>
  <si>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</si>
  <si>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</si>
  <si>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</si>
  <si>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</si>
  <si>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</si>
  <si>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</si>
  <si>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</si>
  <si>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</si>
  <si>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</si>
  <si>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</si>
  <si>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</si>
  <si>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</si>
  <si>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</si>
  <si>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</si>
  <si>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</si>
  <si>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</si>
  <si>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</si>
  <si>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</si>
  <si>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</si>
  <si>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</si>
  <si>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</si>
  <si>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</si>
  <si>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</si>
  <si>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</si>
  <si>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</si>
  <si>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</si>
  <si>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</si>
  <si>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</si>
  <si>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</si>
  <si>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</si>
  <si>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</si>
  <si>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</si>
  <si>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</si>
  <si>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</si>
  <si>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</si>
  <si>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</si>
  <si>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</si>
  <si>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</si>
  <si>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</si>
  <si>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</si>
  <si>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</si>
  <si>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</si>
  <si>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</si>
  <si>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</si>
  <si>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</si>
  <si>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</si>
  <si>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</si>
  <si>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</si>
  <si>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</si>
  <si>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</si>
  <si>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</si>
  <si>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</si>
  <si>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</si>
  <si>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</si>
  <si>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</si>
  <si>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</si>
  <si>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</si>
  <si>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</si>
  <si>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</si>
  <si>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</si>
  <si>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</si>
  <si>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</si>
  <si>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</si>
  <si>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</si>
  <si>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</si>
  <si>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</si>
  <si>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</si>
  <si>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</si>
  <si>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</si>
  <si>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</si>
  <si>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</si>
  <si>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</si>
  <si>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</si>
  <si>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</si>
  <si>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</si>
  <si>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</si>
  <si>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</si>
  <si>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</si>
  <si>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</si>
  <si>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</si>
  <si>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</si>
  <si>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</si>
  <si>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</si>
  <si>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</si>
  <si>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</si>
  <si>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</si>
  <si>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</si>
  <si>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</si>
  <si>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</si>
  <si>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</si>
  <si>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</si>
  <si>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</si>
  <si>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</si>
  <si>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</si>
  <si>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</si>
  <si>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</si>
  <si>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</si>
  <si>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</si>
  <si>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</si>
  <si>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</si>
  <si>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</si>
  <si>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</si>
  <si>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</si>
  <si>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</si>
  <si>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</si>
  <si>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</si>
  <si>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</si>
  <si>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</si>
  <si>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</si>
  <si>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</si>
  <si>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</si>
  <si>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</si>
  <si>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</si>
  <si>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</si>
  <si>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</si>
  <si>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</si>
  <si>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</si>
  <si>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</si>
  <si>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</si>
  <si>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</si>
  <si>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</si>
  <si>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</si>
  <si>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</si>
  <si>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</si>
  <si>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</si>
  <si>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</si>
  <si>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</si>
  <si>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</si>
  <si>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</si>
  <si>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</si>
  <si>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</si>
  <si>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</si>
  <si>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</si>
  <si>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</si>
  <si>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</si>
  <si>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</si>
  <si>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</si>
  <si>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</si>
  <si>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</si>
  <si>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</si>
  <si>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</si>
  <si>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</si>
  <si>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</si>
  <si>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</si>
  <si>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</si>
  <si>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</si>
  <si>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</si>
  <si>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</si>
  <si>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</si>
  <si>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</si>
  <si>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</si>
  <si>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</si>
  <si>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</si>
  <si>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</si>
  <si>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</si>
  <si>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</si>
  <si>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</si>
  <si>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</si>
  <si>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</si>
  <si>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</si>
  <si>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</si>
  <si>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</si>
  <si>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</si>
  <si>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</si>
  <si>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</si>
  <si>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</si>
  <si>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</si>
  <si>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</si>
  <si>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</si>
  <si>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</si>
  <si>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</si>
  <si>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</si>
  <si>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</si>
  <si>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</si>
  <si>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</si>
  <si>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</si>
  <si>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</si>
  <si>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</si>
  <si>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</si>
  <si>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</si>
  <si>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</si>
  <si>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</si>
  <si>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</si>
  <si>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</si>
  <si>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</si>
  <si>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</si>
  <si>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</si>
  <si>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</si>
  <si>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</si>
  <si>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</si>
  <si>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</si>
  <si>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</si>
  <si>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</si>
  <si>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</si>
  <si>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</si>
  <si>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</si>
  <si>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</si>
  <si>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</si>
  <si>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</si>
  <si>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</si>
  <si>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</si>
  <si>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</si>
  <si>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</si>
  <si>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</si>
  <si>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</si>
  <si>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</si>
  <si>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</si>
  <si>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</si>
  <si>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</si>
  <si>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2021 (ل.ل.)</t>
  </si>
  <si>
    <t>معدل أسعار  السوبرماركات في 21-02-2022 (ل.ل.)</t>
  </si>
  <si>
    <t>معدل أسعار المحلات والملاحم في 21-02-2022 (ل.ل.)</t>
  </si>
  <si>
    <t>المعدل العام للأسعار في 21-02-2022  (ل.ل.)</t>
  </si>
  <si>
    <t>معدل أسعار  السوبرماركات في 28-02-2022 (ل.ل.)</t>
  </si>
  <si>
    <t xml:space="preserve"> التاريخ 28 شباط 2022</t>
  </si>
  <si>
    <t>معدل أسعار المحلات والملاحم في 28-02-2022 (ل.ل.)</t>
  </si>
  <si>
    <t>المعدل العام للأسعار في 28-02-2022  (ل.ل.)</t>
  </si>
  <si>
    <t xml:space="preserve"> التاريخ28 شباط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</si>
</sst>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7" t="s">
        <v>3</v>
      </c>
      <c r="B12" s="243"/>
      <c r="C12" s="241" t="s">
        <v>0</v>
      </c>
      <c r="D12" s="239" t="s">
        <v>23</v>
      </c>
      <c r="E12" s="239" t="s">
        <v>217</v>
      </c>
      <c r="F12" s="239" t="s">
        <v>221</v>
      </c>
      <c r="G12" s="239" t="s">
        <v>197</v>
      </c>
      <c r="H12" s="239" t="s">
        <v>218</v>
      </c>
      <c r="I12" s="239" t="s">
        <v>187</v>
      </c>
    </row>
    <row r="13" spans="1:9" ht="38.25" customHeight="1" thickBot="1" x14ac:dyDescent="0.25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5">
        <v>3957.166666666667</v>
      </c>
      <c r="F15" s="214">
        <v>12798.8</v>
      </c>
      <c r="G15" s="45">
        <f t="shared" ref="G15:G30" si="0">(F15-E15)/E15</f>
        <v>2.23433433011835</v>
      </c>
      <c r="H15" s="214">
        <v>14588.8</v>
      </c>
      <c r="I15" s="45">
        <f t="shared" ref="I15:I30" si="1">(F15-H15)/H15</f>
        <v>-0.12269686334722528</v>
      </c>
    </row>
    <row r="16" spans="1:9" ht="16.5" x14ac:dyDescent="0.3">
      <c r="A16" s="37"/>
      <c r="B16" s="92" t="s">
        <v>5</v>
      </c>
      <c r="C16" s="188" t="s">
        <v>85</v>
      </c>
      <c r="D16" s="184" t="s">
        <v>161</v>
      </c>
      <c r="E16" s="208">
        <v>5026.4291005291007</v>
      </c>
      <c r="F16" s="208">
        <v>20638.666666666668</v>
      </c>
      <c r="G16" s="48">
        <f t="shared" si="0"/>
        <v>3.1060295995210923</v>
      </c>
      <c r="H16" s="208">
        <v>21415.333333333332</v>
      </c>
      <c r="I16" s="44">
        <f t="shared" si="1"/>
        <v>-3.6266849298010662E-2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8">
        <v>5484.3148148148148</v>
      </c>
      <c r="F17" s="208">
        <v>25312.25</v>
      </c>
      <c r="G17" s="48">
        <f t="shared" si="0"/>
        <v>3.6153896803341516</v>
      </c>
      <c r="H17" s="208">
        <v>25888.666666666668</v>
      </c>
      <c r="I17" s="44">
        <f t="shared" si="1"/>
        <v>-2.2265212576932036E-2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8">
        <v>1840.5555555555554</v>
      </c>
      <c r="F18" s="208">
        <v>4525</v>
      </c>
      <c r="G18" s="48">
        <f t="shared" si="0"/>
        <v>1.4584968306670691</v>
      </c>
      <c r="H18" s="208">
        <v>3898.8</v>
      </c>
      <c r="I18" s="44">
        <f t="shared" si="1"/>
        <v>0.16061352210936694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8">
        <v>12955.170238095237</v>
      </c>
      <c r="F19" s="208">
        <v>70083</v>
      </c>
      <c r="G19" s="48">
        <f t="shared" si="0"/>
        <v>4.4096548877387898</v>
      </c>
      <c r="H19" s="208">
        <v>61642.571428571428</v>
      </c>
      <c r="I19" s="44">
        <f t="shared" si="1"/>
        <v>0.13692531599219465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8">
        <v>4701.9666666666672</v>
      </c>
      <c r="F20" s="208">
        <v>18624.8</v>
      </c>
      <c r="G20" s="48">
        <f t="shared" si="0"/>
        <v>2.9610659369483687</v>
      </c>
      <c r="H20" s="208">
        <v>18524.8</v>
      </c>
      <c r="I20" s="44">
        <f t="shared" si="1"/>
        <v>5.398168941095181E-3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8">
        <v>3067</v>
      </c>
      <c r="F21" s="208">
        <v>11124.8</v>
      </c>
      <c r="G21" s="48">
        <f t="shared" si="0"/>
        <v>2.6272579067492661</v>
      </c>
      <c r="H21" s="208">
        <v>10948.8</v>
      </c>
      <c r="I21" s="44">
        <f t="shared" si="1"/>
        <v>1.6074820984948123E-2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8">
        <v>664.87766666666653</v>
      </c>
      <c r="F22" s="208">
        <v>4300</v>
      </c>
      <c r="G22" s="48">
        <f t="shared" si="0"/>
        <v>5.467355147538421</v>
      </c>
      <c r="H22" s="208">
        <v>3750</v>
      </c>
      <c r="I22" s="44">
        <f t="shared" si="1"/>
        <v>0.14666666666666667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8">
        <v>736.83333333333326</v>
      </c>
      <c r="F23" s="208">
        <v>6388.666666666667</v>
      </c>
      <c r="G23" s="48">
        <f t="shared" si="0"/>
        <v>7.6704365528161063</v>
      </c>
      <c r="H23" s="208">
        <v>6416.4444444444443</v>
      </c>
      <c r="I23" s="44">
        <f t="shared" si="1"/>
        <v>-4.3291542564244017E-3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8">
        <v>770.78888888888878</v>
      </c>
      <c r="F24" s="208">
        <v>5437.25</v>
      </c>
      <c r="G24" s="48">
        <f t="shared" si="0"/>
        <v>6.0541364547145076</v>
      </c>
      <c r="H24" s="208">
        <v>5374.75</v>
      </c>
      <c r="I24" s="44">
        <f t="shared" si="1"/>
        <v>1.1628447834783014E-2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8">
        <v>690.06666666666661</v>
      </c>
      <c r="F25" s="208">
        <v>3798.8</v>
      </c>
      <c r="G25" s="48">
        <f t="shared" si="0"/>
        <v>4.5049753646990638</v>
      </c>
      <c r="H25" s="208">
        <v>3823.8</v>
      </c>
      <c r="I25" s="44">
        <f t="shared" si="1"/>
        <v>-6.5379988493122019E-3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8">
        <v>2263.6333333333332</v>
      </c>
      <c r="F26" s="208">
        <v>15124.8</v>
      </c>
      <c r="G26" s="48">
        <f t="shared" si="0"/>
        <v>5.6816474988587666</v>
      </c>
      <c r="H26" s="208">
        <v>13849.8</v>
      </c>
      <c r="I26" s="44">
        <f t="shared" si="1"/>
        <v>9.2059091106008753E-2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8">
        <v>776.55925925925931</v>
      </c>
      <c r="F27" s="208">
        <v>3873.5</v>
      </c>
      <c r="G27" s="48">
        <f t="shared" si="0"/>
        <v>3.9880288642683057</v>
      </c>
      <c r="H27" s="208">
        <v>3936</v>
      </c>
      <c r="I27" s="44">
        <f t="shared" si="1"/>
        <v>-1.5879065040650408E-2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8">
        <v>3319.3333333333339</v>
      </c>
      <c r="F28" s="208">
        <v>8025</v>
      </c>
      <c r="G28" s="48">
        <f t="shared" si="0"/>
        <v>1.41765414741916</v>
      </c>
      <c r="H28" s="208">
        <v>7812.5</v>
      </c>
      <c r="I28" s="44">
        <f t="shared" si="1"/>
        <v>2.7199999999999998E-2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8">
        <v>4251.7962962962956</v>
      </c>
      <c r="F29" s="208">
        <v>21194.444444444445</v>
      </c>
      <c r="G29" s="48">
        <f t="shared" si="0"/>
        <v>3.9848212302425563</v>
      </c>
      <c r="H29" s="208">
        <v>21322.222222222223</v>
      </c>
      <c r="I29" s="44">
        <f t="shared" si="1"/>
        <v>-5.9927045336112365E-3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1">
        <v>2787.7666666666669</v>
      </c>
      <c r="F30" s="211">
        <v>14098.8</v>
      </c>
      <c r="G30" s="51">
        <f t="shared" si="0"/>
        <v>4.0573816555665818</v>
      </c>
      <c r="H30" s="211">
        <v>14633.8</v>
      </c>
      <c r="I30" s="56">
        <f t="shared" si="1"/>
        <v>-3.6559198567699437E-2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8"/>
      <c r="F31" s="231"/>
      <c r="G31" s="52"/>
      <c r="H31" s="23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4">
        <v>6736.1</v>
      </c>
      <c r="F32" s="214">
        <v>18348.8</v>
      </c>
      <c r="G32" s="45">
        <f>(F32-E32)/E32</f>
        <v>1.7239500601238102</v>
      </c>
      <c r="H32" s="214">
        <v>18599.8</v>
      </c>
      <c r="I32" s="44">
        <f>(F32-H32)/H32</f>
        <v>-1.349476876095442E-2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8">
        <v>6988.6138888888881</v>
      </c>
      <c r="F33" s="208">
        <v>20666.444444444445</v>
      </c>
      <c r="G33" s="48">
        <f>(F33-E33)/E33</f>
        <v>1.9571592840894776</v>
      </c>
      <c r="H33" s="208">
        <v>21333.111111111109</v>
      </c>
      <c r="I33" s="44">
        <f>(F33-H33)/H33</f>
        <v>-3.1250325524224097E-2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8">
        <v>3189.0000000000005</v>
      </c>
      <c r="F34" s="208">
        <v>10064</v>
      </c>
      <c r="G34" s="48">
        <f>(F34-E34)/E34</f>
        <v>2.1558482282847287</v>
      </c>
      <c r="H34" s="208">
        <v>10114</v>
      </c>
      <c r="I34" s="44">
        <f>(F34-H34)/H34</f>
        <v>-4.9436424757761518E-3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8">
        <v>5210.6333333333332</v>
      </c>
      <c r="F35" s="208">
        <v>8164.666666666667</v>
      </c>
      <c r="G35" s="48">
        <f>(F35-E35)/E35</f>
        <v>0.5669240463411358</v>
      </c>
      <c r="H35" s="208">
        <v>8749.7777777777774</v>
      </c>
      <c r="I35" s="44">
        <f>(F35-H35)/H35</f>
        <v>-6.687153959465629E-2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1">
        <v>3398.7</v>
      </c>
      <c r="F36" s="208">
        <v>7769.8</v>
      </c>
      <c r="G36" s="51">
        <f>(F36-E36)/E36</f>
        <v>1.2861093947685882</v>
      </c>
      <c r="H36" s="208">
        <v>7798.8</v>
      </c>
      <c r="I36" s="56">
        <f>(F36-H36)/H36</f>
        <v>-3.7185207980714981E-3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231"/>
      <c r="G37" s="52"/>
      <c r="H37" s="23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8">
        <v>66519.797222222231</v>
      </c>
      <c r="F38" s="208">
        <v>294948</v>
      </c>
      <c r="G38" s="45">
        <f t="shared" ref="G38:G43" si="2">(F38-E38)/E38</f>
        <v>3.4339882608882473</v>
      </c>
      <c r="H38" s="208">
        <v>307448</v>
      </c>
      <c r="I38" s="44">
        <f t="shared" ref="I38:I43" si="3">(F38-H38)/H38</f>
        <v>-4.065728188181416E-2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8">
        <v>41702.200000000004</v>
      </c>
      <c r="F39" s="208">
        <v>177412.57142857142</v>
      </c>
      <c r="G39" s="48">
        <f t="shared" si="2"/>
        <v>3.2542736697001931</v>
      </c>
      <c r="H39" s="208">
        <v>177412.57142857142</v>
      </c>
      <c r="I39" s="44">
        <f t="shared" si="3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6">
        <v>24508.111111111113</v>
      </c>
      <c r="F40" s="208">
        <v>131769.60000000001</v>
      </c>
      <c r="G40" s="48">
        <f t="shared" si="2"/>
        <v>4.3765710218385747</v>
      </c>
      <c r="H40" s="208">
        <v>136779.6</v>
      </c>
      <c r="I40" s="44">
        <f t="shared" si="3"/>
        <v>-3.66282691278524E-2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9">
        <v>12590.396825396827</v>
      </c>
      <c r="F41" s="208">
        <v>62920</v>
      </c>
      <c r="G41" s="48">
        <f t="shared" si="2"/>
        <v>3.9974596410718668</v>
      </c>
      <c r="H41" s="208">
        <v>63855.714285714283</v>
      </c>
      <c r="I41" s="44">
        <f t="shared" si="3"/>
        <v>-1.4653571668269935E-2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9">
        <v>12444.222222222221</v>
      </c>
      <c r="F42" s="208">
        <v>49833.333333333336</v>
      </c>
      <c r="G42" s="48">
        <f t="shared" si="2"/>
        <v>3.0045357952820595</v>
      </c>
      <c r="H42" s="208">
        <v>49372.5</v>
      </c>
      <c r="I42" s="44">
        <f t="shared" si="3"/>
        <v>9.333805931102045E-3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2">
        <v>22107.142857142859</v>
      </c>
      <c r="F43" s="208">
        <v>117713.57142857143</v>
      </c>
      <c r="G43" s="51">
        <f t="shared" si="2"/>
        <v>4.3246849757673669</v>
      </c>
      <c r="H43" s="208">
        <v>116623.125</v>
      </c>
      <c r="I43" s="59">
        <f t="shared" si="3"/>
        <v>9.3501732917158145E-3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8"/>
      <c r="F44" s="231"/>
      <c r="G44" s="6"/>
      <c r="H44" s="231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6">
        <v>17497.714285714286</v>
      </c>
      <c r="F45" s="208">
        <v>98124.222222222219</v>
      </c>
      <c r="G45" s="45">
        <f t="shared" ref="G45:G50" si="4">(F45-E45)/E45</f>
        <v>4.6078308640765773</v>
      </c>
      <c r="H45" s="208">
        <v>98124.222222222219</v>
      </c>
      <c r="I45" s="44">
        <f t="shared" ref="I45:I50" si="5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9">
        <v>10869.185185185184</v>
      </c>
      <c r="F46" s="208">
        <v>57634.222222222219</v>
      </c>
      <c r="G46" s="48">
        <f t="shared" si="4"/>
        <v>4.3025338367385881</v>
      </c>
      <c r="H46" s="208">
        <v>57634.222222222219</v>
      </c>
      <c r="I46" s="84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9">
        <v>39011.534391534391</v>
      </c>
      <c r="F47" s="208">
        <v>181273.5</v>
      </c>
      <c r="G47" s="48">
        <f t="shared" si="4"/>
        <v>3.6466641937400142</v>
      </c>
      <c r="H47" s="208">
        <v>181273.5</v>
      </c>
      <c r="I47" s="84">
        <f t="shared" si="5"/>
        <v>0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9">
        <v>72153.904761904763</v>
      </c>
      <c r="F48" s="208">
        <v>203426</v>
      </c>
      <c r="G48" s="48">
        <f t="shared" si="4"/>
        <v>1.8193345969462102</v>
      </c>
      <c r="H48" s="208">
        <v>203426</v>
      </c>
      <c r="I48" s="84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9">
        <v>5315.5</v>
      </c>
      <c r="F49" s="208">
        <v>24040</v>
      </c>
      <c r="G49" s="48">
        <f t="shared" si="4"/>
        <v>3.5226225190480669</v>
      </c>
      <c r="H49" s="208">
        <v>25270</v>
      </c>
      <c r="I49" s="44">
        <f t="shared" si="5"/>
        <v>-4.8674317372378317E-2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2">
        <v>49995</v>
      </c>
      <c r="F50" s="208">
        <v>263330</v>
      </c>
      <c r="G50" s="56">
        <f t="shared" si="4"/>
        <v>4.2671267126712671</v>
      </c>
      <c r="H50" s="208">
        <v>263330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8"/>
      <c r="F51" s="231"/>
      <c r="G51" s="52"/>
      <c r="H51" s="23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6">
        <v>11835</v>
      </c>
      <c r="F52" s="205">
        <v>38413.333333333336</v>
      </c>
      <c r="G52" s="207">
        <f t="shared" ref="G52:G60" si="6">(F52-E52)/E52</f>
        <v>2.2457400366145617</v>
      </c>
      <c r="H52" s="205">
        <v>38413.333333333336</v>
      </c>
      <c r="I52" s="117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9">
        <v>16520.178571428569</v>
      </c>
      <c r="F53" s="208">
        <v>46956.25</v>
      </c>
      <c r="G53" s="210">
        <f t="shared" si="6"/>
        <v>1.8423572903267653</v>
      </c>
      <c r="H53" s="208">
        <v>46956.25</v>
      </c>
      <c r="I53" s="84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9">
        <v>13957.333333333334</v>
      </c>
      <c r="F54" s="208">
        <v>33728.6</v>
      </c>
      <c r="G54" s="210">
        <f t="shared" si="6"/>
        <v>1.4165504394344666</v>
      </c>
      <c r="H54" s="208">
        <v>33728.6</v>
      </c>
      <c r="I54" s="84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9">
        <v>11135</v>
      </c>
      <c r="F55" s="208">
        <v>49015</v>
      </c>
      <c r="G55" s="210">
        <f t="shared" si="6"/>
        <v>3.4018859452177819</v>
      </c>
      <c r="H55" s="208">
        <v>49015</v>
      </c>
      <c r="I55" s="84">
        <f t="shared" si="7"/>
        <v>0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09">
        <v>5054.666666666667</v>
      </c>
      <c r="F56" s="208">
        <v>20863</v>
      </c>
      <c r="G56" s="215">
        <f t="shared" si="6"/>
        <v>3.1274729622790818</v>
      </c>
      <c r="H56" s="208">
        <v>21223</v>
      </c>
      <c r="I56" s="85">
        <f t="shared" si="7"/>
        <v>-1.6962729114639776E-2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2">
        <v>6365.373015873015</v>
      </c>
      <c r="F57" s="211">
        <v>6554</v>
      </c>
      <c r="G57" s="213">
        <f t="shared" si="6"/>
        <v>2.9633296219501237E-2</v>
      </c>
      <c r="H57" s="211">
        <v>6256</v>
      </c>
      <c r="I57" s="118">
        <f t="shared" si="7"/>
        <v>4.7634271099744246E-2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6">
        <v>18643.518518518522</v>
      </c>
      <c r="F58" s="214">
        <v>43548.333333333336</v>
      </c>
      <c r="G58" s="44">
        <f t="shared" si="6"/>
        <v>1.3358430593493913</v>
      </c>
      <c r="H58" s="214">
        <v>43548.333333333336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9">
        <v>19078.819444444442</v>
      </c>
      <c r="F59" s="208">
        <v>52898</v>
      </c>
      <c r="G59" s="48">
        <f t="shared" si="6"/>
        <v>1.7726034178390091</v>
      </c>
      <c r="H59" s="208">
        <v>52898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2">
        <v>72830</v>
      </c>
      <c r="F60" s="208">
        <v>433950</v>
      </c>
      <c r="G60" s="51">
        <f t="shared" si="6"/>
        <v>4.9583962652752982</v>
      </c>
      <c r="H60" s="208">
        <v>433950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8"/>
      <c r="F61" s="231"/>
      <c r="G61" s="52"/>
      <c r="H61" s="231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6">
        <v>25254.037037037036</v>
      </c>
      <c r="F62" s="208">
        <v>80554.125</v>
      </c>
      <c r="G62" s="45">
        <f t="shared" ref="G62:G67" si="8">(F62-E62)/E62</f>
        <v>2.1897523901569094</v>
      </c>
      <c r="H62" s="208">
        <v>80657.875</v>
      </c>
      <c r="I62" s="44">
        <f t="shared" ref="I62:I67" si="9">(F62-H62)/H62</f>
        <v>-1.2862972152440169E-3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9">
        <v>128650.42857142858</v>
      </c>
      <c r="F63" s="208">
        <v>468851.85714285716</v>
      </c>
      <c r="G63" s="48">
        <f t="shared" si="8"/>
        <v>2.6443862826507711</v>
      </c>
      <c r="H63" s="208">
        <v>469509</v>
      </c>
      <c r="I63" s="44">
        <f t="shared" si="9"/>
        <v>-1.3996384672984767E-3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9">
        <v>62681.666666666664</v>
      </c>
      <c r="F64" s="208">
        <v>240303.75</v>
      </c>
      <c r="G64" s="48">
        <f t="shared" si="8"/>
        <v>2.8337166635645725</v>
      </c>
      <c r="H64" s="208">
        <v>243166.25</v>
      </c>
      <c r="I64" s="84">
        <f t="shared" si="9"/>
        <v>-1.1771781651442171E-2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9">
        <v>24511.666666666668</v>
      </c>
      <c r="F65" s="208">
        <v>99476.666666666672</v>
      </c>
      <c r="G65" s="48">
        <f t="shared" si="8"/>
        <v>3.0583395661929691</v>
      </c>
      <c r="H65" s="208">
        <v>99157.5</v>
      </c>
      <c r="I65" s="84">
        <f t="shared" si="9"/>
        <v>3.218784929699433E-3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9">
        <v>17415.047619047618</v>
      </c>
      <c r="F66" s="208">
        <v>54488.333333333336</v>
      </c>
      <c r="G66" s="48">
        <f t="shared" si="8"/>
        <v>2.1288075993393782</v>
      </c>
      <c r="H66" s="208">
        <v>58250.833333333336</v>
      </c>
      <c r="I66" s="84">
        <f t="shared" si="9"/>
        <v>-6.4591350624454577E-2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2">
        <v>13408.190476190475</v>
      </c>
      <c r="F67" s="208">
        <v>51239.6</v>
      </c>
      <c r="G67" s="51">
        <f t="shared" si="8"/>
        <v>2.821514923358857</v>
      </c>
      <c r="H67" s="208">
        <v>51239.6</v>
      </c>
      <c r="I67" s="85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8"/>
      <c r="F68" s="231"/>
      <c r="G68" s="60"/>
      <c r="H68" s="231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6">
        <v>16198.377777777778</v>
      </c>
      <c r="F69" s="214">
        <v>54314.125</v>
      </c>
      <c r="G69" s="45">
        <f>(F69-E69)/E69</f>
        <v>2.3530595313385292</v>
      </c>
      <c r="H69" s="214">
        <v>54314.125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9">
        <v>7699.9142857142861</v>
      </c>
      <c r="F70" s="208">
        <v>35496.333333333336</v>
      </c>
      <c r="G70" s="48">
        <f>(F70-E70)/E70</f>
        <v>3.6099647367750536</v>
      </c>
      <c r="H70" s="208">
        <v>39095.5</v>
      </c>
      <c r="I70" s="44">
        <f>(F70-H70)/H70</f>
        <v>-9.2060893623733278E-2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9">
        <v>3904.6825396825393</v>
      </c>
      <c r="F71" s="208">
        <v>21673.5</v>
      </c>
      <c r="G71" s="48">
        <f>(F71-E71)/E71</f>
        <v>4.5506433057582472</v>
      </c>
      <c r="H71" s="208">
        <v>21485.428571428572</v>
      </c>
      <c r="I71" s="44">
        <f>(F71-H71)/H71</f>
        <v>8.7534408702242897E-3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9">
        <v>9300.1666666666661</v>
      </c>
      <c r="F72" s="208">
        <v>30028.25</v>
      </c>
      <c r="G72" s="48">
        <f>(F72-E72)/E72</f>
        <v>2.2287862224691319</v>
      </c>
      <c r="H72" s="208">
        <v>30028.25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2">
        <v>7342.5925925925922</v>
      </c>
      <c r="F73" s="217">
        <v>24359.714285714286</v>
      </c>
      <c r="G73" s="48">
        <f>(F73-E73)/E73</f>
        <v>2.3175903440821477</v>
      </c>
      <c r="H73" s="217">
        <v>23658.5</v>
      </c>
      <c r="I73" s="59">
        <f>(F73-H73)/H73</f>
        <v>2.9639000178129898E-2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8"/>
      <c r="F74" s="183"/>
      <c r="G74" s="52"/>
      <c r="H74" s="183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6">
        <v>4407.7777777777774</v>
      </c>
      <c r="F75" s="205">
        <v>19651.599999999999</v>
      </c>
      <c r="G75" s="44">
        <f t="shared" ref="G75:G81" si="10">(F75-E75)/E75</f>
        <v>3.4583917317872448</v>
      </c>
      <c r="H75" s="205">
        <v>19651.599999999999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9">
        <v>5776.9345238095239</v>
      </c>
      <c r="F76" s="208">
        <v>17675.625</v>
      </c>
      <c r="G76" s="48">
        <f t="shared" si="10"/>
        <v>2.0596893433966152</v>
      </c>
      <c r="H76" s="208">
        <v>17675.625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9">
        <v>2277.3333333333335</v>
      </c>
      <c r="F77" s="208">
        <v>9775.8333333333339</v>
      </c>
      <c r="G77" s="48">
        <f t="shared" si="10"/>
        <v>3.2926668618266977</v>
      </c>
      <c r="H77" s="208">
        <v>9775.8333333333339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9">
        <v>5842.0370370370365</v>
      </c>
      <c r="F78" s="208">
        <v>14668.888888888889</v>
      </c>
      <c r="G78" s="48">
        <f t="shared" si="10"/>
        <v>1.5109202142834504</v>
      </c>
      <c r="H78" s="208">
        <v>15011.666666666666</v>
      </c>
      <c r="I78" s="44">
        <f t="shared" si="11"/>
        <v>-2.2834092002516536E-2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8">
        <v>4702.2222222222226</v>
      </c>
      <c r="F79" s="208">
        <v>23874.75</v>
      </c>
      <c r="G79" s="48">
        <f t="shared" si="10"/>
        <v>4.077333412098298</v>
      </c>
      <c r="H79" s="208">
        <v>23907.25</v>
      </c>
      <c r="I79" s="44">
        <f t="shared" si="11"/>
        <v>-1.3594202595446987E-3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8">
        <v>29999</v>
      </c>
      <c r="F80" s="208">
        <v>69000</v>
      </c>
      <c r="G80" s="48">
        <f t="shared" si="10"/>
        <v>1.3000766692223074</v>
      </c>
      <c r="H80" s="208">
        <v>69000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2">
        <v>6524</v>
      </c>
      <c r="F81" s="211">
        <v>38400.5</v>
      </c>
      <c r="G81" s="51">
        <f t="shared" si="10"/>
        <v>4.8860361741263025</v>
      </c>
      <c r="H81" s="211">
        <v>39200.5</v>
      </c>
      <c r="I81" s="56">
        <f t="shared" si="11"/>
        <v>-2.0407902960421422E-2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2" zoomScaleNormal="100" workbookViewId="0">
      <selection activeCell="C19" sqref="C1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7" t="s">
        <v>3</v>
      </c>
      <c r="B12" s="243"/>
      <c r="C12" s="245" t="s">
        <v>0</v>
      </c>
      <c r="D12" s="239" t="s">
        <v>23</v>
      </c>
      <c r="E12" s="239" t="s">
        <v>217</v>
      </c>
      <c r="F12" s="247" t="s">
        <v>223</v>
      </c>
      <c r="G12" s="239" t="s">
        <v>197</v>
      </c>
      <c r="H12" s="247" t="s">
        <v>219</v>
      </c>
      <c r="I12" s="239" t="s">
        <v>187</v>
      </c>
    </row>
    <row r="13" spans="1:9" ht="30.75" customHeight="1" thickBot="1" x14ac:dyDescent="0.25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9">
        <v>3957.166666666667</v>
      </c>
      <c r="F15" s="179">
        <v>13366.6</v>
      </c>
      <c r="G15" s="44">
        <f>(F15-E15)/E15</f>
        <v>2.3778208314029401</v>
      </c>
      <c r="H15" s="179">
        <v>13266.6</v>
      </c>
      <c r="I15" s="119">
        <f>(F15-H15)/H15</f>
        <v>7.5377263202327646E-3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79">
        <v>5026.4291005291007</v>
      </c>
      <c r="F16" s="179">
        <v>19900</v>
      </c>
      <c r="G16" s="48">
        <f t="shared" ref="G16:G39" si="0">(F16-E16)/E16</f>
        <v>2.9590730520610049</v>
      </c>
      <c r="H16" s="179">
        <v>19333.2</v>
      </c>
      <c r="I16" s="48">
        <f>(F16-H16)/H16</f>
        <v>2.9317443568576296E-2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79">
        <v>5484.3148148148148</v>
      </c>
      <c r="F17" s="179">
        <v>22600</v>
      </c>
      <c r="G17" s="48">
        <f t="shared" si="0"/>
        <v>3.1208429426681481</v>
      </c>
      <c r="H17" s="179">
        <v>24000</v>
      </c>
      <c r="I17" s="48">
        <f t="shared" ref="I17:I29" si="1">(F17-H17)/H17</f>
        <v>-5.8333333333333334E-2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79">
        <v>1840.5555555555554</v>
      </c>
      <c r="F18" s="179">
        <v>4400</v>
      </c>
      <c r="G18" s="48">
        <f t="shared" si="0"/>
        <v>1.3905825535768186</v>
      </c>
      <c r="H18" s="179">
        <v>4033.2</v>
      </c>
      <c r="I18" s="48">
        <f t="shared" si="1"/>
        <v>9.0945155211742582E-2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79">
        <v>12955.170238095237</v>
      </c>
      <c r="F19" s="179">
        <v>48933.2</v>
      </c>
      <c r="G19" s="48">
        <f t="shared" si="0"/>
        <v>2.7771174828802954</v>
      </c>
      <c r="H19" s="179">
        <v>46633.2</v>
      </c>
      <c r="I19" s="48">
        <f t="shared" si="1"/>
        <v>4.9321084549205294E-2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79">
        <v>4701.9666666666672</v>
      </c>
      <c r="F20" s="179">
        <v>17433.2</v>
      </c>
      <c r="G20" s="48">
        <f t="shared" si="0"/>
        <v>2.707640065504505</v>
      </c>
      <c r="H20" s="179">
        <v>17133.2</v>
      </c>
      <c r="I20" s="48">
        <f t="shared" si="1"/>
        <v>1.7509863889991362E-2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79">
        <v>3067</v>
      </c>
      <c r="F21" s="179">
        <v>9133.2000000000007</v>
      </c>
      <c r="G21" s="48">
        <f t="shared" si="0"/>
        <v>1.9778937072057388</v>
      </c>
      <c r="H21" s="179">
        <v>10100</v>
      </c>
      <c r="I21" s="48">
        <f t="shared" si="1"/>
        <v>-9.5722772277227655E-2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79">
        <v>664.87766666666653</v>
      </c>
      <c r="F22" s="179">
        <v>3400</v>
      </c>
      <c r="G22" s="48">
        <f t="shared" si="0"/>
        <v>4.1137226747978213</v>
      </c>
      <c r="H22" s="179">
        <v>3416.6</v>
      </c>
      <c r="I22" s="48">
        <f t="shared" si="1"/>
        <v>-4.8586313879294945E-3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79">
        <v>736.83333333333326</v>
      </c>
      <c r="F23" s="179">
        <v>3833.2</v>
      </c>
      <c r="G23" s="48">
        <f t="shared" si="0"/>
        <v>4.2022619316896632</v>
      </c>
      <c r="H23" s="179">
        <v>4566.6000000000004</v>
      </c>
      <c r="I23" s="48">
        <f t="shared" si="1"/>
        <v>-0.16060088468444805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79">
        <v>770.78888888888878</v>
      </c>
      <c r="F24" s="179">
        <v>3500</v>
      </c>
      <c r="G24" s="48">
        <f t="shared" si="0"/>
        <v>3.5408023525680767</v>
      </c>
      <c r="H24" s="179">
        <v>4100</v>
      </c>
      <c r="I24" s="48">
        <f t="shared" si="1"/>
        <v>-0.14634146341463414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79">
        <v>690.06666666666661</v>
      </c>
      <c r="F25" s="179">
        <v>3500</v>
      </c>
      <c r="G25" s="48">
        <f t="shared" si="0"/>
        <v>4.0719737223456676</v>
      </c>
      <c r="H25" s="179">
        <v>3133.2</v>
      </c>
      <c r="I25" s="48">
        <f t="shared" si="1"/>
        <v>0.1170688114387847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79">
        <v>2263.6333333333332</v>
      </c>
      <c r="F26" s="179">
        <v>12900</v>
      </c>
      <c r="G26" s="48">
        <f t="shared" si="0"/>
        <v>4.6988028096423156</v>
      </c>
      <c r="H26" s="179">
        <v>12333.2</v>
      </c>
      <c r="I26" s="48">
        <f t="shared" si="1"/>
        <v>4.5957253591930661E-2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79">
        <v>776.55925925925931</v>
      </c>
      <c r="F27" s="179">
        <v>3733.2</v>
      </c>
      <c r="G27" s="48">
        <f t="shared" si="0"/>
        <v>3.807360102255438</v>
      </c>
      <c r="H27" s="179">
        <v>3933.2</v>
      </c>
      <c r="I27" s="48">
        <f t="shared" si="1"/>
        <v>-5.0849181328180622E-2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79">
        <v>3319.3333333333339</v>
      </c>
      <c r="F28" s="179">
        <v>7533.2</v>
      </c>
      <c r="G28" s="48">
        <f t="shared" si="0"/>
        <v>1.2694918658365129</v>
      </c>
      <c r="H28" s="179">
        <v>7533.2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79">
        <v>4251.7962962962956</v>
      </c>
      <c r="F29" s="179">
        <v>15433.2</v>
      </c>
      <c r="G29" s="48">
        <f t="shared" si="0"/>
        <v>2.6298070096734723</v>
      </c>
      <c r="H29" s="179">
        <v>16233.2</v>
      </c>
      <c r="I29" s="48">
        <f t="shared" si="1"/>
        <v>-4.9281718946356849E-2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2">
        <v>2787.7666666666669</v>
      </c>
      <c r="F30" s="182">
        <v>12900</v>
      </c>
      <c r="G30" s="51">
        <f t="shared" si="0"/>
        <v>3.6273600133918427</v>
      </c>
      <c r="H30" s="182">
        <v>13733.2</v>
      </c>
      <c r="I30" s="51">
        <f>(F30-H30)/H30</f>
        <v>-6.0670491946523804E-2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8"/>
      <c r="F31" s="178"/>
      <c r="G31" s="41"/>
      <c r="H31" s="178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79">
        <v>6736.1</v>
      </c>
      <c r="F32" s="179">
        <v>18400</v>
      </c>
      <c r="G32" s="44">
        <f t="shared" si="0"/>
        <v>1.7315508974035421</v>
      </c>
      <c r="H32" s="179">
        <v>18466.599999999999</v>
      </c>
      <c r="I32" s="45">
        <f>(F32-H32)/H32</f>
        <v>-3.6065112148418524E-3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79">
        <v>6988.6138888888881</v>
      </c>
      <c r="F33" s="179">
        <v>17200</v>
      </c>
      <c r="G33" s="48">
        <f t="shared" si="0"/>
        <v>1.4611461261790508</v>
      </c>
      <c r="H33" s="179">
        <v>17400</v>
      </c>
      <c r="I33" s="48">
        <f>(F33-H33)/H33</f>
        <v>-1.1494252873563218E-2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79">
        <v>3189.0000000000005</v>
      </c>
      <c r="F34" s="179">
        <v>9700</v>
      </c>
      <c r="G34" s="48">
        <f>(F34-E34)/E34</f>
        <v>2.0417058639071808</v>
      </c>
      <c r="H34" s="179">
        <v>9600</v>
      </c>
      <c r="I34" s="48">
        <f>(F34-H34)/H34</f>
        <v>1.0416666666666666E-2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79">
        <v>5210.6333333333332</v>
      </c>
      <c r="F35" s="179">
        <v>9533.2000000000007</v>
      </c>
      <c r="G35" s="48">
        <f t="shared" si="0"/>
        <v>0.82956646344974083</v>
      </c>
      <c r="H35" s="179">
        <v>9233.2000000000007</v>
      </c>
      <c r="I35" s="48">
        <f>(F35-H35)/H35</f>
        <v>3.2491443919767792E-2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9">
        <v>3398.7</v>
      </c>
      <c r="F36" s="179">
        <v>6966.6</v>
      </c>
      <c r="G36" s="55">
        <f t="shared" si="0"/>
        <v>1.0497837408420869</v>
      </c>
      <c r="H36" s="179">
        <v>7566.6</v>
      </c>
      <c r="I36" s="48">
        <f>(F36-H36)/H36</f>
        <v>-7.9295852826897148E-2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177"/>
      <c r="G37" s="6"/>
      <c r="H37" s="177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0">
        <v>66519.797222222231</v>
      </c>
      <c r="F38" s="180">
        <v>284000</v>
      </c>
      <c r="G38" s="45">
        <f t="shared" si="0"/>
        <v>3.2694056786018626</v>
      </c>
      <c r="H38" s="180">
        <v>270000</v>
      </c>
      <c r="I38" s="45">
        <f>(F38-H38)/H38</f>
        <v>5.185185185185185E-2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1">
        <v>41702.200000000004</v>
      </c>
      <c r="F39" s="181">
        <v>194333.2</v>
      </c>
      <c r="G39" s="51">
        <f t="shared" si="0"/>
        <v>3.6600227326136268</v>
      </c>
      <c r="H39" s="181">
        <v>194333.2</v>
      </c>
      <c r="I39" s="51">
        <f>(F39-H39)/H39</f>
        <v>0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7" t="s">
        <v>3</v>
      </c>
      <c r="B12" s="243"/>
      <c r="C12" s="245" t="s">
        <v>0</v>
      </c>
      <c r="D12" s="239" t="s">
        <v>221</v>
      </c>
      <c r="E12" s="247" t="s">
        <v>223</v>
      </c>
      <c r="F12" s="254" t="s">
        <v>186</v>
      </c>
      <c r="G12" s="239" t="s">
        <v>217</v>
      </c>
      <c r="H12" s="256" t="s">
        <v>224</v>
      </c>
      <c r="I12" s="252" t="s">
        <v>196</v>
      </c>
    </row>
    <row r="13" spans="1:9" ht="39.75" customHeight="1" thickBot="1" x14ac:dyDescent="0.25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12798.8</v>
      </c>
      <c r="E15" s="164">
        <v>13366.6</v>
      </c>
      <c r="F15" s="67">
        <f t="shared" ref="F15:F30" si="0">D15-E15</f>
        <v>-567.80000000000109</v>
      </c>
      <c r="G15" s="42">
        <v>3957.166666666667</v>
      </c>
      <c r="H15" s="66">
        <f>AVERAGE(D15:E15)</f>
        <v>13082.7</v>
      </c>
      <c r="I15" s="69">
        <f>(H15-G15)/G15</f>
        <v>2.3060775807606451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20638.666666666668</v>
      </c>
      <c r="E16" s="164">
        <v>19900</v>
      </c>
      <c r="F16" s="71">
        <f t="shared" si="0"/>
        <v>738.66666666666788</v>
      </c>
      <c r="G16" s="46">
        <v>5026.4291005291007</v>
      </c>
      <c r="H16" s="68">
        <f t="shared" ref="H16:H30" si="1">AVERAGE(D16:E16)</f>
        <v>20269.333333333336</v>
      </c>
      <c r="I16" s="72">
        <f t="shared" ref="I16:I39" si="2">(H16-G16)/G16</f>
        <v>3.032551325791049</v>
      </c>
    </row>
    <row r="17" spans="1:9" ht="16.5" x14ac:dyDescent="0.3">
      <c r="A17" s="37"/>
      <c r="B17" s="34" t="s">
        <v>6</v>
      </c>
      <c r="C17" s="15" t="s">
        <v>165</v>
      </c>
      <c r="D17" s="164">
        <v>25312.25</v>
      </c>
      <c r="E17" s="164">
        <v>22600</v>
      </c>
      <c r="F17" s="71">
        <f t="shared" si="0"/>
        <v>2712.25</v>
      </c>
      <c r="G17" s="46">
        <v>5484.3148148148148</v>
      </c>
      <c r="H17" s="68">
        <f t="shared" si="1"/>
        <v>23956.125</v>
      </c>
      <c r="I17" s="72">
        <f t="shared" si="2"/>
        <v>3.3681163115011499</v>
      </c>
    </row>
    <row r="18" spans="1:9" ht="16.5" x14ac:dyDescent="0.3">
      <c r="A18" s="37"/>
      <c r="B18" s="34" t="s">
        <v>7</v>
      </c>
      <c r="C18" s="15" t="s">
        <v>166</v>
      </c>
      <c r="D18" s="164">
        <v>4525</v>
      </c>
      <c r="E18" s="164">
        <v>4400</v>
      </c>
      <c r="F18" s="71">
        <f t="shared" si="0"/>
        <v>125</v>
      </c>
      <c r="G18" s="46">
        <v>1840.5555555555554</v>
      </c>
      <c r="H18" s="68">
        <f t="shared" si="1"/>
        <v>4462.5</v>
      </c>
      <c r="I18" s="72">
        <f t="shared" si="2"/>
        <v>1.424539692121944</v>
      </c>
    </row>
    <row r="19" spans="1:9" ht="16.5" x14ac:dyDescent="0.3">
      <c r="A19" s="37"/>
      <c r="B19" s="34" t="s">
        <v>8</v>
      </c>
      <c r="C19" s="15" t="s">
        <v>167</v>
      </c>
      <c r="D19" s="164">
        <v>70083</v>
      </c>
      <c r="E19" s="164">
        <v>48933.2</v>
      </c>
      <c r="F19" s="71">
        <f t="shared" si="0"/>
        <v>21149.800000000003</v>
      </c>
      <c r="G19" s="46">
        <v>12955.170238095237</v>
      </c>
      <c r="H19" s="68">
        <f t="shared" si="1"/>
        <v>59508.1</v>
      </c>
      <c r="I19" s="72">
        <f t="shared" si="2"/>
        <v>3.5933861853095421</v>
      </c>
    </row>
    <row r="20" spans="1:9" ht="16.5" x14ac:dyDescent="0.3">
      <c r="A20" s="37"/>
      <c r="B20" s="34" t="s">
        <v>9</v>
      </c>
      <c r="C20" s="15" t="s">
        <v>168</v>
      </c>
      <c r="D20" s="164">
        <v>18624.8</v>
      </c>
      <c r="E20" s="164">
        <v>17433.2</v>
      </c>
      <c r="F20" s="71">
        <f t="shared" si="0"/>
        <v>1191.5999999999985</v>
      </c>
      <c r="G20" s="46">
        <v>4701.9666666666672</v>
      </c>
      <c r="H20" s="68">
        <f t="shared" si="1"/>
        <v>18029</v>
      </c>
      <c r="I20" s="72">
        <f t="shared" si="2"/>
        <v>2.8343530012264369</v>
      </c>
    </row>
    <row r="21" spans="1:9" ht="16.5" x14ac:dyDescent="0.3">
      <c r="A21" s="37"/>
      <c r="B21" s="34" t="s">
        <v>10</v>
      </c>
      <c r="C21" s="15" t="s">
        <v>169</v>
      </c>
      <c r="D21" s="164">
        <v>11124.8</v>
      </c>
      <c r="E21" s="164">
        <v>9133.2000000000007</v>
      </c>
      <c r="F21" s="71">
        <f t="shared" si="0"/>
        <v>1991.5999999999985</v>
      </c>
      <c r="G21" s="46">
        <v>3067</v>
      </c>
      <c r="H21" s="68">
        <f t="shared" si="1"/>
        <v>10129</v>
      </c>
      <c r="I21" s="72">
        <f t="shared" si="2"/>
        <v>2.3025758069775026</v>
      </c>
    </row>
    <row r="22" spans="1:9" ht="16.5" x14ac:dyDescent="0.3">
      <c r="A22" s="37"/>
      <c r="B22" s="34" t="s">
        <v>11</v>
      </c>
      <c r="C22" s="15" t="s">
        <v>170</v>
      </c>
      <c r="D22" s="164">
        <v>4300</v>
      </c>
      <c r="E22" s="164">
        <v>3400</v>
      </c>
      <c r="F22" s="71">
        <f t="shared" si="0"/>
        <v>900</v>
      </c>
      <c r="G22" s="46">
        <v>664.87766666666653</v>
      </c>
      <c r="H22" s="68">
        <f t="shared" si="1"/>
        <v>3850</v>
      </c>
      <c r="I22" s="72">
        <f t="shared" si="2"/>
        <v>4.7905389111681211</v>
      </c>
    </row>
    <row r="23" spans="1:9" ht="16.5" x14ac:dyDescent="0.3">
      <c r="A23" s="37"/>
      <c r="B23" s="34" t="s">
        <v>12</v>
      </c>
      <c r="C23" s="15" t="s">
        <v>171</v>
      </c>
      <c r="D23" s="164">
        <v>6388.666666666667</v>
      </c>
      <c r="E23" s="164">
        <v>3833.2</v>
      </c>
      <c r="F23" s="71">
        <f t="shared" si="0"/>
        <v>2555.4666666666672</v>
      </c>
      <c r="G23" s="46">
        <v>736.83333333333326</v>
      </c>
      <c r="H23" s="68">
        <f t="shared" si="1"/>
        <v>5110.9333333333334</v>
      </c>
      <c r="I23" s="72">
        <f t="shared" si="2"/>
        <v>5.9363492422528852</v>
      </c>
    </row>
    <row r="24" spans="1:9" ht="16.5" x14ac:dyDescent="0.3">
      <c r="A24" s="37"/>
      <c r="B24" s="34" t="s">
        <v>13</v>
      </c>
      <c r="C24" s="15" t="s">
        <v>172</v>
      </c>
      <c r="D24" s="164">
        <v>5437.25</v>
      </c>
      <c r="E24" s="164">
        <v>3500</v>
      </c>
      <c r="F24" s="71">
        <f t="shared" si="0"/>
        <v>1937.25</v>
      </c>
      <c r="G24" s="46">
        <v>770.78888888888878</v>
      </c>
      <c r="H24" s="68">
        <f t="shared" si="1"/>
        <v>4468.625</v>
      </c>
      <c r="I24" s="72">
        <f t="shared" si="2"/>
        <v>4.7974694036412915</v>
      </c>
    </row>
    <row r="25" spans="1:9" ht="16.5" x14ac:dyDescent="0.3">
      <c r="A25" s="37"/>
      <c r="B25" s="34" t="s">
        <v>14</v>
      </c>
      <c r="C25" s="15" t="s">
        <v>173</v>
      </c>
      <c r="D25" s="164">
        <v>3798.8</v>
      </c>
      <c r="E25" s="164">
        <v>3500</v>
      </c>
      <c r="F25" s="71">
        <f t="shared" si="0"/>
        <v>298.80000000000018</v>
      </c>
      <c r="G25" s="46">
        <v>690.06666666666661</v>
      </c>
      <c r="H25" s="68">
        <f t="shared" si="1"/>
        <v>3649.4</v>
      </c>
      <c r="I25" s="72">
        <f t="shared" si="2"/>
        <v>4.2884745435223657</v>
      </c>
    </row>
    <row r="26" spans="1:9" ht="16.5" x14ac:dyDescent="0.3">
      <c r="A26" s="37"/>
      <c r="B26" s="34" t="s">
        <v>15</v>
      </c>
      <c r="C26" s="15" t="s">
        <v>174</v>
      </c>
      <c r="D26" s="164">
        <v>15124.8</v>
      </c>
      <c r="E26" s="164">
        <v>12900</v>
      </c>
      <c r="F26" s="71">
        <f t="shared" si="0"/>
        <v>2224.7999999999993</v>
      </c>
      <c r="G26" s="46">
        <v>2263.6333333333332</v>
      </c>
      <c r="H26" s="68">
        <f t="shared" si="1"/>
        <v>14012.4</v>
      </c>
      <c r="I26" s="72">
        <f t="shared" si="2"/>
        <v>5.1902251542505411</v>
      </c>
    </row>
    <row r="27" spans="1:9" ht="16.5" x14ac:dyDescent="0.3">
      <c r="A27" s="37"/>
      <c r="B27" s="34" t="s">
        <v>16</v>
      </c>
      <c r="C27" s="15" t="s">
        <v>175</v>
      </c>
      <c r="D27" s="164">
        <v>3873.5</v>
      </c>
      <c r="E27" s="164">
        <v>3733.2</v>
      </c>
      <c r="F27" s="71">
        <f t="shared" si="0"/>
        <v>140.30000000000018</v>
      </c>
      <c r="G27" s="46">
        <v>776.55925925925931</v>
      </c>
      <c r="H27" s="68">
        <f t="shared" si="1"/>
        <v>3803.35</v>
      </c>
      <c r="I27" s="72">
        <f t="shared" si="2"/>
        <v>3.8976944832618718</v>
      </c>
    </row>
    <row r="28" spans="1:9" ht="16.5" x14ac:dyDescent="0.3">
      <c r="A28" s="37"/>
      <c r="B28" s="34" t="s">
        <v>17</v>
      </c>
      <c r="C28" s="15" t="s">
        <v>176</v>
      </c>
      <c r="D28" s="164">
        <v>8025</v>
      </c>
      <c r="E28" s="164">
        <v>7533.2</v>
      </c>
      <c r="F28" s="71">
        <f t="shared" si="0"/>
        <v>491.80000000000018</v>
      </c>
      <c r="G28" s="46">
        <v>3319.3333333333339</v>
      </c>
      <c r="H28" s="68">
        <f t="shared" si="1"/>
        <v>7779.1</v>
      </c>
      <c r="I28" s="72">
        <f t="shared" si="2"/>
        <v>1.3435730066278366</v>
      </c>
    </row>
    <row r="29" spans="1:9" ht="16.5" x14ac:dyDescent="0.3">
      <c r="A29" s="37"/>
      <c r="B29" s="34" t="s">
        <v>18</v>
      </c>
      <c r="C29" s="15" t="s">
        <v>177</v>
      </c>
      <c r="D29" s="164">
        <v>21194.444444444445</v>
      </c>
      <c r="E29" s="164">
        <v>15433.2</v>
      </c>
      <c r="F29" s="71">
        <f t="shared" si="0"/>
        <v>5761.2444444444445</v>
      </c>
      <c r="G29" s="46">
        <v>4251.7962962962956</v>
      </c>
      <c r="H29" s="68">
        <f t="shared" si="1"/>
        <v>18313.822222222225</v>
      </c>
      <c r="I29" s="72">
        <f t="shared" si="2"/>
        <v>3.3073141199580145</v>
      </c>
    </row>
    <row r="30" spans="1:9" ht="17.25" thickBot="1" x14ac:dyDescent="0.35">
      <c r="A30" s="38"/>
      <c r="B30" s="36" t="s">
        <v>19</v>
      </c>
      <c r="C30" s="16" t="s">
        <v>178</v>
      </c>
      <c r="D30" s="179">
        <v>14098.8</v>
      </c>
      <c r="E30" s="167">
        <v>12900</v>
      </c>
      <c r="F30" s="74">
        <f t="shared" si="0"/>
        <v>1198.7999999999993</v>
      </c>
      <c r="G30" s="49">
        <v>2787.7666666666669</v>
      </c>
      <c r="H30" s="100">
        <f t="shared" si="1"/>
        <v>13499.4</v>
      </c>
      <c r="I30" s="75">
        <f t="shared" si="2"/>
        <v>3.8423708344792122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18348.8</v>
      </c>
      <c r="E32" s="164">
        <v>18400</v>
      </c>
      <c r="F32" s="67">
        <f>D32-E32</f>
        <v>-51.200000000000728</v>
      </c>
      <c r="G32" s="54">
        <v>6736.1</v>
      </c>
      <c r="H32" s="68">
        <f>AVERAGE(D32:E32)</f>
        <v>18374.400000000001</v>
      </c>
      <c r="I32" s="78">
        <f t="shared" si="2"/>
        <v>1.7277504787636764</v>
      </c>
    </row>
    <row r="33" spans="1:9" ht="16.5" x14ac:dyDescent="0.3">
      <c r="A33" s="37"/>
      <c r="B33" s="34" t="s">
        <v>27</v>
      </c>
      <c r="C33" s="15" t="s">
        <v>180</v>
      </c>
      <c r="D33" s="47">
        <v>20666.444444444445</v>
      </c>
      <c r="E33" s="164">
        <v>17200</v>
      </c>
      <c r="F33" s="79">
        <f>D33-E33</f>
        <v>3466.4444444444453</v>
      </c>
      <c r="G33" s="46">
        <v>6988.6138888888881</v>
      </c>
      <c r="H33" s="68">
        <f>AVERAGE(D33:E33)</f>
        <v>18933.222222222223</v>
      </c>
      <c r="I33" s="72">
        <f t="shared" si="2"/>
        <v>1.7091527051342643</v>
      </c>
    </row>
    <row r="34" spans="1:9" ht="16.5" x14ac:dyDescent="0.3">
      <c r="A34" s="37"/>
      <c r="B34" s="39" t="s">
        <v>28</v>
      </c>
      <c r="C34" s="15" t="s">
        <v>181</v>
      </c>
      <c r="D34" s="47">
        <v>10064</v>
      </c>
      <c r="E34" s="164">
        <v>9700</v>
      </c>
      <c r="F34" s="71">
        <f>D34-E34</f>
        <v>364</v>
      </c>
      <c r="G34" s="46">
        <v>3189.0000000000005</v>
      </c>
      <c r="H34" s="68">
        <f>AVERAGE(D34:E34)</f>
        <v>9882</v>
      </c>
      <c r="I34" s="72">
        <f t="shared" si="2"/>
        <v>2.0987770460959547</v>
      </c>
    </row>
    <row r="35" spans="1:9" ht="16.5" x14ac:dyDescent="0.3">
      <c r="A35" s="37"/>
      <c r="B35" s="34" t="s">
        <v>29</v>
      </c>
      <c r="C35" s="15" t="s">
        <v>182</v>
      </c>
      <c r="D35" s="47">
        <v>8164.666666666667</v>
      </c>
      <c r="E35" s="164">
        <v>9533.2000000000007</v>
      </c>
      <c r="F35" s="79">
        <f>D35-E35</f>
        <v>-1368.5333333333338</v>
      </c>
      <c r="G35" s="46">
        <v>5210.6333333333332</v>
      </c>
      <c r="H35" s="68">
        <f>AVERAGE(D35:E35)</f>
        <v>8848.9333333333343</v>
      </c>
      <c r="I35" s="72">
        <f t="shared" si="2"/>
        <v>0.69824525489543843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7769.8</v>
      </c>
      <c r="E36" s="164">
        <v>6966.6</v>
      </c>
      <c r="F36" s="71">
        <f>D36-E36</f>
        <v>803.19999999999982</v>
      </c>
      <c r="G36" s="49">
        <v>3398.7</v>
      </c>
      <c r="H36" s="68">
        <f>AVERAGE(D36:E36)</f>
        <v>7368.2000000000007</v>
      </c>
      <c r="I36" s="80">
        <f t="shared" si="2"/>
        <v>1.1679465678053376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294948</v>
      </c>
      <c r="E38" s="165">
        <v>284000</v>
      </c>
      <c r="F38" s="67">
        <f>D38-E38</f>
        <v>10948</v>
      </c>
      <c r="G38" s="46">
        <v>66519.797222222231</v>
      </c>
      <c r="H38" s="67">
        <f>AVERAGE(D38:E38)</f>
        <v>289474</v>
      </c>
      <c r="I38" s="78">
        <f t="shared" si="2"/>
        <v>3.3516969697450549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177412.57142857142</v>
      </c>
      <c r="E39" s="166">
        <v>194333.2</v>
      </c>
      <c r="F39" s="74">
        <f>D39-E39</f>
        <v>-16920.628571428591</v>
      </c>
      <c r="G39" s="46">
        <v>41702.200000000004</v>
      </c>
      <c r="H39" s="81">
        <f>AVERAGE(D39:E39)</f>
        <v>185872.88571428572</v>
      </c>
      <c r="I39" s="75">
        <f t="shared" si="2"/>
        <v>3.4571482011569099</v>
      </c>
    </row>
    <row r="40" spans="1:9" ht="15.75" customHeight="1" thickBot="1" x14ac:dyDescent="0.25">
      <c r="A40" s="249"/>
      <c r="B40" s="250"/>
      <c r="C40" s="251"/>
      <c r="D40" s="83">
        <f>SUM(D15:D39)</f>
        <v>782722.86031746026</v>
      </c>
      <c r="E40" s="83">
        <f>SUM(E15:E39)</f>
        <v>742632</v>
      </c>
      <c r="F40" s="83">
        <f>SUM(F15:F39)</f>
        <v>40090.860317460305</v>
      </c>
      <c r="G40" s="83">
        <f>SUM(G15:G39)</f>
        <v>187039.30293121695</v>
      </c>
      <c r="H40" s="83">
        <f>AVERAGE(D40:E40)</f>
        <v>762677.43015873013</v>
      </c>
      <c r="I40" s="75">
        <f>(H40-G40)/G40</f>
        <v>3.0776319105466405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0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225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3957.166666666667</v>
      </c>
      <c r="F16" s="42">
        <v>13082.7</v>
      </c>
      <c r="G16" s="21">
        <f t="shared" ref="G16:G31" si="0">(F16-E16)/E16</f>
        <v>2.3060775807606451</v>
      </c>
      <c r="H16" s="205">
        <v>13927.7</v>
      </c>
      <c r="I16" s="21">
        <f t="shared" ref="I16:I31" si="1">(F16-H16)/H16</f>
        <v>-6.0670462459702604E-2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5026.4291005291007</v>
      </c>
      <c r="F17" s="46">
        <v>20269.333333333336</v>
      </c>
      <c r="G17" s="21">
        <f t="shared" si="0"/>
        <v>3.032551325791049</v>
      </c>
      <c r="H17" s="208">
        <v>20374.266666666666</v>
      </c>
      <c r="I17" s="21">
        <f t="shared" si="1"/>
        <v>-5.1502876177137169E-3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5484.3148148148148</v>
      </c>
      <c r="F18" s="46">
        <v>23956.125</v>
      </c>
      <c r="G18" s="21">
        <f t="shared" si="0"/>
        <v>3.3681163115011499</v>
      </c>
      <c r="H18" s="208">
        <v>24944.333333333336</v>
      </c>
      <c r="I18" s="21">
        <f t="shared" si="1"/>
        <v>-3.9616546176152324E-2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1840.5555555555554</v>
      </c>
      <c r="F19" s="46">
        <v>4462.5</v>
      </c>
      <c r="G19" s="21">
        <f t="shared" si="0"/>
        <v>1.424539692121944</v>
      </c>
      <c r="H19" s="208">
        <v>3966</v>
      </c>
      <c r="I19" s="21">
        <f t="shared" si="1"/>
        <v>0.12518910741301059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12955.170238095237</v>
      </c>
      <c r="F20" s="46">
        <v>59508.1</v>
      </c>
      <c r="G20" s="21">
        <f t="shared" si="0"/>
        <v>3.5933861853095421</v>
      </c>
      <c r="H20" s="208">
        <v>54137.885714285716</v>
      </c>
      <c r="I20" s="21">
        <f t="shared" si="1"/>
        <v>9.9195123984999092E-2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4701.9666666666672</v>
      </c>
      <c r="F21" s="46">
        <v>18029</v>
      </c>
      <c r="G21" s="21">
        <f t="shared" si="0"/>
        <v>2.8343530012264369</v>
      </c>
      <c r="H21" s="208">
        <v>17829</v>
      </c>
      <c r="I21" s="21">
        <f t="shared" si="1"/>
        <v>1.1217679062202031E-2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3067</v>
      </c>
      <c r="F22" s="46">
        <v>10129</v>
      </c>
      <c r="G22" s="21">
        <f t="shared" si="0"/>
        <v>2.3025758069775026</v>
      </c>
      <c r="H22" s="208">
        <v>10524.4</v>
      </c>
      <c r="I22" s="21">
        <f t="shared" si="1"/>
        <v>-3.7569837710463273E-2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664.87766666666653</v>
      </c>
      <c r="F23" s="46">
        <v>3850</v>
      </c>
      <c r="G23" s="21">
        <f t="shared" si="0"/>
        <v>4.7905389111681211</v>
      </c>
      <c r="H23" s="208">
        <v>3583.3</v>
      </c>
      <c r="I23" s="21">
        <f t="shared" si="1"/>
        <v>7.4428599335807727E-2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736.83333333333326</v>
      </c>
      <c r="F24" s="46">
        <v>5110.9333333333334</v>
      </c>
      <c r="G24" s="21">
        <f t="shared" si="0"/>
        <v>5.9363492422528852</v>
      </c>
      <c r="H24" s="208">
        <v>5491.5222222222219</v>
      </c>
      <c r="I24" s="21">
        <f t="shared" si="1"/>
        <v>-6.9304807207877933E-2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770.78888888888878</v>
      </c>
      <c r="F25" s="46">
        <v>4468.625</v>
      </c>
      <c r="G25" s="21">
        <f t="shared" si="0"/>
        <v>4.7974694036412915</v>
      </c>
      <c r="H25" s="208">
        <v>4737.375</v>
      </c>
      <c r="I25" s="21">
        <f t="shared" si="1"/>
        <v>-5.6729729016596744E-2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690.06666666666661</v>
      </c>
      <c r="F26" s="46">
        <v>3649.4</v>
      </c>
      <c r="G26" s="21">
        <f t="shared" si="0"/>
        <v>4.2884745435223657</v>
      </c>
      <c r="H26" s="208">
        <v>3478.5</v>
      </c>
      <c r="I26" s="21">
        <f t="shared" si="1"/>
        <v>4.9130372286905304E-2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2263.6333333333332</v>
      </c>
      <c r="F27" s="46">
        <v>14012.4</v>
      </c>
      <c r="G27" s="21">
        <f t="shared" si="0"/>
        <v>5.1902251542505411</v>
      </c>
      <c r="H27" s="208">
        <v>13091.5</v>
      </c>
      <c r="I27" s="21">
        <f t="shared" si="1"/>
        <v>7.0343352557002609E-2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776.55925925925931</v>
      </c>
      <c r="F28" s="46">
        <v>3803.35</v>
      </c>
      <c r="G28" s="21">
        <f t="shared" si="0"/>
        <v>3.8976944832618718</v>
      </c>
      <c r="H28" s="208">
        <v>3934.6</v>
      </c>
      <c r="I28" s="21">
        <f t="shared" si="1"/>
        <v>-3.3357901692675239E-2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3319.3333333333339</v>
      </c>
      <c r="F29" s="46">
        <v>7779.1</v>
      </c>
      <c r="G29" s="21">
        <f t="shared" si="0"/>
        <v>1.3435730066278366</v>
      </c>
      <c r="H29" s="208">
        <v>7672.85</v>
      </c>
      <c r="I29" s="21">
        <f t="shared" si="1"/>
        <v>1.3847527320356842E-2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4251.7962962962956</v>
      </c>
      <c r="F30" s="46">
        <v>18313.822222222225</v>
      </c>
      <c r="G30" s="21">
        <f t="shared" si="0"/>
        <v>3.3073141199580145</v>
      </c>
      <c r="H30" s="208">
        <v>18777.711111111112</v>
      </c>
      <c r="I30" s="21">
        <f t="shared" si="1"/>
        <v>-2.4704229719158657E-2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2787.7666666666669</v>
      </c>
      <c r="F31" s="49">
        <v>13499.4</v>
      </c>
      <c r="G31" s="23">
        <f t="shared" si="0"/>
        <v>3.8423708344792122</v>
      </c>
      <c r="H31" s="211">
        <v>14183.5</v>
      </c>
      <c r="I31" s="23">
        <f t="shared" si="1"/>
        <v>-4.823210068036806E-2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4"/>
      <c r="F32" s="41"/>
      <c r="G32" s="41"/>
      <c r="H32" s="178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6736.1</v>
      </c>
      <c r="F33" s="54">
        <v>18374.400000000001</v>
      </c>
      <c r="G33" s="21">
        <f>(F33-E33)/E33</f>
        <v>1.7277504787636764</v>
      </c>
      <c r="H33" s="214">
        <v>18533.199999999997</v>
      </c>
      <c r="I33" s="21">
        <f>(F33-H33)/H33</f>
        <v>-8.5684069669563628E-3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6988.6138888888881</v>
      </c>
      <c r="F34" s="46">
        <v>18933.222222222223</v>
      </c>
      <c r="G34" s="21">
        <f>(F34-E34)/E34</f>
        <v>1.7091527051342643</v>
      </c>
      <c r="H34" s="208">
        <v>19366.555555555555</v>
      </c>
      <c r="I34" s="21">
        <f>(F34-H34)/H34</f>
        <v>-2.237534351889563E-2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3189.0000000000005</v>
      </c>
      <c r="F35" s="46">
        <v>9882</v>
      </c>
      <c r="G35" s="21">
        <f>(F35-E35)/E35</f>
        <v>2.0987770460959547</v>
      </c>
      <c r="H35" s="208">
        <v>9857</v>
      </c>
      <c r="I35" s="21">
        <f>(F35-H35)/H35</f>
        <v>2.5362686415745157E-3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5210.6333333333332</v>
      </c>
      <c r="F36" s="46">
        <v>8848.9333333333343</v>
      </c>
      <c r="G36" s="21">
        <f>(F36-E36)/E36</f>
        <v>0.69824525489543843</v>
      </c>
      <c r="H36" s="208">
        <v>8991.4888888888891</v>
      </c>
      <c r="I36" s="21">
        <f>(F36-H36)/H36</f>
        <v>-1.5854499440211271E-2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3398.7</v>
      </c>
      <c r="F37" s="49">
        <v>7368.2000000000007</v>
      </c>
      <c r="G37" s="23">
        <f>(F37-E37)/E37</f>
        <v>1.1679465678053376</v>
      </c>
      <c r="H37" s="211">
        <v>7682.7000000000007</v>
      </c>
      <c r="I37" s="23">
        <f>(F37-H37)/H37</f>
        <v>-4.0936129225402525E-2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4"/>
      <c r="F38" s="41"/>
      <c r="G38" s="41"/>
      <c r="H38" s="178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66519.797222222231</v>
      </c>
      <c r="F39" s="46">
        <v>289474</v>
      </c>
      <c r="G39" s="21">
        <f t="shared" ref="G39:G44" si="2">(F39-E39)/E39</f>
        <v>3.3516969697450549</v>
      </c>
      <c r="H39" s="208">
        <v>288724</v>
      </c>
      <c r="I39" s="21">
        <f t="shared" ref="I39:I44" si="3">(F39-H39)/H39</f>
        <v>2.5976364971391362E-3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41702.200000000004</v>
      </c>
      <c r="F40" s="46">
        <v>185872.88571428572</v>
      </c>
      <c r="G40" s="21">
        <f t="shared" si="2"/>
        <v>3.4571482011569099</v>
      </c>
      <c r="H40" s="208">
        <v>185872.88571428572</v>
      </c>
      <c r="I40" s="21">
        <f t="shared" si="3"/>
        <v>0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24508.111111111113</v>
      </c>
      <c r="F41" s="57">
        <v>131769.60000000001</v>
      </c>
      <c r="G41" s="21">
        <f t="shared" si="2"/>
        <v>4.3765710218385747</v>
      </c>
      <c r="H41" s="216">
        <v>136779.6</v>
      </c>
      <c r="I41" s="21">
        <f t="shared" si="3"/>
        <v>-3.66282691278524E-2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12590.396825396827</v>
      </c>
      <c r="F42" s="47">
        <v>62920</v>
      </c>
      <c r="G42" s="21">
        <f t="shared" si="2"/>
        <v>3.9974596410718668</v>
      </c>
      <c r="H42" s="209">
        <v>63855.714285714283</v>
      </c>
      <c r="I42" s="21">
        <f t="shared" si="3"/>
        <v>-1.4653571668269935E-2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12444.222222222221</v>
      </c>
      <c r="F43" s="47">
        <v>49833.333333333336</v>
      </c>
      <c r="G43" s="21">
        <f t="shared" si="2"/>
        <v>3.0045357952820595</v>
      </c>
      <c r="H43" s="209">
        <v>49372.5</v>
      </c>
      <c r="I43" s="21">
        <f t="shared" si="3"/>
        <v>9.333805931102045E-3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22107.142857142859</v>
      </c>
      <c r="F44" s="50">
        <v>117713.57142857143</v>
      </c>
      <c r="G44" s="31">
        <f t="shared" si="2"/>
        <v>4.3246849757673669</v>
      </c>
      <c r="H44" s="212">
        <v>116623.125</v>
      </c>
      <c r="I44" s="31">
        <f t="shared" si="3"/>
        <v>9.3501732917158145E-3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4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17497.714285714286</v>
      </c>
      <c r="F46" s="43">
        <v>98124.222222222219</v>
      </c>
      <c r="G46" s="21">
        <f t="shared" ref="G46:G51" si="4">(F46-E46)/E46</f>
        <v>4.6078308640765773</v>
      </c>
      <c r="H46" s="206">
        <v>98124.222222222219</v>
      </c>
      <c r="I46" s="21">
        <f t="shared" ref="I46:I51" si="5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10869.185185185184</v>
      </c>
      <c r="F47" s="47">
        <v>57634.222222222219</v>
      </c>
      <c r="G47" s="21">
        <f t="shared" si="4"/>
        <v>4.3025338367385881</v>
      </c>
      <c r="H47" s="209">
        <v>57634.222222222219</v>
      </c>
      <c r="I47" s="21">
        <f t="shared" si="5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39011.534391534391</v>
      </c>
      <c r="F48" s="47">
        <v>181273.5</v>
      </c>
      <c r="G48" s="21">
        <f t="shared" si="4"/>
        <v>3.6466641937400142</v>
      </c>
      <c r="H48" s="209">
        <v>181273.5</v>
      </c>
      <c r="I48" s="21">
        <f t="shared" si="5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72153.904761904763</v>
      </c>
      <c r="F49" s="47">
        <v>203426</v>
      </c>
      <c r="G49" s="21">
        <f t="shared" si="4"/>
        <v>1.8193345969462102</v>
      </c>
      <c r="H49" s="209">
        <v>203426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5315.5</v>
      </c>
      <c r="F50" s="47">
        <v>24040</v>
      </c>
      <c r="G50" s="21">
        <f t="shared" si="4"/>
        <v>3.5226225190480669</v>
      </c>
      <c r="H50" s="209">
        <v>25270</v>
      </c>
      <c r="I50" s="21">
        <f t="shared" si="5"/>
        <v>-4.8674317372378317E-2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263330</v>
      </c>
      <c r="G51" s="31">
        <f t="shared" si="4"/>
        <v>4.2671267126712671</v>
      </c>
      <c r="H51" s="212">
        <v>263330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4"/>
      <c r="F52" s="41"/>
      <c r="G52" s="41"/>
      <c r="H52" s="178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11835</v>
      </c>
      <c r="F53" s="66">
        <v>38413.333333333336</v>
      </c>
      <c r="G53" s="22">
        <f t="shared" ref="G53:G61" si="6">(F53-E53)/E53</f>
        <v>2.2457400366145617</v>
      </c>
      <c r="H53" s="163">
        <v>38413.333333333336</v>
      </c>
      <c r="I53" s="22">
        <f t="shared" ref="I53:I61" si="7">(F53-H53)/H53</f>
        <v>0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16520.178571428569</v>
      </c>
      <c r="F54" s="70">
        <v>46956.25</v>
      </c>
      <c r="G54" s="21">
        <f t="shared" si="6"/>
        <v>1.8423572903267653</v>
      </c>
      <c r="H54" s="220">
        <v>46956.25</v>
      </c>
      <c r="I54" s="21">
        <f t="shared" si="7"/>
        <v>0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13957.333333333334</v>
      </c>
      <c r="F55" s="70">
        <v>33728.6</v>
      </c>
      <c r="G55" s="21">
        <f t="shared" si="6"/>
        <v>1.4165504394344666</v>
      </c>
      <c r="H55" s="220">
        <v>33728.6</v>
      </c>
      <c r="I55" s="21">
        <f t="shared" si="7"/>
        <v>0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11135</v>
      </c>
      <c r="F56" s="70">
        <v>49015</v>
      </c>
      <c r="G56" s="21">
        <f t="shared" si="6"/>
        <v>3.4018859452177819</v>
      </c>
      <c r="H56" s="220">
        <v>49015</v>
      </c>
      <c r="I56" s="21">
        <f t="shared" si="7"/>
        <v>0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5054.666666666667</v>
      </c>
      <c r="F57" s="98">
        <v>20863</v>
      </c>
      <c r="G57" s="21">
        <f t="shared" si="6"/>
        <v>3.1274729622790818</v>
      </c>
      <c r="H57" s="225">
        <v>21223</v>
      </c>
      <c r="I57" s="21">
        <f t="shared" si="7"/>
        <v>-1.6962729114639776E-2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6365.373015873015</v>
      </c>
      <c r="F58" s="50">
        <v>6554</v>
      </c>
      <c r="G58" s="29">
        <f t="shared" si="6"/>
        <v>2.9633296219501237E-2</v>
      </c>
      <c r="H58" s="212">
        <v>6256</v>
      </c>
      <c r="I58" s="29">
        <f t="shared" si="7"/>
        <v>4.7634271099744246E-2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18643.518518518522</v>
      </c>
      <c r="F59" s="68">
        <v>43548.333333333336</v>
      </c>
      <c r="G59" s="21">
        <f t="shared" si="6"/>
        <v>1.3358430593493913</v>
      </c>
      <c r="H59" s="219">
        <v>43548.333333333336</v>
      </c>
      <c r="I59" s="21">
        <f t="shared" si="7"/>
        <v>0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19078.819444444442</v>
      </c>
      <c r="F60" s="70">
        <v>52898</v>
      </c>
      <c r="G60" s="21">
        <f t="shared" si="6"/>
        <v>1.7726034178390091</v>
      </c>
      <c r="H60" s="220">
        <v>52898</v>
      </c>
      <c r="I60" s="21">
        <f t="shared" si="7"/>
        <v>0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72830</v>
      </c>
      <c r="F61" s="73">
        <v>433950</v>
      </c>
      <c r="G61" s="29">
        <f t="shared" si="6"/>
        <v>4.9583962652752982</v>
      </c>
      <c r="H61" s="221">
        <v>433950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4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25254.037037037036</v>
      </c>
      <c r="F63" s="54">
        <v>80554.125</v>
      </c>
      <c r="G63" s="21">
        <f t="shared" ref="G63:G68" si="8">(F63-E63)/E63</f>
        <v>2.1897523901569094</v>
      </c>
      <c r="H63" s="214">
        <v>80657.875</v>
      </c>
      <c r="I63" s="21">
        <f t="shared" ref="I63:I68" si="9">(F63-H63)/H63</f>
        <v>-1.2862972152440169E-3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128650.42857142858</v>
      </c>
      <c r="F64" s="46">
        <v>468851.85714285716</v>
      </c>
      <c r="G64" s="21">
        <f t="shared" si="8"/>
        <v>2.6443862826507711</v>
      </c>
      <c r="H64" s="208">
        <v>469509</v>
      </c>
      <c r="I64" s="21">
        <f t="shared" si="9"/>
        <v>-1.3996384672984767E-3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62681.666666666664</v>
      </c>
      <c r="F65" s="46">
        <v>240303.75</v>
      </c>
      <c r="G65" s="21">
        <f t="shared" si="8"/>
        <v>2.8337166635645725</v>
      </c>
      <c r="H65" s="208">
        <v>243166.25</v>
      </c>
      <c r="I65" s="21">
        <f t="shared" si="9"/>
        <v>-1.1771781651442171E-2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24511.666666666668</v>
      </c>
      <c r="F66" s="46">
        <v>99476.666666666672</v>
      </c>
      <c r="G66" s="21">
        <f t="shared" si="8"/>
        <v>3.0583395661929691</v>
      </c>
      <c r="H66" s="208">
        <v>99157.5</v>
      </c>
      <c r="I66" s="21">
        <f t="shared" si="9"/>
        <v>3.218784929699433E-3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17415.047619047618</v>
      </c>
      <c r="F67" s="46">
        <v>54488.333333333336</v>
      </c>
      <c r="G67" s="21">
        <f t="shared" si="8"/>
        <v>2.1288075993393782</v>
      </c>
      <c r="H67" s="208">
        <v>58250.833333333336</v>
      </c>
      <c r="I67" s="21">
        <f t="shared" si="9"/>
        <v>-6.4591350624454577E-2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13408.190476190475</v>
      </c>
      <c r="F68" s="58">
        <v>51239.6</v>
      </c>
      <c r="G68" s="31">
        <f t="shared" si="8"/>
        <v>2.821514923358857</v>
      </c>
      <c r="H68" s="217">
        <v>51239.6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4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16198.377777777778</v>
      </c>
      <c r="F70" s="43">
        <v>54314.125</v>
      </c>
      <c r="G70" s="21">
        <f>(F70-E70)/E70</f>
        <v>2.3530595313385292</v>
      </c>
      <c r="H70" s="206">
        <v>54314.125</v>
      </c>
      <c r="I70" s="21">
        <f>(F70-H70)/H70</f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7699.9142857142861</v>
      </c>
      <c r="F71" s="47">
        <v>35496.333333333336</v>
      </c>
      <c r="G71" s="21">
        <f>(F71-E71)/E71</f>
        <v>3.6099647367750536</v>
      </c>
      <c r="H71" s="209">
        <v>39095.5</v>
      </c>
      <c r="I71" s="21">
        <f>(F71-H71)/H71</f>
        <v>-9.2060893623733278E-2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3904.6825396825393</v>
      </c>
      <c r="F72" s="47">
        <v>21673.5</v>
      </c>
      <c r="G72" s="21">
        <f>(F72-E72)/E72</f>
        <v>4.5506433057582472</v>
      </c>
      <c r="H72" s="209">
        <v>21485.428571428572</v>
      </c>
      <c r="I72" s="21">
        <f>(F72-H72)/H72</f>
        <v>8.7534408702242897E-3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9300.1666666666661</v>
      </c>
      <c r="F73" s="47">
        <v>30028.25</v>
      </c>
      <c r="G73" s="21">
        <f>(F73-E73)/E73</f>
        <v>2.2287862224691319</v>
      </c>
      <c r="H73" s="209">
        <v>30028.25</v>
      </c>
      <c r="I73" s="21">
        <f>(F73-H73)/H73</f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7342.5925925925922</v>
      </c>
      <c r="F74" s="50">
        <v>24359.714285714286</v>
      </c>
      <c r="G74" s="21">
        <f>(F74-E74)/E74</f>
        <v>2.3175903440821477</v>
      </c>
      <c r="H74" s="212">
        <v>23658.5</v>
      </c>
      <c r="I74" s="21">
        <f>(F74-H74)/H74</f>
        <v>2.9639000178129898E-2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4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4407.7777777777774</v>
      </c>
      <c r="F76" s="43">
        <v>19651.599999999999</v>
      </c>
      <c r="G76" s="22">
        <f t="shared" ref="G76:G82" si="10">(F76-E76)/E76</f>
        <v>3.4583917317872448</v>
      </c>
      <c r="H76" s="206">
        <v>19651.599999999999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5776.9345238095239</v>
      </c>
      <c r="F77" s="32">
        <v>17675.625</v>
      </c>
      <c r="G77" s="21">
        <f t="shared" si="10"/>
        <v>2.0596893433966152</v>
      </c>
      <c r="H77" s="200">
        <v>17675.625</v>
      </c>
      <c r="I77" s="21">
        <f t="shared" si="11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2277.3333333333335</v>
      </c>
      <c r="F78" s="47">
        <v>9775.8333333333339</v>
      </c>
      <c r="G78" s="21">
        <f t="shared" si="10"/>
        <v>3.2926668618266977</v>
      </c>
      <c r="H78" s="209">
        <v>9775.8333333333339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5842.0370370370365</v>
      </c>
      <c r="F79" s="47">
        <v>14668.888888888889</v>
      </c>
      <c r="G79" s="21">
        <f t="shared" si="10"/>
        <v>1.5109202142834504</v>
      </c>
      <c r="H79" s="209">
        <v>15011.666666666666</v>
      </c>
      <c r="I79" s="21">
        <f t="shared" si="11"/>
        <v>-2.2834092002516536E-2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4702.2222222222226</v>
      </c>
      <c r="F80" s="61">
        <v>23874.75</v>
      </c>
      <c r="G80" s="21">
        <f t="shared" si="10"/>
        <v>4.077333412098298</v>
      </c>
      <c r="H80" s="218">
        <v>23907.25</v>
      </c>
      <c r="I80" s="21">
        <f t="shared" si="11"/>
        <v>-1.3594202595446987E-3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69000</v>
      </c>
      <c r="G81" s="21">
        <f t="shared" si="10"/>
        <v>1.3000766692223074</v>
      </c>
      <c r="H81" s="218">
        <v>69000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6524</v>
      </c>
      <c r="F82" s="50">
        <v>38400.5</v>
      </c>
      <c r="G82" s="23">
        <f t="shared" si="10"/>
        <v>4.8860361741263025</v>
      </c>
      <c r="H82" s="212">
        <v>39200.5</v>
      </c>
      <c r="I82" s="23">
        <f t="shared" si="11"/>
        <v>-2.0407902960421422E-2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3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s="145" customFormat="1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4" t="s">
        <v>12</v>
      </c>
      <c r="C16" s="187" t="s">
        <v>92</v>
      </c>
      <c r="D16" s="184" t="s">
        <v>81</v>
      </c>
      <c r="E16" s="205">
        <v>736.83333333333326</v>
      </c>
      <c r="F16" s="205">
        <v>5110.9333333333334</v>
      </c>
      <c r="G16" s="193">
        <f>(F16-E16)/E16</f>
        <v>5.9363492422528852</v>
      </c>
      <c r="H16" s="205">
        <v>5491.5222222222219</v>
      </c>
      <c r="I16" s="193">
        <f>(F16-H16)/H16</f>
        <v>-6.9304807207877933E-2</v>
      </c>
    </row>
    <row r="17" spans="1:9" ht="16.5" x14ac:dyDescent="0.3">
      <c r="A17" s="150"/>
      <c r="B17" s="201" t="s">
        <v>4</v>
      </c>
      <c r="C17" s="188" t="s">
        <v>84</v>
      </c>
      <c r="D17" s="184" t="s">
        <v>161</v>
      </c>
      <c r="E17" s="208">
        <v>3957.166666666667</v>
      </c>
      <c r="F17" s="208">
        <v>13082.7</v>
      </c>
      <c r="G17" s="193">
        <f>(F17-E17)/E17</f>
        <v>2.3060775807606451</v>
      </c>
      <c r="H17" s="208">
        <v>13927.7</v>
      </c>
      <c r="I17" s="193">
        <f>(F17-H17)/H17</f>
        <v>-6.0670462459702604E-2</v>
      </c>
    </row>
    <row r="18" spans="1:9" ht="16.5" x14ac:dyDescent="0.3">
      <c r="A18" s="150"/>
      <c r="B18" s="201" t="s">
        <v>13</v>
      </c>
      <c r="C18" s="188" t="s">
        <v>93</v>
      </c>
      <c r="D18" s="184" t="s">
        <v>81</v>
      </c>
      <c r="E18" s="208">
        <v>770.78888888888878</v>
      </c>
      <c r="F18" s="208">
        <v>4468.625</v>
      </c>
      <c r="G18" s="193">
        <f>(F18-E18)/E18</f>
        <v>4.7974694036412915</v>
      </c>
      <c r="H18" s="208">
        <v>4737.375</v>
      </c>
      <c r="I18" s="193">
        <f>(F18-H18)/H18</f>
        <v>-5.6729729016596744E-2</v>
      </c>
    </row>
    <row r="19" spans="1:9" ht="16.5" x14ac:dyDescent="0.3">
      <c r="A19" s="150"/>
      <c r="B19" s="201" t="s">
        <v>19</v>
      </c>
      <c r="C19" s="188" t="s">
        <v>99</v>
      </c>
      <c r="D19" s="184" t="s">
        <v>161</v>
      </c>
      <c r="E19" s="208">
        <v>2787.7666666666669</v>
      </c>
      <c r="F19" s="208">
        <v>13499.4</v>
      </c>
      <c r="G19" s="193">
        <f>(F19-E19)/E19</f>
        <v>3.8423708344792122</v>
      </c>
      <c r="H19" s="208">
        <v>14183.5</v>
      </c>
      <c r="I19" s="193">
        <f>(F19-H19)/H19</f>
        <v>-4.823210068036806E-2</v>
      </c>
    </row>
    <row r="20" spans="1:9" ht="16.5" x14ac:dyDescent="0.3">
      <c r="A20" s="150"/>
      <c r="B20" s="201" t="s">
        <v>6</v>
      </c>
      <c r="C20" s="188" t="s">
        <v>86</v>
      </c>
      <c r="D20" s="184" t="s">
        <v>161</v>
      </c>
      <c r="E20" s="208">
        <v>5484.3148148148148</v>
      </c>
      <c r="F20" s="208">
        <v>23956.125</v>
      </c>
      <c r="G20" s="193">
        <f>(F20-E20)/E20</f>
        <v>3.3681163115011499</v>
      </c>
      <c r="H20" s="208">
        <v>24944.333333333336</v>
      </c>
      <c r="I20" s="193">
        <f>(F20-H20)/H20</f>
        <v>-3.9616546176152324E-2</v>
      </c>
    </row>
    <row r="21" spans="1:9" ht="16.5" x14ac:dyDescent="0.3">
      <c r="A21" s="150"/>
      <c r="B21" s="201" t="s">
        <v>10</v>
      </c>
      <c r="C21" s="188" t="s">
        <v>90</v>
      </c>
      <c r="D21" s="184" t="s">
        <v>161</v>
      </c>
      <c r="E21" s="208">
        <v>3067</v>
      </c>
      <c r="F21" s="208">
        <v>10129</v>
      </c>
      <c r="G21" s="193">
        <f>(F21-E21)/E21</f>
        <v>2.3025758069775026</v>
      </c>
      <c r="H21" s="208">
        <v>10524.4</v>
      </c>
      <c r="I21" s="193">
        <f>(F21-H21)/H21</f>
        <v>-3.7569837710463273E-2</v>
      </c>
    </row>
    <row r="22" spans="1:9" ht="16.5" x14ac:dyDescent="0.3">
      <c r="A22" s="150"/>
      <c r="B22" s="201" t="s">
        <v>16</v>
      </c>
      <c r="C22" s="188" t="s">
        <v>96</v>
      </c>
      <c r="D22" s="184" t="s">
        <v>81</v>
      </c>
      <c r="E22" s="208">
        <v>776.55925925925931</v>
      </c>
      <c r="F22" s="208">
        <v>3803.35</v>
      </c>
      <c r="G22" s="193">
        <f>(F22-E22)/E22</f>
        <v>3.8976944832618718</v>
      </c>
      <c r="H22" s="208">
        <v>3934.6</v>
      </c>
      <c r="I22" s="193">
        <f>(F22-H22)/H22</f>
        <v>-3.3357901692675239E-2</v>
      </c>
    </row>
    <row r="23" spans="1:9" ht="16.5" x14ac:dyDescent="0.3">
      <c r="A23" s="150"/>
      <c r="B23" s="201" t="s">
        <v>18</v>
      </c>
      <c r="C23" s="188" t="s">
        <v>98</v>
      </c>
      <c r="D23" s="186" t="s">
        <v>83</v>
      </c>
      <c r="E23" s="208">
        <v>4251.7962962962956</v>
      </c>
      <c r="F23" s="208">
        <v>18313.822222222225</v>
      </c>
      <c r="G23" s="193">
        <f>(F23-E23)/E23</f>
        <v>3.3073141199580145</v>
      </c>
      <c r="H23" s="208">
        <v>18777.711111111112</v>
      </c>
      <c r="I23" s="193">
        <f>(F23-H23)/H23</f>
        <v>-2.4704229719158657E-2</v>
      </c>
    </row>
    <row r="24" spans="1:9" ht="16.5" x14ac:dyDescent="0.3">
      <c r="A24" s="150"/>
      <c r="B24" s="201" t="s">
        <v>5</v>
      </c>
      <c r="C24" s="188" t="s">
        <v>85</v>
      </c>
      <c r="D24" s="186" t="s">
        <v>161</v>
      </c>
      <c r="E24" s="208">
        <v>5026.4291005291007</v>
      </c>
      <c r="F24" s="208">
        <v>20269.333333333336</v>
      </c>
      <c r="G24" s="193">
        <f>(F24-E24)/E24</f>
        <v>3.032551325791049</v>
      </c>
      <c r="H24" s="208">
        <v>20374.266666666666</v>
      </c>
      <c r="I24" s="193">
        <f>(F24-H24)/H24</f>
        <v>-5.1502876177137169E-3</v>
      </c>
    </row>
    <row r="25" spans="1:9" ht="16.5" x14ac:dyDescent="0.3">
      <c r="A25" s="150"/>
      <c r="B25" s="201" t="s">
        <v>9</v>
      </c>
      <c r="C25" s="188" t="s">
        <v>88</v>
      </c>
      <c r="D25" s="186" t="s">
        <v>161</v>
      </c>
      <c r="E25" s="208">
        <v>4701.9666666666672</v>
      </c>
      <c r="F25" s="208">
        <v>18029</v>
      </c>
      <c r="G25" s="193">
        <f>(F25-E25)/E25</f>
        <v>2.8343530012264369</v>
      </c>
      <c r="H25" s="208">
        <v>17829</v>
      </c>
      <c r="I25" s="193">
        <f>(F25-H25)/H25</f>
        <v>1.1217679062202031E-2</v>
      </c>
    </row>
    <row r="26" spans="1:9" ht="16.5" x14ac:dyDescent="0.3">
      <c r="A26" s="150"/>
      <c r="B26" s="201" t="s">
        <v>17</v>
      </c>
      <c r="C26" s="188" t="s">
        <v>97</v>
      </c>
      <c r="D26" s="186" t="s">
        <v>161</v>
      </c>
      <c r="E26" s="208">
        <v>3319.3333333333339</v>
      </c>
      <c r="F26" s="208">
        <v>7779.1</v>
      </c>
      <c r="G26" s="193">
        <f>(F26-E26)/E26</f>
        <v>1.3435730066278366</v>
      </c>
      <c r="H26" s="208">
        <v>7672.85</v>
      </c>
      <c r="I26" s="193">
        <f>(F26-H26)/H26</f>
        <v>1.3847527320356842E-2</v>
      </c>
    </row>
    <row r="27" spans="1:9" ht="16.5" x14ac:dyDescent="0.3">
      <c r="A27" s="150"/>
      <c r="B27" s="201" t="s">
        <v>14</v>
      </c>
      <c r="C27" s="188" t="s">
        <v>94</v>
      </c>
      <c r="D27" s="186" t="s">
        <v>81</v>
      </c>
      <c r="E27" s="208">
        <v>690.06666666666661</v>
      </c>
      <c r="F27" s="208">
        <v>3649.4</v>
      </c>
      <c r="G27" s="193">
        <f>(F27-E27)/E27</f>
        <v>4.2884745435223657</v>
      </c>
      <c r="H27" s="208">
        <v>3478.5</v>
      </c>
      <c r="I27" s="193">
        <f>(F27-H27)/H27</f>
        <v>4.9130372286905304E-2</v>
      </c>
    </row>
    <row r="28" spans="1:9" ht="16.5" x14ac:dyDescent="0.3">
      <c r="A28" s="150"/>
      <c r="B28" s="201" t="s">
        <v>15</v>
      </c>
      <c r="C28" s="188" t="s">
        <v>95</v>
      </c>
      <c r="D28" s="186" t="s">
        <v>82</v>
      </c>
      <c r="E28" s="208">
        <v>2263.6333333333332</v>
      </c>
      <c r="F28" s="208">
        <v>14012.4</v>
      </c>
      <c r="G28" s="193">
        <f>(F28-E28)/E28</f>
        <v>5.1902251542505411</v>
      </c>
      <c r="H28" s="208">
        <v>13091.5</v>
      </c>
      <c r="I28" s="193">
        <f>(F28-H28)/H28</f>
        <v>7.0343352557002609E-2</v>
      </c>
    </row>
    <row r="29" spans="1:9" ht="17.25" thickBot="1" x14ac:dyDescent="0.35">
      <c r="A29" s="151"/>
      <c r="B29" s="201" t="s">
        <v>11</v>
      </c>
      <c r="C29" s="188" t="s">
        <v>91</v>
      </c>
      <c r="D29" s="186" t="s">
        <v>81</v>
      </c>
      <c r="E29" s="208">
        <v>664.87766666666653</v>
      </c>
      <c r="F29" s="208">
        <v>3850</v>
      </c>
      <c r="G29" s="193">
        <f>(F29-E29)/E29</f>
        <v>4.7905389111681211</v>
      </c>
      <c r="H29" s="208">
        <v>3583.3</v>
      </c>
      <c r="I29" s="193">
        <f>(F29-H29)/H29</f>
        <v>7.4428599335807727E-2</v>
      </c>
    </row>
    <row r="30" spans="1:9" ht="16.5" x14ac:dyDescent="0.3">
      <c r="A30" s="37"/>
      <c r="B30" s="201" t="s">
        <v>8</v>
      </c>
      <c r="C30" s="188" t="s">
        <v>89</v>
      </c>
      <c r="D30" s="186" t="s">
        <v>161</v>
      </c>
      <c r="E30" s="208">
        <v>12955.170238095237</v>
      </c>
      <c r="F30" s="208">
        <v>59508.1</v>
      </c>
      <c r="G30" s="193">
        <f>(F30-E30)/E30</f>
        <v>3.5933861853095421</v>
      </c>
      <c r="H30" s="208">
        <v>54137.885714285716</v>
      </c>
      <c r="I30" s="193">
        <f>(F30-H30)/H30</f>
        <v>9.9195123984999092E-2</v>
      </c>
    </row>
    <row r="31" spans="1:9" ht="17.25" thickBot="1" x14ac:dyDescent="0.35">
      <c r="A31" s="38"/>
      <c r="B31" s="202" t="s">
        <v>7</v>
      </c>
      <c r="C31" s="189" t="s">
        <v>87</v>
      </c>
      <c r="D31" s="185" t="s">
        <v>161</v>
      </c>
      <c r="E31" s="211">
        <v>1840.5555555555554</v>
      </c>
      <c r="F31" s="211">
        <v>4462.5</v>
      </c>
      <c r="G31" s="195">
        <f>(F31-E31)/E31</f>
        <v>1.424539692121944</v>
      </c>
      <c r="H31" s="211">
        <v>3966</v>
      </c>
      <c r="I31" s="195">
        <f>(F31-H31)/H31</f>
        <v>0.12518910741301059</v>
      </c>
    </row>
    <row r="32" spans="1:9" ht="15.75" customHeight="1" thickBot="1" x14ac:dyDescent="0.25">
      <c r="A32" s="249" t="s">
        <v>188</v>
      </c>
      <c r="B32" s="250"/>
      <c r="C32" s="250"/>
      <c r="D32" s="251"/>
      <c r="E32" s="99">
        <f>SUM(E16:E31)</f>
        <v>53294.258486772487</v>
      </c>
      <c r="F32" s="100">
        <f>SUM(F16:F31)</f>
        <v>223923.7888888889</v>
      </c>
      <c r="G32" s="101">
        <f t="shared" ref="G32" si="0">(F32-E32)/E32</f>
        <v>3.2016493942676072</v>
      </c>
      <c r="H32" s="100">
        <f>SUM(H16:H31)</f>
        <v>220654.44404761904</v>
      </c>
      <c r="I32" s="104">
        <f t="shared" ref="I32" si="1">(F32-H32)/H32</f>
        <v>1.4816582803853758E-2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3" t="s">
        <v>30</v>
      </c>
      <c r="C34" s="190" t="s">
        <v>104</v>
      </c>
      <c r="D34" s="192" t="s">
        <v>161</v>
      </c>
      <c r="E34" s="214">
        <v>3398.7</v>
      </c>
      <c r="F34" s="214">
        <v>7368.2000000000007</v>
      </c>
      <c r="G34" s="193">
        <f>(F34-E34)/E34</f>
        <v>1.1679465678053376</v>
      </c>
      <c r="H34" s="214">
        <v>7682.7000000000007</v>
      </c>
      <c r="I34" s="193">
        <f>(F34-H34)/H34</f>
        <v>-4.0936129225402525E-2</v>
      </c>
    </row>
    <row r="35" spans="1:9" ht="16.5" x14ac:dyDescent="0.3">
      <c r="A35" s="37"/>
      <c r="B35" s="201" t="s">
        <v>27</v>
      </c>
      <c r="C35" s="188" t="s">
        <v>101</v>
      </c>
      <c r="D35" s="184" t="s">
        <v>161</v>
      </c>
      <c r="E35" s="208">
        <v>6988.6138888888881</v>
      </c>
      <c r="F35" s="208">
        <v>18933.222222222223</v>
      </c>
      <c r="G35" s="193">
        <f>(F35-E35)/E35</f>
        <v>1.7091527051342643</v>
      </c>
      <c r="H35" s="208">
        <v>19366.555555555555</v>
      </c>
      <c r="I35" s="193">
        <f>(F35-H35)/H35</f>
        <v>-2.237534351889563E-2</v>
      </c>
    </row>
    <row r="36" spans="1:9" ht="16.5" x14ac:dyDescent="0.3">
      <c r="A36" s="37"/>
      <c r="B36" s="203" t="s">
        <v>29</v>
      </c>
      <c r="C36" s="188" t="s">
        <v>103</v>
      </c>
      <c r="D36" s="184" t="s">
        <v>161</v>
      </c>
      <c r="E36" s="208">
        <v>5210.6333333333332</v>
      </c>
      <c r="F36" s="208">
        <v>8848.9333333333343</v>
      </c>
      <c r="G36" s="193">
        <f>(F36-E36)/E36</f>
        <v>0.69824525489543843</v>
      </c>
      <c r="H36" s="208">
        <v>8991.4888888888891</v>
      </c>
      <c r="I36" s="193">
        <f>(F36-H36)/H36</f>
        <v>-1.5854499440211271E-2</v>
      </c>
    </row>
    <row r="37" spans="1:9" ht="16.5" x14ac:dyDescent="0.3">
      <c r="A37" s="37"/>
      <c r="B37" s="201" t="s">
        <v>26</v>
      </c>
      <c r="C37" s="188" t="s">
        <v>100</v>
      </c>
      <c r="D37" s="184" t="s">
        <v>161</v>
      </c>
      <c r="E37" s="208">
        <v>6736.1</v>
      </c>
      <c r="F37" s="208">
        <v>18374.400000000001</v>
      </c>
      <c r="G37" s="193">
        <f>(F37-E37)/E37</f>
        <v>1.7277504787636764</v>
      </c>
      <c r="H37" s="208">
        <v>18533.199999999997</v>
      </c>
      <c r="I37" s="193">
        <f>(F37-H37)/H37</f>
        <v>-8.5684069669563628E-3</v>
      </c>
    </row>
    <row r="38" spans="1:9" ht="17.25" thickBot="1" x14ac:dyDescent="0.35">
      <c r="A38" s="38"/>
      <c r="B38" s="203" t="s">
        <v>28</v>
      </c>
      <c r="C38" s="188" t="s">
        <v>102</v>
      </c>
      <c r="D38" s="196" t="s">
        <v>161</v>
      </c>
      <c r="E38" s="211">
        <v>3189.0000000000005</v>
      </c>
      <c r="F38" s="211">
        <v>9882</v>
      </c>
      <c r="G38" s="195">
        <f>(F38-E38)/E38</f>
        <v>2.0987770460959547</v>
      </c>
      <c r="H38" s="211">
        <v>9857</v>
      </c>
      <c r="I38" s="195">
        <f>(F38-H38)/H38</f>
        <v>2.5362686415745157E-3</v>
      </c>
    </row>
    <row r="39" spans="1:9" ht="15.75" customHeight="1" thickBot="1" x14ac:dyDescent="0.25">
      <c r="A39" s="249" t="s">
        <v>189</v>
      </c>
      <c r="B39" s="250"/>
      <c r="C39" s="250"/>
      <c r="D39" s="251"/>
      <c r="E39" s="83">
        <f>SUM(E34:E38)</f>
        <v>25523.047222222223</v>
      </c>
      <c r="F39" s="102">
        <f>SUM(F34:F38)</f>
        <v>63406.755555555559</v>
      </c>
      <c r="G39" s="103">
        <f t="shared" ref="G39" si="2">(F39-E39)/E39</f>
        <v>1.4842940971542387</v>
      </c>
      <c r="H39" s="102">
        <f>SUM(H34:H38)</f>
        <v>64430.944444444438</v>
      </c>
      <c r="I39" s="104">
        <f t="shared" ref="I39" si="3">(F39-H39)/H39</f>
        <v>-1.5895916127257537E-2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4" t="s">
        <v>33</v>
      </c>
      <c r="C41" s="188" t="s">
        <v>107</v>
      </c>
      <c r="D41" s="192" t="s">
        <v>161</v>
      </c>
      <c r="E41" s="206">
        <v>24508.111111111113</v>
      </c>
      <c r="F41" s="208">
        <v>131769.60000000001</v>
      </c>
      <c r="G41" s="193">
        <f>(F41-E41)/E41</f>
        <v>4.3765710218385747</v>
      </c>
      <c r="H41" s="208">
        <v>136779.6</v>
      </c>
      <c r="I41" s="193">
        <f>(F41-H41)/H41</f>
        <v>-3.66282691278524E-2</v>
      </c>
    </row>
    <row r="42" spans="1:9" ht="16.5" x14ac:dyDescent="0.3">
      <c r="A42" s="37"/>
      <c r="B42" s="201" t="s">
        <v>34</v>
      </c>
      <c r="C42" s="188" t="s">
        <v>154</v>
      </c>
      <c r="D42" s="184" t="s">
        <v>161</v>
      </c>
      <c r="E42" s="209">
        <v>12590.396825396827</v>
      </c>
      <c r="F42" s="208">
        <v>62920</v>
      </c>
      <c r="G42" s="193">
        <f>(F42-E42)/E42</f>
        <v>3.9974596410718668</v>
      </c>
      <c r="H42" s="208">
        <v>63855.714285714283</v>
      </c>
      <c r="I42" s="193">
        <f>(F42-H42)/H42</f>
        <v>-1.4653571668269935E-2</v>
      </c>
    </row>
    <row r="43" spans="1:9" ht="16.5" x14ac:dyDescent="0.3">
      <c r="A43" s="37"/>
      <c r="B43" s="203" t="s">
        <v>32</v>
      </c>
      <c r="C43" s="188" t="s">
        <v>106</v>
      </c>
      <c r="D43" s="184" t="s">
        <v>161</v>
      </c>
      <c r="E43" s="209">
        <v>41702.200000000004</v>
      </c>
      <c r="F43" s="216">
        <v>185872.88571428572</v>
      </c>
      <c r="G43" s="193">
        <f>(F43-E43)/E43</f>
        <v>3.4571482011569099</v>
      </c>
      <c r="H43" s="216">
        <v>185872.88571428572</v>
      </c>
      <c r="I43" s="193">
        <f>(F43-H43)/H43</f>
        <v>0</v>
      </c>
    </row>
    <row r="44" spans="1:9" ht="16.5" x14ac:dyDescent="0.3">
      <c r="A44" s="37"/>
      <c r="B44" s="201" t="s">
        <v>31</v>
      </c>
      <c r="C44" s="188" t="s">
        <v>105</v>
      </c>
      <c r="D44" s="184" t="s">
        <v>161</v>
      </c>
      <c r="E44" s="209">
        <v>66519.797222222231</v>
      </c>
      <c r="F44" s="209">
        <v>289474</v>
      </c>
      <c r="G44" s="193">
        <f>(F44-E44)/E44</f>
        <v>3.3516969697450549</v>
      </c>
      <c r="H44" s="209">
        <v>288724</v>
      </c>
      <c r="I44" s="193">
        <f>(F44-H44)/H44</f>
        <v>2.5976364971391362E-3</v>
      </c>
    </row>
    <row r="45" spans="1:9" ht="16.5" x14ac:dyDescent="0.3">
      <c r="A45" s="37"/>
      <c r="B45" s="201" t="s">
        <v>35</v>
      </c>
      <c r="C45" s="188" t="s">
        <v>152</v>
      </c>
      <c r="D45" s="184" t="s">
        <v>161</v>
      </c>
      <c r="E45" s="209">
        <v>12444.222222222221</v>
      </c>
      <c r="F45" s="209">
        <v>49833.333333333336</v>
      </c>
      <c r="G45" s="193">
        <f>(F45-E45)/E45</f>
        <v>3.0045357952820595</v>
      </c>
      <c r="H45" s="209">
        <v>49372.5</v>
      </c>
      <c r="I45" s="193">
        <f>(F45-H45)/H45</f>
        <v>9.333805931102045E-3</v>
      </c>
    </row>
    <row r="46" spans="1:9" ht="16.5" customHeight="1" thickBot="1" x14ac:dyDescent="0.35">
      <c r="A46" s="38"/>
      <c r="B46" s="201" t="s">
        <v>36</v>
      </c>
      <c r="C46" s="188" t="s">
        <v>153</v>
      </c>
      <c r="D46" s="184" t="s">
        <v>161</v>
      </c>
      <c r="E46" s="212">
        <v>22107.142857142859</v>
      </c>
      <c r="F46" s="212">
        <v>117713.57142857143</v>
      </c>
      <c r="G46" s="199">
        <f>(F46-E46)/E46</f>
        <v>4.3246849757673669</v>
      </c>
      <c r="H46" s="212">
        <v>116623.125</v>
      </c>
      <c r="I46" s="199">
        <f>(F46-H46)/H46</f>
        <v>9.3501732917158145E-3</v>
      </c>
    </row>
    <row r="47" spans="1:9" ht="15.75" customHeight="1" thickBot="1" x14ac:dyDescent="0.25">
      <c r="A47" s="249" t="s">
        <v>190</v>
      </c>
      <c r="B47" s="250"/>
      <c r="C47" s="250"/>
      <c r="D47" s="251"/>
      <c r="E47" s="83">
        <f>SUM(E41:E46)</f>
        <v>179871.87023809526</v>
      </c>
      <c r="F47" s="83">
        <f>SUM(F41:F46)</f>
        <v>837583.3904761906</v>
      </c>
      <c r="G47" s="103">
        <f t="shared" ref="G47" si="4">(F47-E47)/E47</f>
        <v>3.6565557436384397</v>
      </c>
      <c r="H47" s="102">
        <f>SUM(H41:H46)</f>
        <v>841227.82499999995</v>
      </c>
      <c r="I47" s="104">
        <f t="shared" ref="I47" si="5">(F47-H47)/H47</f>
        <v>-4.3322800500677112E-3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1" t="s">
        <v>49</v>
      </c>
      <c r="C49" s="188" t="s">
        <v>158</v>
      </c>
      <c r="D49" s="192" t="s">
        <v>199</v>
      </c>
      <c r="E49" s="206">
        <v>5315.5</v>
      </c>
      <c r="F49" s="206">
        <v>24040</v>
      </c>
      <c r="G49" s="193">
        <f>(F49-E49)/E49</f>
        <v>3.5226225190480669</v>
      </c>
      <c r="H49" s="206">
        <v>25270</v>
      </c>
      <c r="I49" s="193">
        <f>(F49-H49)/H49</f>
        <v>-4.8674317372378317E-2</v>
      </c>
    </row>
    <row r="50" spans="1:9" ht="16.5" x14ac:dyDescent="0.3">
      <c r="A50" s="37"/>
      <c r="B50" s="201" t="s">
        <v>45</v>
      </c>
      <c r="C50" s="188" t="s">
        <v>109</v>
      </c>
      <c r="D50" s="186" t="s">
        <v>108</v>
      </c>
      <c r="E50" s="209">
        <v>17497.714285714286</v>
      </c>
      <c r="F50" s="209">
        <v>98124.222222222219</v>
      </c>
      <c r="G50" s="193">
        <f>(F50-E50)/E50</f>
        <v>4.6078308640765773</v>
      </c>
      <c r="H50" s="209">
        <v>98124.222222222219</v>
      </c>
      <c r="I50" s="193">
        <f>(F50-H50)/H50</f>
        <v>0</v>
      </c>
    </row>
    <row r="51" spans="1:9" ht="16.5" x14ac:dyDescent="0.3">
      <c r="A51" s="37"/>
      <c r="B51" s="201" t="s">
        <v>46</v>
      </c>
      <c r="C51" s="188" t="s">
        <v>111</v>
      </c>
      <c r="D51" s="184" t="s">
        <v>110</v>
      </c>
      <c r="E51" s="209">
        <v>10869.185185185184</v>
      </c>
      <c r="F51" s="209">
        <v>57634.222222222219</v>
      </c>
      <c r="G51" s="193">
        <f>(F51-E51)/E51</f>
        <v>4.3025338367385881</v>
      </c>
      <c r="H51" s="209">
        <v>57634.222222222219</v>
      </c>
      <c r="I51" s="193">
        <f>(F51-H51)/H51</f>
        <v>0</v>
      </c>
    </row>
    <row r="52" spans="1:9" ht="16.5" x14ac:dyDescent="0.3">
      <c r="A52" s="37"/>
      <c r="B52" s="201" t="s">
        <v>47</v>
      </c>
      <c r="C52" s="188" t="s">
        <v>113</v>
      </c>
      <c r="D52" s="184" t="s">
        <v>114</v>
      </c>
      <c r="E52" s="209">
        <v>39011.534391534391</v>
      </c>
      <c r="F52" s="209">
        <v>181273.5</v>
      </c>
      <c r="G52" s="193">
        <f>(F52-E52)/E52</f>
        <v>3.6466641937400142</v>
      </c>
      <c r="H52" s="209">
        <v>181273.5</v>
      </c>
      <c r="I52" s="193">
        <f>(F52-H52)/H52</f>
        <v>0</v>
      </c>
    </row>
    <row r="53" spans="1:9" ht="16.5" x14ac:dyDescent="0.3">
      <c r="A53" s="37"/>
      <c r="B53" s="201" t="s">
        <v>48</v>
      </c>
      <c r="C53" s="188" t="s">
        <v>157</v>
      </c>
      <c r="D53" s="186" t="s">
        <v>114</v>
      </c>
      <c r="E53" s="209">
        <v>72153.904761904763</v>
      </c>
      <c r="F53" s="209">
        <v>203426</v>
      </c>
      <c r="G53" s="193">
        <f>(F53-E53)/E53</f>
        <v>1.8193345969462102</v>
      </c>
      <c r="H53" s="209">
        <v>203426</v>
      </c>
      <c r="I53" s="193">
        <f>(F53-H53)/H53</f>
        <v>0</v>
      </c>
    </row>
    <row r="54" spans="1:9" ht="16.5" customHeight="1" thickBot="1" x14ac:dyDescent="0.35">
      <c r="A54" s="38"/>
      <c r="B54" s="201" t="s">
        <v>50</v>
      </c>
      <c r="C54" s="188" t="s">
        <v>159</v>
      </c>
      <c r="D54" s="185" t="s">
        <v>112</v>
      </c>
      <c r="E54" s="212">
        <v>49995</v>
      </c>
      <c r="F54" s="212">
        <v>263330</v>
      </c>
      <c r="G54" s="199">
        <f>(F54-E54)/E54</f>
        <v>4.2671267126712671</v>
      </c>
      <c r="H54" s="212">
        <v>263330</v>
      </c>
      <c r="I54" s="199">
        <f>(F54-H54)/H54</f>
        <v>0</v>
      </c>
    </row>
    <row r="55" spans="1:9" ht="15.75" customHeight="1" thickBot="1" x14ac:dyDescent="0.25">
      <c r="A55" s="249" t="s">
        <v>191</v>
      </c>
      <c r="B55" s="250"/>
      <c r="C55" s="250"/>
      <c r="D55" s="251"/>
      <c r="E55" s="83">
        <f>SUM(E49:E54)</f>
        <v>194842.83862433862</v>
      </c>
      <c r="F55" s="83">
        <f>SUM(F49:F54)</f>
        <v>827827.9444444445</v>
      </c>
      <c r="G55" s="103">
        <f t="shared" ref="G55" si="6">(F55-E55)/E55</f>
        <v>3.2486957708541468</v>
      </c>
      <c r="H55" s="83">
        <f>SUM(H49:H54)</f>
        <v>829057.9444444445</v>
      </c>
      <c r="I55" s="104">
        <f t="shared" ref="I55" si="7">(F55-H55)/H55</f>
        <v>-1.4836116199624968E-3</v>
      </c>
    </row>
    <row r="56" spans="1:9" ht="17.25" customHeight="1" thickBot="1" x14ac:dyDescent="0.3">
      <c r="A56" s="109" t="s">
        <v>44</v>
      </c>
      <c r="B56" s="10" t="s">
        <v>57</v>
      </c>
      <c r="C56" s="175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2" t="s">
        <v>42</v>
      </c>
      <c r="C57" s="191" t="s">
        <v>198</v>
      </c>
      <c r="D57" s="192" t="s">
        <v>114</v>
      </c>
      <c r="E57" s="206">
        <v>5054.666666666667</v>
      </c>
      <c r="F57" s="163">
        <v>20863</v>
      </c>
      <c r="G57" s="194">
        <f>(F57-E57)/E57</f>
        <v>3.1274729622790818</v>
      </c>
      <c r="H57" s="163">
        <v>21223</v>
      </c>
      <c r="I57" s="194">
        <f>(F57-H57)/H57</f>
        <v>-1.6962729114639776E-2</v>
      </c>
    </row>
    <row r="58" spans="1:9" ht="16.5" x14ac:dyDescent="0.3">
      <c r="A58" s="110"/>
      <c r="B58" s="223" t="s">
        <v>38</v>
      </c>
      <c r="C58" s="188" t="s">
        <v>115</v>
      </c>
      <c r="D58" s="184" t="s">
        <v>114</v>
      </c>
      <c r="E58" s="209">
        <v>11835</v>
      </c>
      <c r="F58" s="220">
        <v>38413.333333333336</v>
      </c>
      <c r="G58" s="193">
        <f>(F58-E58)/E58</f>
        <v>2.2457400366145617</v>
      </c>
      <c r="H58" s="220">
        <v>38413.333333333336</v>
      </c>
      <c r="I58" s="193">
        <f>(F58-H58)/H58</f>
        <v>0</v>
      </c>
    </row>
    <row r="59" spans="1:9" ht="16.5" x14ac:dyDescent="0.3">
      <c r="A59" s="110"/>
      <c r="B59" s="223" t="s">
        <v>39</v>
      </c>
      <c r="C59" s="188" t="s">
        <v>116</v>
      </c>
      <c r="D59" s="184" t="s">
        <v>114</v>
      </c>
      <c r="E59" s="209">
        <v>16520.178571428569</v>
      </c>
      <c r="F59" s="220">
        <v>46956.25</v>
      </c>
      <c r="G59" s="193">
        <f>(F59-E59)/E59</f>
        <v>1.8423572903267653</v>
      </c>
      <c r="H59" s="220">
        <v>46956.25</v>
      </c>
      <c r="I59" s="193">
        <f>(F59-H59)/H59</f>
        <v>0</v>
      </c>
    </row>
    <row r="60" spans="1:9" ht="16.5" x14ac:dyDescent="0.3">
      <c r="A60" s="110"/>
      <c r="B60" s="223" t="s">
        <v>40</v>
      </c>
      <c r="C60" s="188" t="s">
        <v>117</v>
      </c>
      <c r="D60" s="184" t="s">
        <v>114</v>
      </c>
      <c r="E60" s="209">
        <v>13957.333333333334</v>
      </c>
      <c r="F60" s="220">
        <v>33728.6</v>
      </c>
      <c r="G60" s="193">
        <f>(F60-E60)/E60</f>
        <v>1.4165504394344666</v>
      </c>
      <c r="H60" s="220">
        <v>33728.6</v>
      </c>
      <c r="I60" s="193">
        <f>(F60-H60)/H60</f>
        <v>0</v>
      </c>
    </row>
    <row r="61" spans="1:9" s="145" customFormat="1" ht="16.5" x14ac:dyDescent="0.3">
      <c r="A61" s="168"/>
      <c r="B61" s="223" t="s">
        <v>41</v>
      </c>
      <c r="C61" s="188" t="s">
        <v>118</v>
      </c>
      <c r="D61" s="184" t="s">
        <v>114</v>
      </c>
      <c r="E61" s="209">
        <v>11135</v>
      </c>
      <c r="F61" s="225">
        <v>49015</v>
      </c>
      <c r="G61" s="193">
        <f>(F61-E61)/E61</f>
        <v>3.4018859452177819</v>
      </c>
      <c r="H61" s="225">
        <v>49015</v>
      </c>
      <c r="I61" s="193">
        <f>(F61-H61)/H61</f>
        <v>0</v>
      </c>
    </row>
    <row r="62" spans="1:9" s="145" customFormat="1" ht="17.25" thickBot="1" x14ac:dyDescent="0.35">
      <c r="A62" s="168"/>
      <c r="B62" s="224" t="s">
        <v>54</v>
      </c>
      <c r="C62" s="189" t="s">
        <v>121</v>
      </c>
      <c r="D62" s="185" t="s">
        <v>120</v>
      </c>
      <c r="E62" s="212">
        <v>18643.518518518522</v>
      </c>
      <c r="F62" s="221">
        <v>43548.333333333336</v>
      </c>
      <c r="G62" s="198">
        <f>(F62-E62)/E62</f>
        <v>1.3358430593493913</v>
      </c>
      <c r="H62" s="221">
        <v>43548.333333333336</v>
      </c>
      <c r="I62" s="198">
        <f>(F62-H62)/H62</f>
        <v>0</v>
      </c>
    </row>
    <row r="63" spans="1:9" s="145" customFormat="1" ht="16.5" x14ac:dyDescent="0.3">
      <c r="A63" s="168"/>
      <c r="B63" s="94" t="s">
        <v>55</v>
      </c>
      <c r="C63" s="187" t="s">
        <v>122</v>
      </c>
      <c r="D63" s="184" t="s">
        <v>120</v>
      </c>
      <c r="E63" s="209">
        <v>19078.819444444442</v>
      </c>
      <c r="F63" s="219">
        <v>52898</v>
      </c>
      <c r="G63" s="193">
        <f>(F63-E63)/E63</f>
        <v>1.7726034178390091</v>
      </c>
      <c r="H63" s="219">
        <v>52898</v>
      </c>
      <c r="I63" s="193">
        <f>(F63-H63)/H63</f>
        <v>0</v>
      </c>
    </row>
    <row r="64" spans="1:9" s="145" customFormat="1" ht="16.5" x14ac:dyDescent="0.3">
      <c r="A64" s="168"/>
      <c r="B64" s="223" t="s">
        <v>56</v>
      </c>
      <c r="C64" s="188" t="s">
        <v>123</v>
      </c>
      <c r="D64" s="186" t="s">
        <v>120</v>
      </c>
      <c r="E64" s="216">
        <v>72830</v>
      </c>
      <c r="F64" s="220">
        <v>433950</v>
      </c>
      <c r="G64" s="193">
        <f>(F64-E64)/E64</f>
        <v>4.9583962652752982</v>
      </c>
      <c r="H64" s="220">
        <v>433950</v>
      </c>
      <c r="I64" s="193">
        <f>(F64-H64)/H64</f>
        <v>0</v>
      </c>
    </row>
    <row r="65" spans="1:9" ht="16.5" customHeight="1" thickBot="1" x14ac:dyDescent="0.35">
      <c r="A65" s="111"/>
      <c r="B65" s="224" t="s">
        <v>43</v>
      </c>
      <c r="C65" s="189" t="s">
        <v>119</v>
      </c>
      <c r="D65" s="185" t="s">
        <v>114</v>
      </c>
      <c r="E65" s="212">
        <v>6365.373015873015</v>
      </c>
      <c r="F65" s="212">
        <v>6554</v>
      </c>
      <c r="G65" s="198">
        <f>(F65-E65)/E65</f>
        <v>2.9633296219501237E-2</v>
      </c>
      <c r="H65" s="212">
        <v>6256</v>
      </c>
      <c r="I65" s="198">
        <f>(F65-H65)/H65</f>
        <v>4.7634271099744246E-2</v>
      </c>
    </row>
    <row r="66" spans="1:9" ht="15.75" customHeight="1" thickBot="1" x14ac:dyDescent="0.25">
      <c r="A66" s="249" t="s">
        <v>192</v>
      </c>
      <c r="B66" s="260"/>
      <c r="C66" s="260"/>
      <c r="D66" s="261"/>
      <c r="E66" s="99">
        <f>SUM(E57:E65)</f>
        <v>175419.88955026455</v>
      </c>
      <c r="F66" s="99">
        <f>SUM(F57:F65)</f>
        <v>725926.51666666672</v>
      </c>
      <c r="G66" s="101">
        <f t="shared" ref="G66" si="8">(F66-E66)/E66</f>
        <v>3.1382224018483424</v>
      </c>
      <c r="H66" s="99">
        <f>SUM(H57:H65)</f>
        <v>725988.51666666672</v>
      </c>
      <c r="I66" s="176">
        <f t="shared" ref="I66" si="9">(F66-H66)/H66</f>
        <v>-8.5400799842770699E-5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1" t="s">
        <v>63</v>
      </c>
      <c r="C68" s="188" t="s">
        <v>132</v>
      </c>
      <c r="D68" s="192" t="s">
        <v>126</v>
      </c>
      <c r="E68" s="206">
        <v>17415.047619047618</v>
      </c>
      <c r="F68" s="214">
        <v>54488.333333333336</v>
      </c>
      <c r="G68" s="193">
        <f>(F68-E68)/E68</f>
        <v>2.1288075993393782</v>
      </c>
      <c r="H68" s="214">
        <v>58250.833333333336</v>
      </c>
      <c r="I68" s="193">
        <f>(F68-H68)/H68</f>
        <v>-6.4591350624454577E-2</v>
      </c>
    </row>
    <row r="69" spans="1:9" ht="16.5" x14ac:dyDescent="0.3">
      <c r="A69" s="37"/>
      <c r="B69" s="201" t="s">
        <v>61</v>
      </c>
      <c r="C69" s="188" t="s">
        <v>130</v>
      </c>
      <c r="D69" s="186" t="s">
        <v>216</v>
      </c>
      <c r="E69" s="209">
        <v>62681.666666666664</v>
      </c>
      <c r="F69" s="208">
        <v>240303.75</v>
      </c>
      <c r="G69" s="193">
        <f>(F69-E69)/E69</f>
        <v>2.8337166635645725</v>
      </c>
      <c r="H69" s="208">
        <v>243166.25</v>
      </c>
      <c r="I69" s="193">
        <f>(F69-H69)/H69</f>
        <v>-1.1771781651442171E-2</v>
      </c>
    </row>
    <row r="70" spans="1:9" ht="16.5" x14ac:dyDescent="0.3">
      <c r="A70" s="37"/>
      <c r="B70" s="201" t="s">
        <v>60</v>
      </c>
      <c r="C70" s="188" t="s">
        <v>129</v>
      </c>
      <c r="D70" s="186" t="s">
        <v>215</v>
      </c>
      <c r="E70" s="209">
        <v>128650.42857142858</v>
      </c>
      <c r="F70" s="208">
        <v>468851.85714285716</v>
      </c>
      <c r="G70" s="193">
        <f>(F70-E70)/E70</f>
        <v>2.6443862826507711</v>
      </c>
      <c r="H70" s="208">
        <v>469509</v>
      </c>
      <c r="I70" s="193">
        <f>(F70-H70)/H70</f>
        <v>-1.3996384672984767E-3</v>
      </c>
    </row>
    <row r="71" spans="1:9" ht="16.5" x14ac:dyDescent="0.3">
      <c r="A71" s="37"/>
      <c r="B71" s="201" t="s">
        <v>59</v>
      </c>
      <c r="C71" s="188" t="s">
        <v>128</v>
      </c>
      <c r="D71" s="186" t="s">
        <v>124</v>
      </c>
      <c r="E71" s="209">
        <v>25254.037037037036</v>
      </c>
      <c r="F71" s="208">
        <v>80554.125</v>
      </c>
      <c r="G71" s="193">
        <f>(F71-E71)/E71</f>
        <v>2.1897523901569094</v>
      </c>
      <c r="H71" s="208">
        <v>80657.875</v>
      </c>
      <c r="I71" s="193">
        <f>(F71-H71)/H71</f>
        <v>-1.2862972152440169E-3</v>
      </c>
    </row>
    <row r="72" spans="1:9" ht="16.5" x14ac:dyDescent="0.3">
      <c r="A72" s="37"/>
      <c r="B72" s="201" t="s">
        <v>64</v>
      </c>
      <c r="C72" s="188" t="s">
        <v>133</v>
      </c>
      <c r="D72" s="186" t="s">
        <v>127</v>
      </c>
      <c r="E72" s="209">
        <v>13408.190476190475</v>
      </c>
      <c r="F72" s="208">
        <v>51239.6</v>
      </c>
      <c r="G72" s="193">
        <f>(F72-E72)/E72</f>
        <v>2.821514923358857</v>
      </c>
      <c r="H72" s="208">
        <v>51239.6</v>
      </c>
      <c r="I72" s="193">
        <f>(F72-H72)/H72</f>
        <v>0</v>
      </c>
    </row>
    <row r="73" spans="1:9" ht="16.5" customHeight="1" thickBot="1" x14ac:dyDescent="0.35">
      <c r="A73" s="37"/>
      <c r="B73" s="201" t="s">
        <v>62</v>
      </c>
      <c r="C73" s="188" t="s">
        <v>131</v>
      </c>
      <c r="D73" s="185" t="s">
        <v>125</v>
      </c>
      <c r="E73" s="212">
        <v>24511.666666666668</v>
      </c>
      <c r="F73" s="217">
        <v>99476.666666666672</v>
      </c>
      <c r="G73" s="199">
        <f>(F73-E73)/E73</f>
        <v>3.0583395661929691</v>
      </c>
      <c r="H73" s="217">
        <v>99157.5</v>
      </c>
      <c r="I73" s="199">
        <f>(F73-H73)/H73</f>
        <v>3.218784929699433E-3</v>
      </c>
    </row>
    <row r="74" spans="1:9" ht="15.75" customHeight="1" thickBot="1" x14ac:dyDescent="0.25">
      <c r="A74" s="249" t="s">
        <v>214</v>
      </c>
      <c r="B74" s="250"/>
      <c r="C74" s="250"/>
      <c r="D74" s="251"/>
      <c r="E74" s="83">
        <f>SUM(E68:E73)</f>
        <v>271921.03703703708</v>
      </c>
      <c r="F74" s="83">
        <f>SUM(F68:F73)</f>
        <v>994914.33214285714</v>
      </c>
      <c r="G74" s="103">
        <f t="shared" ref="G74" si="10">(F74-E74)/E74</f>
        <v>2.6588354582045248</v>
      </c>
      <c r="H74" s="83">
        <f>SUM(H68:H73)</f>
        <v>1001981.0583333332</v>
      </c>
      <c r="I74" s="104">
        <f t="shared" ref="I74" si="11">(F74-H74)/H74</f>
        <v>-7.0527542728509134E-3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21.75" customHeight="1" x14ac:dyDescent="0.3">
      <c r="A76" s="33"/>
      <c r="B76" s="201" t="s">
        <v>67</v>
      </c>
      <c r="C76" s="190" t="s">
        <v>139</v>
      </c>
      <c r="D76" s="192" t="s">
        <v>135</v>
      </c>
      <c r="E76" s="206">
        <v>7699.9142857142861</v>
      </c>
      <c r="F76" s="206">
        <v>35496.333333333336</v>
      </c>
      <c r="G76" s="193">
        <f>(F76-E76)/E76</f>
        <v>3.6099647367750536</v>
      </c>
      <c r="H76" s="206">
        <v>39095.5</v>
      </c>
      <c r="I76" s="193">
        <f>(F76-H76)/H76</f>
        <v>-9.2060893623733278E-2</v>
      </c>
    </row>
    <row r="77" spans="1:9" ht="16.5" x14ac:dyDescent="0.3">
      <c r="A77" s="37"/>
      <c r="B77" s="201" t="s">
        <v>68</v>
      </c>
      <c r="C77" s="188" t="s">
        <v>138</v>
      </c>
      <c r="D77" s="186" t="s">
        <v>134</v>
      </c>
      <c r="E77" s="209">
        <v>16198.377777777778</v>
      </c>
      <c r="F77" s="209">
        <v>54314.125</v>
      </c>
      <c r="G77" s="193">
        <f>(F77-E77)/E77</f>
        <v>2.3530595313385292</v>
      </c>
      <c r="H77" s="209">
        <v>54314.125</v>
      </c>
      <c r="I77" s="193">
        <f>(F77-H77)/H77</f>
        <v>0</v>
      </c>
    </row>
    <row r="78" spans="1:9" ht="16.5" x14ac:dyDescent="0.3">
      <c r="A78" s="37"/>
      <c r="B78" s="201" t="s">
        <v>70</v>
      </c>
      <c r="C78" s="188" t="s">
        <v>141</v>
      </c>
      <c r="D78" s="186" t="s">
        <v>137</v>
      </c>
      <c r="E78" s="209">
        <v>9300.1666666666661</v>
      </c>
      <c r="F78" s="209">
        <v>30028.25</v>
      </c>
      <c r="G78" s="193">
        <f>(F78-E78)/E78</f>
        <v>2.2287862224691319</v>
      </c>
      <c r="H78" s="209">
        <v>30028.25</v>
      </c>
      <c r="I78" s="193">
        <f>(F78-H78)/H78</f>
        <v>0</v>
      </c>
    </row>
    <row r="79" spans="1:9" ht="16.5" x14ac:dyDescent="0.3">
      <c r="A79" s="37"/>
      <c r="B79" s="201" t="s">
        <v>69</v>
      </c>
      <c r="C79" s="188" t="s">
        <v>140</v>
      </c>
      <c r="D79" s="186" t="s">
        <v>136</v>
      </c>
      <c r="E79" s="209">
        <v>3904.6825396825393</v>
      </c>
      <c r="F79" s="209">
        <v>21673.5</v>
      </c>
      <c r="G79" s="193">
        <f>(F79-E79)/E79</f>
        <v>4.5506433057582472</v>
      </c>
      <c r="H79" s="209">
        <v>21485.428571428572</v>
      </c>
      <c r="I79" s="193">
        <f>(F79-H79)/H79</f>
        <v>8.7534408702242897E-3</v>
      </c>
    </row>
    <row r="80" spans="1:9" ht="18.75" customHeight="1" thickBot="1" x14ac:dyDescent="0.35">
      <c r="A80" s="38"/>
      <c r="B80" s="201" t="s">
        <v>71</v>
      </c>
      <c r="C80" s="188" t="s">
        <v>200</v>
      </c>
      <c r="D80" s="185" t="s">
        <v>134</v>
      </c>
      <c r="E80" s="212">
        <v>7342.5925925925922</v>
      </c>
      <c r="F80" s="212">
        <v>24359.714285714286</v>
      </c>
      <c r="G80" s="193">
        <f>(F80-E80)/E80</f>
        <v>2.3175903440821477</v>
      </c>
      <c r="H80" s="212">
        <v>23658.5</v>
      </c>
      <c r="I80" s="193">
        <f>(F80-H80)/H80</f>
        <v>2.9639000178129898E-2</v>
      </c>
    </row>
    <row r="81" spans="1:11" ht="15.75" customHeight="1" thickBot="1" x14ac:dyDescent="0.25">
      <c r="A81" s="249" t="s">
        <v>193</v>
      </c>
      <c r="B81" s="250"/>
      <c r="C81" s="250"/>
      <c r="D81" s="251"/>
      <c r="E81" s="83">
        <f>SUM(E76:E80)</f>
        <v>44445.733862433859</v>
      </c>
      <c r="F81" s="83">
        <f>SUM(F76:F80)</f>
        <v>165871.92261904763</v>
      </c>
      <c r="G81" s="103">
        <f t="shared" ref="G81" si="12">(F81-E81)/E81</f>
        <v>2.7320099862102816</v>
      </c>
      <c r="H81" s="83">
        <f>SUM(H76:H80)</f>
        <v>168581.80357142858</v>
      </c>
      <c r="I81" s="104">
        <f t="shared" ref="I81" si="13">(F81-H81)/H81</f>
        <v>-1.6074575636111064E-2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1" t="s">
        <v>77</v>
      </c>
      <c r="C83" s="188" t="s">
        <v>146</v>
      </c>
      <c r="D83" s="192" t="s">
        <v>162</v>
      </c>
      <c r="E83" s="209">
        <v>5842.0370370370365</v>
      </c>
      <c r="F83" s="206">
        <v>14668.888888888889</v>
      </c>
      <c r="G83" s="194">
        <f>(F83-E83)/E83</f>
        <v>1.5109202142834504</v>
      </c>
      <c r="H83" s="206">
        <v>15011.666666666666</v>
      </c>
      <c r="I83" s="194">
        <f>(F83-H83)/H83</f>
        <v>-2.2834092002516536E-2</v>
      </c>
    </row>
    <row r="84" spans="1:11" ht="16.5" x14ac:dyDescent="0.3">
      <c r="A84" s="37"/>
      <c r="B84" s="201" t="s">
        <v>80</v>
      </c>
      <c r="C84" s="188" t="s">
        <v>151</v>
      </c>
      <c r="D84" s="184" t="s">
        <v>150</v>
      </c>
      <c r="E84" s="209">
        <v>6524</v>
      </c>
      <c r="F84" s="209">
        <v>38400.5</v>
      </c>
      <c r="G84" s="193">
        <f>(F84-E84)/E84</f>
        <v>4.8860361741263025</v>
      </c>
      <c r="H84" s="209">
        <v>39200.5</v>
      </c>
      <c r="I84" s="193">
        <f>(F84-H84)/H84</f>
        <v>-2.0407902960421422E-2</v>
      </c>
    </row>
    <row r="85" spans="1:11" ht="16.5" x14ac:dyDescent="0.3">
      <c r="A85" s="37"/>
      <c r="B85" s="201" t="s">
        <v>78</v>
      </c>
      <c r="C85" s="188" t="s">
        <v>149</v>
      </c>
      <c r="D85" s="186" t="s">
        <v>147</v>
      </c>
      <c r="E85" s="209">
        <v>4702.2222222222226</v>
      </c>
      <c r="F85" s="209">
        <v>23874.75</v>
      </c>
      <c r="G85" s="193">
        <f>(F85-E85)/E85</f>
        <v>4.077333412098298</v>
      </c>
      <c r="H85" s="209">
        <v>23907.25</v>
      </c>
      <c r="I85" s="193">
        <f>(F85-H85)/H85</f>
        <v>-1.3594202595446987E-3</v>
      </c>
    </row>
    <row r="86" spans="1:11" ht="16.5" x14ac:dyDescent="0.3">
      <c r="A86" s="37"/>
      <c r="B86" s="201" t="s">
        <v>74</v>
      </c>
      <c r="C86" s="188" t="s">
        <v>144</v>
      </c>
      <c r="D86" s="186" t="s">
        <v>142</v>
      </c>
      <c r="E86" s="209">
        <v>4407.7777777777774</v>
      </c>
      <c r="F86" s="209">
        <v>19651.599999999999</v>
      </c>
      <c r="G86" s="193">
        <f>(F86-E86)/E86</f>
        <v>3.4583917317872448</v>
      </c>
      <c r="H86" s="209">
        <v>19651.599999999999</v>
      </c>
      <c r="I86" s="193">
        <f>(F86-H86)/H86</f>
        <v>0</v>
      </c>
    </row>
    <row r="87" spans="1:11" ht="16.5" x14ac:dyDescent="0.3">
      <c r="A87" s="37"/>
      <c r="B87" s="201" t="s">
        <v>76</v>
      </c>
      <c r="C87" s="188" t="s">
        <v>143</v>
      </c>
      <c r="D87" s="197" t="s">
        <v>161</v>
      </c>
      <c r="E87" s="218">
        <v>5776.9345238095239</v>
      </c>
      <c r="F87" s="262">
        <v>17675.625</v>
      </c>
      <c r="G87" s="193">
        <f>(F87-E87)/E87</f>
        <v>2.0596893433966152</v>
      </c>
      <c r="H87" s="262">
        <v>17675.625</v>
      </c>
      <c r="I87" s="193">
        <f>(F87-H87)/H87</f>
        <v>0</v>
      </c>
    </row>
    <row r="88" spans="1:11" ht="16.5" x14ac:dyDescent="0.3">
      <c r="A88" s="37"/>
      <c r="B88" s="201" t="s">
        <v>75</v>
      </c>
      <c r="C88" s="188" t="s">
        <v>148</v>
      </c>
      <c r="D88" s="197" t="s">
        <v>145</v>
      </c>
      <c r="E88" s="218">
        <v>2277.3333333333335</v>
      </c>
      <c r="F88" s="218">
        <v>9775.8333333333339</v>
      </c>
      <c r="G88" s="193">
        <f>(F88-E88)/E88</f>
        <v>3.2926668618266977</v>
      </c>
      <c r="H88" s="218">
        <v>9775.8333333333339</v>
      </c>
      <c r="I88" s="193">
        <f>(F88-H88)/H88</f>
        <v>0</v>
      </c>
    </row>
    <row r="89" spans="1:11" ht="16.5" customHeight="1" thickBot="1" x14ac:dyDescent="0.35">
      <c r="A89" s="35"/>
      <c r="B89" s="202" t="s">
        <v>79</v>
      </c>
      <c r="C89" s="189" t="s">
        <v>155</v>
      </c>
      <c r="D89" s="185" t="s">
        <v>156</v>
      </c>
      <c r="E89" s="212">
        <v>29999</v>
      </c>
      <c r="F89" s="212">
        <v>69000</v>
      </c>
      <c r="G89" s="195">
        <f>(F89-E89)/E89</f>
        <v>1.3000766692223074</v>
      </c>
      <c r="H89" s="212">
        <v>69000</v>
      </c>
      <c r="I89" s="195">
        <f>(F89-H89)/H89</f>
        <v>0</v>
      </c>
    </row>
    <row r="90" spans="1:11" ht="15.75" customHeight="1" thickBot="1" x14ac:dyDescent="0.25">
      <c r="A90" s="249" t="s">
        <v>194</v>
      </c>
      <c r="B90" s="250"/>
      <c r="C90" s="250"/>
      <c r="D90" s="251"/>
      <c r="E90" s="83">
        <f>SUM(E83:E89)</f>
        <v>59529.304894179892</v>
      </c>
      <c r="F90" s="83">
        <f>SUM(F83:F89)</f>
        <v>193047.19722222222</v>
      </c>
      <c r="G90" s="112">
        <f t="shared" ref="G90:G91" si="14">(F90-E90)/E90</f>
        <v>2.2428935221969342</v>
      </c>
      <c r="H90" s="83">
        <f>SUM(H83:H89)</f>
        <v>194222.47499999998</v>
      </c>
      <c r="I90" s="104">
        <f t="shared" ref="I90:I91" si="15">(F90-H90)/H90</f>
        <v>-6.0511934974454016E-3</v>
      </c>
    </row>
    <row r="91" spans="1:11" ht="15.75" customHeight="1" thickBot="1" x14ac:dyDescent="0.25">
      <c r="A91" s="249" t="s">
        <v>195</v>
      </c>
      <c r="B91" s="250"/>
      <c r="C91" s="250"/>
      <c r="D91" s="251"/>
      <c r="E91" s="99">
        <f>SUM(E90+E81+E74+E66+E55+E47+E39+E32)</f>
        <v>1004847.979915344</v>
      </c>
      <c r="F91" s="99">
        <f>SUM(F32,F39,F47,F55,F66,F74,F81,F90)</f>
        <v>4032501.8480158732</v>
      </c>
      <c r="G91" s="101">
        <f t="shared" si="14"/>
        <v>3.0130466783200394</v>
      </c>
      <c r="H91" s="99">
        <f>SUM(H32,H39,H47,H55,H66,H74,H81,H90)</f>
        <v>4046145.0115079363</v>
      </c>
      <c r="I91" s="113">
        <f t="shared" si="15"/>
        <v>-3.3718918756642543E-3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1" zoomScaleNormal="100" workbookViewId="0">
      <selection activeCell="F43" sqref="F43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3" t="s">
        <v>3</v>
      </c>
      <c r="B13" s="243"/>
      <c r="C13" s="245" t="s">
        <v>0</v>
      </c>
      <c r="D13" s="239" t="s">
        <v>207</v>
      </c>
      <c r="E13" s="239" t="s">
        <v>208</v>
      </c>
      <c r="F13" s="239" t="s">
        <v>209</v>
      </c>
      <c r="G13" s="239" t="s">
        <v>210</v>
      </c>
      <c r="H13" s="239" t="s">
        <v>211</v>
      </c>
      <c r="I13" s="239" t="s">
        <v>212</v>
      </c>
    </row>
    <row r="14" spans="1:9" ht="24.75" customHeight="1" thickBot="1" x14ac:dyDescent="0.25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7">
        <v>11000</v>
      </c>
      <c r="E16" s="205">
        <v>16000</v>
      </c>
      <c r="F16" s="227">
        <v>14000</v>
      </c>
      <c r="G16" s="205">
        <v>14500</v>
      </c>
      <c r="H16" s="227">
        <v>11333</v>
      </c>
      <c r="I16" s="171">
        <v>13366.6</v>
      </c>
    </row>
    <row r="17" spans="1:9" ht="16.5" x14ac:dyDescent="0.3">
      <c r="A17" s="88"/>
      <c r="B17" s="137" t="s">
        <v>5</v>
      </c>
      <c r="C17" s="142" t="s">
        <v>164</v>
      </c>
      <c r="D17" s="226">
        <v>21000</v>
      </c>
      <c r="E17" s="208">
        <v>23000</v>
      </c>
      <c r="F17" s="226">
        <v>21000</v>
      </c>
      <c r="G17" s="208">
        <v>19500</v>
      </c>
      <c r="H17" s="226">
        <v>15000</v>
      </c>
      <c r="I17" s="130">
        <v>19900</v>
      </c>
    </row>
    <row r="18" spans="1:9" ht="16.5" x14ac:dyDescent="0.3">
      <c r="A18" s="88"/>
      <c r="B18" s="137" t="s">
        <v>6</v>
      </c>
      <c r="C18" s="142" t="s">
        <v>165</v>
      </c>
      <c r="D18" s="226">
        <v>21000</v>
      </c>
      <c r="E18" s="208">
        <v>25000</v>
      </c>
      <c r="F18" s="226">
        <v>18000</v>
      </c>
      <c r="G18" s="208">
        <v>24000</v>
      </c>
      <c r="H18" s="226">
        <v>25000</v>
      </c>
      <c r="I18" s="130">
        <v>22600</v>
      </c>
    </row>
    <row r="19" spans="1:9" ht="16.5" x14ac:dyDescent="0.3">
      <c r="A19" s="88"/>
      <c r="B19" s="137" t="s">
        <v>7</v>
      </c>
      <c r="C19" s="142" t="s">
        <v>166</v>
      </c>
      <c r="D19" s="226">
        <v>4000</v>
      </c>
      <c r="E19" s="208">
        <v>4000</v>
      </c>
      <c r="F19" s="226">
        <v>4000</v>
      </c>
      <c r="G19" s="208">
        <v>5000</v>
      </c>
      <c r="H19" s="226">
        <v>5000</v>
      </c>
      <c r="I19" s="130">
        <v>4400</v>
      </c>
    </row>
    <row r="20" spans="1:9" ht="16.5" x14ac:dyDescent="0.3">
      <c r="A20" s="88"/>
      <c r="B20" s="137" t="s">
        <v>8</v>
      </c>
      <c r="C20" s="142" t="s">
        <v>167</v>
      </c>
      <c r="D20" s="226">
        <v>74000</v>
      </c>
      <c r="E20" s="208">
        <v>35000</v>
      </c>
      <c r="F20" s="226">
        <v>29000</v>
      </c>
      <c r="G20" s="208">
        <v>70000</v>
      </c>
      <c r="H20" s="226">
        <v>36666</v>
      </c>
      <c r="I20" s="130">
        <v>48933.2</v>
      </c>
    </row>
    <row r="21" spans="1:9" ht="16.5" x14ac:dyDescent="0.3">
      <c r="A21" s="88"/>
      <c r="B21" s="137" t="s">
        <v>9</v>
      </c>
      <c r="C21" s="142" t="s">
        <v>168</v>
      </c>
      <c r="D21" s="226">
        <v>19000</v>
      </c>
      <c r="E21" s="208">
        <v>18000</v>
      </c>
      <c r="F21" s="226">
        <v>13500</v>
      </c>
      <c r="G21" s="208">
        <v>21000</v>
      </c>
      <c r="H21" s="226">
        <v>15666</v>
      </c>
      <c r="I21" s="130">
        <v>17433.2</v>
      </c>
    </row>
    <row r="22" spans="1:9" ht="16.5" x14ac:dyDescent="0.3">
      <c r="A22" s="88"/>
      <c r="B22" s="137" t="s">
        <v>10</v>
      </c>
      <c r="C22" s="142" t="s">
        <v>169</v>
      </c>
      <c r="D22" s="226">
        <v>7000</v>
      </c>
      <c r="E22" s="208">
        <v>12000</v>
      </c>
      <c r="F22" s="226">
        <v>9000</v>
      </c>
      <c r="G22" s="208">
        <v>10000</v>
      </c>
      <c r="H22" s="226">
        <v>7666</v>
      </c>
      <c r="I22" s="130">
        <v>9133.2000000000007</v>
      </c>
    </row>
    <row r="23" spans="1:9" ht="16.5" x14ac:dyDescent="0.3">
      <c r="A23" s="88"/>
      <c r="B23" s="137" t="s">
        <v>11</v>
      </c>
      <c r="C23" s="142" t="s">
        <v>170</v>
      </c>
      <c r="D23" s="226">
        <v>2500</v>
      </c>
      <c r="E23" s="208">
        <v>3000</v>
      </c>
      <c r="F23" s="226">
        <v>5000</v>
      </c>
      <c r="G23" s="208">
        <v>3500</v>
      </c>
      <c r="H23" s="226">
        <v>3000</v>
      </c>
      <c r="I23" s="130">
        <v>3400</v>
      </c>
    </row>
    <row r="24" spans="1:9" ht="16.5" x14ac:dyDescent="0.3">
      <c r="A24" s="88"/>
      <c r="B24" s="137" t="s">
        <v>12</v>
      </c>
      <c r="C24" s="142" t="s">
        <v>171</v>
      </c>
      <c r="D24" s="226">
        <v>3500</v>
      </c>
      <c r="E24" s="208">
        <v>3000</v>
      </c>
      <c r="F24" s="226">
        <v>3000</v>
      </c>
      <c r="G24" s="208">
        <v>5000</v>
      </c>
      <c r="H24" s="226">
        <v>4666</v>
      </c>
      <c r="I24" s="130">
        <v>3833.2</v>
      </c>
    </row>
    <row r="25" spans="1:9" ht="16.5" x14ac:dyDescent="0.3">
      <c r="A25" s="88"/>
      <c r="B25" s="137" t="s">
        <v>13</v>
      </c>
      <c r="C25" s="142" t="s">
        <v>172</v>
      </c>
      <c r="D25" s="226">
        <v>3000</v>
      </c>
      <c r="E25" s="208">
        <v>4000</v>
      </c>
      <c r="F25" s="226">
        <v>3000</v>
      </c>
      <c r="G25" s="208">
        <v>4500</v>
      </c>
      <c r="H25" s="226">
        <v>3000</v>
      </c>
      <c r="I25" s="130">
        <v>3500</v>
      </c>
    </row>
    <row r="26" spans="1:9" ht="16.5" x14ac:dyDescent="0.3">
      <c r="A26" s="88"/>
      <c r="B26" s="137" t="s">
        <v>14</v>
      </c>
      <c r="C26" s="142" t="s">
        <v>173</v>
      </c>
      <c r="D26" s="226">
        <v>2000</v>
      </c>
      <c r="E26" s="208">
        <v>4000</v>
      </c>
      <c r="F26" s="226">
        <v>5500</v>
      </c>
      <c r="G26" s="208">
        <v>3000</v>
      </c>
      <c r="H26" s="226">
        <v>3000</v>
      </c>
      <c r="I26" s="130">
        <v>3500</v>
      </c>
    </row>
    <row r="27" spans="1:9" ht="16.5" x14ac:dyDescent="0.3">
      <c r="A27" s="88"/>
      <c r="B27" s="137" t="s">
        <v>15</v>
      </c>
      <c r="C27" s="142" t="s">
        <v>174</v>
      </c>
      <c r="D27" s="226">
        <v>13500</v>
      </c>
      <c r="E27" s="208">
        <v>15000</v>
      </c>
      <c r="F27" s="226">
        <v>14000</v>
      </c>
      <c r="G27" s="208">
        <v>14000</v>
      </c>
      <c r="H27" s="226">
        <v>8000</v>
      </c>
      <c r="I27" s="130">
        <v>12900</v>
      </c>
    </row>
    <row r="28" spans="1:9" ht="16.5" x14ac:dyDescent="0.3">
      <c r="A28" s="88"/>
      <c r="B28" s="137" t="s">
        <v>16</v>
      </c>
      <c r="C28" s="142" t="s">
        <v>175</v>
      </c>
      <c r="D28" s="226">
        <v>2000</v>
      </c>
      <c r="E28" s="208">
        <v>5000</v>
      </c>
      <c r="F28" s="226">
        <v>5000</v>
      </c>
      <c r="G28" s="208">
        <v>4000</v>
      </c>
      <c r="H28" s="226">
        <v>2666</v>
      </c>
      <c r="I28" s="130">
        <v>3733.2</v>
      </c>
    </row>
    <row r="29" spans="1:9" ht="16.5" x14ac:dyDescent="0.3">
      <c r="A29" s="88"/>
      <c r="B29" s="139" t="s">
        <v>17</v>
      </c>
      <c r="C29" s="142" t="s">
        <v>176</v>
      </c>
      <c r="D29" s="226">
        <v>5000</v>
      </c>
      <c r="E29" s="208">
        <v>10000</v>
      </c>
      <c r="F29" s="226">
        <v>7000</v>
      </c>
      <c r="G29" s="208">
        <v>8000</v>
      </c>
      <c r="H29" s="226">
        <v>7666</v>
      </c>
      <c r="I29" s="130">
        <v>7533.2</v>
      </c>
    </row>
    <row r="30" spans="1:9" ht="16.5" x14ac:dyDescent="0.3">
      <c r="A30" s="88"/>
      <c r="B30" s="137" t="s">
        <v>18</v>
      </c>
      <c r="C30" s="142" t="s">
        <v>177</v>
      </c>
      <c r="D30" s="226">
        <v>12500</v>
      </c>
      <c r="E30" s="208">
        <v>30000</v>
      </c>
      <c r="F30" s="226">
        <v>13000</v>
      </c>
      <c r="G30" s="208">
        <v>12000</v>
      </c>
      <c r="H30" s="226">
        <v>9666</v>
      </c>
      <c r="I30" s="130">
        <v>15433.2</v>
      </c>
    </row>
    <row r="31" spans="1:9" ht="17.25" thickBot="1" x14ac:dyDescent="0.35">
      <c r="A31" s="89"/>
      <c r="B31" s="138" t="s">
        <v>19</v>
      </c>
      <c r="C31" s="143" t="s">
        <v>178</v>
      </c>
      <c r="D31" s="228">
        <v>10000</v>
      </c>
      <c r="E31" s="211">
        <v>16000</v>
      </c>
      <c r="F31" s="228">
        <v>12000</v>
      </c>
      <c r="G31" s="211">
        <v>14500</v>
      </c>
      <c r="H31" s="228">
        <v>12000</v>
      </c>
      <c r="I31" s="182">
        <v>12900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2"/>
      <c r="E32" s="230"/>
      <c r="F32" s="232"/>
      <c r="G32" s="230"/>
      <c r="H32" s="232"/>
      <c r="I32" s="232"/>
    </row>
    <row r="33" spans="1:9" ht="16.5" x14ac:dyDescent="0.3">
      <c r="A33" s="87"/>
      <c r="B33" s="128" t="s">
        <v>26</v>
      </c>
      <c r="C33" s="134" t="s">
        <v>179</v>
      </c>
      <c r="D33" s="227">
        <v>11000</v>
      </c>
      <c r="E33" s="205">
        <v>25000</v>
      </c>
      <c r="F33" s="227">
        <v>18000</v>
      </c>
      <c r="G33" s="205">
        <v>21000</v>
      </c>
      <c r="H33" s="227">
        <v>17000</v>
      </c>
      <c r="I33" s="171">
        <v>18400</v>
      </c>
    </row>
    <row r="34" spans="1:9" ht="16.5" x14ac:dyDescent="0.3">
      <c r="A34" s="88"/>
      <c r="B34" s="129" t="s">
        <v>27</v>
      </c>
      <c r="C34" s="15" t="s">
        <v>180</v>
      </c>
      <c r="D34" s="226">
        <v>11000</v>
      </c>
      <c r="E34" s="208">
        <v>25000</v>
      </c>
      <c r="F34" s="226">
        <v>12000</v>
      </c>
      <c r="G34" s="208">
        <v>21000</v>
      </c>
      <c r="H34" s="226">
        <v>17000</v>
      </c>
      <c r="I34" s="130">
        <v>17200</v>
      </c>
    </row>
    <row r="35" spans="1:9" ht="16.5" x14ac:dyDescent="0.3">
      <c r="A35" s="88"/>
      <c r="B35" s="131" t="s">
        <v>28</v>
      </c>
      <c r="C35" s="15" t="s">
        <v>181</v>
      </c>
      <c r="D35" s="226">
        <v>8500</v>
      </c>
      <c r="E35" s="208">
        <v>10000</v>
      </c>
      <c r="F35" s="226">
        <v>10500</v>
      </c>
      <c r="G35" s="208">
        <v>9500</v>
      </c>
      <c r="H35" s="226">
        <v>10000</v>
      </c>
      <c r="I35" s="130">
        <v>9700</v>
      </c>
    </row>
    <row r="36" spans="1:9" ht="16.5" x14ac:dyDescent="0.3">
      <c r="A36" s="88"/>
      <c r="B36" s="129" t="s">
        <v>29</v>
      </c>
      <c r="C36" s="188" t="s">
        <v>182</v>
      </c>
      <c r="D36" s="226">
        <v>6000</v>
      </c>
      <c r="E36" s="208">
        <v>12000</v>
      </c>
      <c r="F36" s="226">
        <v>10000</v>
      </c>
      <c r="G36" s="208">
        <v>14000</v>
      </c>
      <c r="H36" s="226">
        <v>5666</v>
      </c>
      <c r="I36" s="130">
        <v>9533.2000000000007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8">
        <v>4000</v>
      </c>
      <c r="E37" s="211">
        <v>10000</v>
      </c>
      <c r="F37" s="228">
        <v>7500</v>
      </c>
      <c r="G37" s="211">
        <v>8000</v>
      </c>
      <c r="H37" s="228">
        <v>5333</v>
      </c>
      <c r="I37" s="182">
        <v>6966.6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29"/>
      <c r="E38" s="231"/>
      <c r="F38" s="229"/>
      <c r="G38" s="231"/>
      <c r="H38" s="229"/>
      <c r="I38" s="182"/>
    </row>
    <row r="39" spans="1:9" ht="16.5" x14ac:dyDescent="0.3">
      <c r="A39" s="87"/>
      <c r="B39" s="170" t="s">
        <v>31</v>
      </c>
      <c r="C39" s="173" t="s">
        <v>213</v>
      </c>
      <c r="D39" s="205">
        <v>250000</v>
      </c>
      <c r="E39" s="205">
        <v>300000</v>
      </c>
      <c r="F39" s="205">
        <v>300000</v>
      </c>
      <c r="G39" s="205">
        <v>300000</v>
      </c>
      <c r="H39" s="205">
        <v>270000</v>
      </c>
      <c r="I39" s="171">
        <v>284000</v>
      </c>
    </row>
    <row r="40" spans="1:9" ht="17.25" thickBot="1" x14ac:dyDescent="0.35">
      <c r="A40" s="89"/>
      <c r="B40" s="172" t="s">
        <v>32</v>
      </c>
      <c r="C40" s="148" t="s">
        <v>185</v>
      </c>
      <c r="D40" s="211">
        <v>180000</v>
      </c>
      <c r="E40" s="211">
        <v>190000</v>
      </c>
      <c r="F40" s="211">
        <v>210000</v>
      </c>
      <c r="G40" s="211">
        <v>195000</v>
      </c>
      <c r="H40" s="211">
        <v>196666</v>
      </c>
      <c r="I40" s="182">
        <v>194333.2</v>
      </c>
    </row>
    <row r="41" spans="1:9" ht="15.75" thickBot="1" x14ac:dyDescent="0.3">
      <c r="D41" s="234">
        <v>681500</v>
      </c>
      <c r="E41" s="233">
        <v>795000</v>
      </c>
      <c r="F41" s="233">
        <v>744000</v>
      </c>
      <c r="G41" s="233">
        <v>801000</v>
      </c>
      <c r="H41" s="233">
        <v>691660</v>
      </c>
      <c r="I41" s="235">
        <v>742632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28-02-2022</vt:lpstr>
      <vt:lpstr>By Order</vt:lpstr>
      <vt:lpstr>All Stores</vt:lpstr>
      <vt:lpstr>'28-02-2022'!Print_Titles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2022-03-03T11:58:18Z</cp:lastPrinted>
  <dcterms:created xsi:type="dcterms:W3CDTF">2010-10-20T06:23:14Z</dcterms:created>
  <dcterms:modified xsi:type="dcterms:W3CDTF">2022-03-03T11:58:31Z</dcterms:modified>
</cp:coreProperties>
</file>