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7-03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'07-03-2022'!$12:$14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6" i="11"/>
  <c r="G86" i="11"/>
  <c r="I87" i="11"/>
  <c r="G87" i="11"/>
  <c r="I85" i="11"/>
  <c r="G85" i="11"/>
  <c r="I88" i="11"/>
  <c r="G88" i="11"/>
  <c r="I89" i="11"/>
  <c r="G89" i="11"/>
  <c r="I84" i="11"/>
  <c r="G84" i="11"/>
  <c r="I78" i="11"/>
  <c r="G78" i="11"/>
  <c r="I77" i="11"/>
  <c r="G77" i="11"/>
  <c r="I79" i="11"/>
  <c r="G79" i="11"/>
  <c r="I76" i="11"/>
  <c r="G76" i="11"/>
  <c r="I80" i="11"/>
  <c r="G80" i="11"/>
  <c r="I70" i="11"/>
  <c r="G70" i="11"/>
  <c r="I72" i="11"/>
  <c r="G72" i="11"/>
  <c r="I68" i="11"/>
  <c r="G68" i="11"/>
  <c r="I73" i="11"/>
  <c r="G73" i="11"/>
  <c r="I69" i="11"/>
  <c r="G69" i="11"/>
  <c r="I71" i="11"/>
  <c r="G71" i="11"/>
  <c r="I58" i="11"/>
  <c r="G58" i="11"/>
  <c r="I60" i="11"/>
  <c r="G60" i="11"/>
  <c r="I63" i="11"/>
  <c r="G63" i="11"/>
  <c r="I59" i="11"/>
  <c r="G59" i="11"/>
  <c r="I65" i="11"/>
  <c r="G65" i="11"/>
  <c r="I57" i="11"/>
  <c r="G57" i="11"/>
  <c r="I61" i="11"/>
  <c r="G61" i="11"/>
  <c r="I62" i="11"/>
  <c r="G62" i="11"/>
  <c r="I64" i="11"/>
  <c r="G64" i="11"/>
  <c r="I52" i="11"/>
  <c r="G52" i="11"/>
  <c r="I54" i="11"/>
  <c r="G54" i="11"/>
  <c r="I51" i="11"/>
  <c r="G51" i="11"/>
  <c r="I50" i="11"/>
  <c r="G50" i="11"/>
  <c r="I49" i="11"/>
  <c r="G49" i="11"/>
  <c r="I53" i="11"/>
  <c r="G53" i="11"/>
  <c r="I45" i="11"/>
  <c r="G45" i="11"/>
  <c r="I44" i="11"/>
  <c r="G44" i="11"/>
  <c r="I46" i="11"/>
  <c r="G46" i="11"/>
  <c r="I42" i="11"/>
  <c r="G42" i="11"/>
  <c r="I43" i="11"/>
  <c r="G43" i="11"/>
  <c r="I41" i="11"/>
  <c r="G41" i="11"/>
  <c r="I36" i="11"/>
  <c r="G36" i="11"/>
  <c r="I35" i="11"/>
  <c r="G35" i="11"/>
  <c r="I34" i="11"/>
  <c r="G34" i="11"/>
  <c r="I38" i="11"/>
  <c r="G38" i="11"/>
  <c r="I37" i="11"/>
  <c r="G37" i="11"/>
  <c r="I26" i="11"/>
  <c r="G26" i="11"/>
  <c r="I22" i="11"/>
  <c r="G22" i="11"/>
  <c r="I23" i="11"/>
  <c r="G23" i="11"/>
  <c r="I16" i="11"/>
  <c r="G16" i="11"/>
  <c r="I24" i="11"/>
  <c r="G24" i="11"/>
  <c r="I21" i="11"/>
  <c r="G21" i="11"/>
  <c r="I19" i="11"/>
  <c r="G19" i="11"/>
  <c r="I18" i="11"/>
  <c r="G18" i="11"/>
  <c r="I17" i="11"/>
  <c r="G17" i="11"/>
  <c r="I25" i="11"/>
  <c r="G25" i="11"/>
  <c r="I30" i="11"/>
  <c r="G30" i="11"/>
  <c r="I31" i="11"/>
  <c r="G31" i="11"/>
  <c r="I28" i="11"/>
  <c r="G28" i="11"/>
  <c r="I20" i="11"/>
  <c r="G20" i="11"/>
  <c r="I27" i="11"/>
  <c r="G27" i="11"/>
  <c r="I29" i="11"/>
  <c r="G29" i="11"/>
  <c r="E40" i="8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<sst xmlns="http://schemas.openxmlformats.org/spreadsheetml/2006/main" count="848" uniqueCount="225">
  <si>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</si>
  <si>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</si>
  <si>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</si>
  <si>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</si>
  <si>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</si>
  <si>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</si>
  <si>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</si>
  <si>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</si>
  <si>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</si>
  <si>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</si>
  <si>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</si>
  <si>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</si>
  <si>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</si>
  <si>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</si>
  <si>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</si>
  <si>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</si>
  <si>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</si>
  <si>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</si>
  <si>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</si>
  <si>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</si>
  <si>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</si>
  <si>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</si>
  <si>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</si>
  <si>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</si>
  <si>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</si>
  <si>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</si>
  <si>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</si>
  <si>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</si>
  <si>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</si>
  <si>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</si>
  <si>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</si>
  <si>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</si>
  <si>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</si>
  <si>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</si>
  <si>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</si>
  <si>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</si>
  <si>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</si>
  <si>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</si>
  <si>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</si>
  <si>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</si>
  <si>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</si>
  <si>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</si>
  <si>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</si>
  <si>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</si>
  <si>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</si>
  <si>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</si>
  <si>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</si>
  <si>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</si>
  <si>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</si>
  <si>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</si>
  <si>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</si>
  <si>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</si>
  <si>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</si>
  <si>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</si>
  <si>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</si>
  <si>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</si>
  <si>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</si>
  <si>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</si>
  <si>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</si>
  <si>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</si>
  <si>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</si>
  <si>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</si>
  <si>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</si>
  <si>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</si>
  <si>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</si>
  <si>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</si>
  <si>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</si>
  <si>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</si>
  <si>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</si>
  <si>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</si>
  <si>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</si>
  <si>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</si>
  <si>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</si>
  <si>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</si>
  <si>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</si>
  <si>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</si>
  <si>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</si>
  <si>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</si>
  <si>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</si>
  <si>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</si>
  <si>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</si>
  <si>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</si>
  <si>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</si>
  <si>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</si>
  <si>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</si>
  <si>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</si>
  <si>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</si>
  <si>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</si>
  <si>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</si>
  <si>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</si>
  <si>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</si>
  <si>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</si>
  <si>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</si>
  <si>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</si>
  <si>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</si>
  <si>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</si>
  <si>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</si>
  <si>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</si>
  <si>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</si>
  <si>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</si>
  <si>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</si>
  <si>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</si>
  <si>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</si>
  <si>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</si>
  <si>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</si>
  <si>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</si>
  <si>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</si>
  <si>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</si>
  <si>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</si>
  <si>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</si>
  <si>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</si>
  <si>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</si>
  <si>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</si>
  <si>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</si>
  <si>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</si>
  <si>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</si>
  <si>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</si>
  <si>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</si>
  <si>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</si>
  <si>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</si>
  <si>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</si>
  <si>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</si>
  <si>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</si>
  <si>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</si>
  <si>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</si>
  <si>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</si>
  <si>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</si>
  <si>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</si>
  <si>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</si>
  <si>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</si>
  <si>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</si>
  <si>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</si>
  <si>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</si>
  <si>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</si>
  <si>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</si>
  <si>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</si>
  <si>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</si>
  <si>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</si>
  <si>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</si>
  <si>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</si>
  <si>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</si>
  <si>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</si>
  <si>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</si>
  <si>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</si>
  <si>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</si>
  <si>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</si>
  <si>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</si>
  <si>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</si>
  <si>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</si>
  <si>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</si>
  <si>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</si>
  <si>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</si>
  <si>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</si>
  <si>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</si>
  <si>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</si>
  <si>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</si>
  <si>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</si>
  <si>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</si>
  <si>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</si>
  <si>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</si>
  <si>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</si>
  <si>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</si>
  <si>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</si>
  <si>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</si>
  <si>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</si>
  <si>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</si>
  <si>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</si>
  <si>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</si>
  <si>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</si>
  <si>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</si>
  <si>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</si>
  <si>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</si>
  <si>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</si>
  <si>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</si>
  <si>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</si>
  <si>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</si>
  <si>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</si>
  <si>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</si>
  <si>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</si>
  <si>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</si>
  <si>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</si>
  <si>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</si>
  <si>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</si>
  <si>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</si>
  <si>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</si>
  <si>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</si>
  <si>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</si>
  <si>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</si>
  <si>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</si>
  <si>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</si>
  <si>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</si>
  <si>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</si>
  <si>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</si>
  <si>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</si>
  <si>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</si>
  <si>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</si>
  <si>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</si>
  <si>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</si>
  <si>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</si>
  <si>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</si>
  <si>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</si>
  <si>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</si>
  <si>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</si>
  <si>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</si>
  <si>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</si>
  <si>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</si>
  <si>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</si>
  <si>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</si>
  <si>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</si>
  <si>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</si>
  <si>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</si>
  <si>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</si>
  <si>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</si>
  <si>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</si>
  <si>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</si>
  <si>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</si>
  <si>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</si>
  <si>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28-02-2022 (ل.ل.)</t>
  </si>
  <si>
    <t>معدل أسعار المحلات والملاحم في 28-02-2022 (ل.ل.)</t>
  </si>
  <si>
    <t>المعدل العام للأسعار في 28-02-2022  (ل.ل.)</t>
  </si>
  <si>
    <t>معدل أسعار  السوبرماركات في 07-03-2022 (ل.ل.)</t>
  </si>
  <si>
    <t>معدل الأسعار في آذار 2021 (ل.ل.)</t>
  </si>
  <si>
    <t xml:space="preserve"> التاريخ 7 آذار 2022</t>
  </si>
  <si>
    <t>معدل أسعار المحلات والملاحم في 07-03-2022 (ل.ل.)</t>
  </si>
  <si>
    <t>المعدل العام للأسعار في 07-03-2022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</si>
</sst>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4" t="s">
        <v>202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5" t="s">
        <v>3</v>
      </c>
      <c r="B12" s="241"/>
      <c r="C12" s="239" t="s">
        <v>0</v>
      </c>
      <c r="D12" s="237" t="s">
        <v>23</v>
      </c>
      <c r="E12" s="237" t="s">
        <v>221</v>
      </c>
      <c r="F12" s="237" t="s">
        <v>220</v>
      </c>
      <c r="G12" s="237" t="s">
        <v>197</v>
      </c>
      <c r="H12" s="237" t="s">
        <v>217</v>
      </c>
      <c r="I12" s="237" t="s">
        <v>187</v>
      </c>
    </row>
    <row r="13" spans="1:9" ht="38.25" customHeight="1" thickBot="1" x14ac:dyDescent="0.25">
      <c r="A13" s="236"/>
      <c r="B13" s="242"/>
      <c r="C13" s="240"/>
      <c r="D13" s="238"/>
      <c r="E13" s="238"/>
      <c r="F13" s="238"/>
      <c r="G13" s="238"/>
      <c r="H13" s="238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4242.54</v>
      </c>
      <c r="F15" s="215">
        <v>14173.8</v>
      </c>
      <c r="G15" s="45">
        <f t="shared" ref="G15:G30" si="0">(F15-E15)/E15</f>
        <v>2.3408759846695606</v>
      </c>
      <c r="H15" s="215">
        <v>12798.8</v>
      </c>
      <c r="I15" s="45">
        <f t="shared" ref="I15:I30" si="1">(F15-H15)/H15</f>
        <v>0.10743194674500735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4259.2199999999993</v>
      </c>
      <c r="F16" s="209">
        <v>21610.888888888891</v>
      </c>
      <c r="G16" s="48">
        <f t="shared" si="0"/>
        <v>4.0739076377573573</v>
      </c>
      <c r="H16" s="209">
        <v>20638.666666666668</v>
      </c>
      <c r="I16" s="44">
        <f t="shared" si="1"/>
        <v>4.7106832913409585E-2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5151.84</v>
      </c>
      <c r="F17" s="209">
        <v>23777.555555555555</v>
      </c>
      <c r="G17" s="48">
        <f t="shared" si="0"/>
        <v>3.6153520985813912</v>
      </c>
      <c r="H17" s="209">
        <v>25312.25</v>
      </c>
      <c r="I17" s="44">
        <f t="shared" si="1"/>
        <v>-6.0630502797832879E-2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1590.38</v>
      </c>
      <c r="F18" s="209">
        <v>4699.8</v>
      </c>
      <c r="G18" s="48">
        <f t="shared" si="0"/>
        <v>1.9551427960613186</v>
      </c>
      <c r="H18" s="209">
        <v>4525</v>
      </c>
      <c r="I18" s="44">
        <f t="shared" si="1"/>
        <v>3.8629834254143687E-2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14580.288571428573</v>
      </c>
      <c r="F19" s="209">
        <v>85997.6</v>
      </c>
      <c r="G19" s="48">
        <f t="shared" si="0"/>
        <v>4.8982097356097798</v>
      </c>
      <c r="H19" s="209">
        <v>70083</v>
      </c>
      <c r="I19" s="44">
        <f t="shared" si="1"/>
        <v>0.22708217399369326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4737.7833333333328</v>
      </c>
      <c r="F20" s="209">
        <v>22299</v>
      </c>
      <c r="G20" s="48">
        <f t="shared" si="0"/>
        <v>3.7066314415672594</v>
      </c>
      <c r="H20" s="209">
        <v>18624.8</v>
      </c>
      <c r="I20" s="44">
        <f t="shared" si="1"/>
        <v>0.19727460160646024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3394.2799999999997</v>
      </c>
      <c r="F21" s="209">
        <v>10698.8</v>
      </c>
      <c r="G21" s="48">
        <f t="shared" si="0"/>
        <v>2.152008673415275</v>
      </c>
      <c r="H21" s="209">
        <v>11124.8</v>
      </c>
      <c r="I21" s="44">
        <f t="shared" si="1"/>
        <v>-3.8292823241766145E-2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638.39999999999986</v>
      </c>
      <c r="F22" s="209">
        <v>3950</v>
      </c>
      <c r="G22" s="48">
        <f t="shared" si="0"/>
        <v>5.1873433583959914</v>
      </c>
      <c r="H22" s="209">
        <v>4300</v>
      </c>
      <c r="I22" s="44">
        <f t="shared" si="1"/>
        <v>-8.1395348837209308E-2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827.6</v>
      </c>
      <c r="F23" s="209">
        <v>5583.333333333333</v>
      </c>
      <c r="G23" s="48">
        <f t="shared" si="0"/>
        <v>5.7464153375221514</v>
      </c>
      <c r="H23" s="209">
        <v>6388.666666666667</v>
      </c>
      <c r="I23" s="44">
        <f t="shared" si="1"/>
        <v>-0.126056558488991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851.90666666666675</v>
      </c>
      <c r="F24" s="209">
        <v>4873.75</v>
      </c>
      <c r="G24" s="48">
        <f t="shared" si="0"/>
        <v>4.7209905623464223</v>
      </c>
      <c r="H24" s="209">
        <v>5437.25</v>
      </c>
      <c r="I24" s="44">
        <f t="shared" si="1"/>
        <v>-0.10363694882523335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845.5</v>
      </c>
      <c r="F25" s="209">
        <v>3648.8</v>
      </c>
      <c r="G25" s="48">
        <f t="shared" si="0"/>
        <v>3.3155529272619755</v>
      </c>
      <c r="H25" s="209">
        <v>3798.8</v>
      </c>
      <c r="I25" s="44">
        <f t="shared" si="1"/>
        <v>-3.9486153522164891E-2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2725.3599999999997</v>
      </c>
      <c r="F26" s="209">
        <v>14824.8</v>
      </c>
      <c r="G26" s="48">
        <f t="shared" si="0"/>
        <v>4.4395749552352717</v>
      </c>
      <c r="H26" s="209">
        <v>15124.8</v>
      </c>
      <c r="I26" s="44">
        <f t="shared" si="1"/>
        <v>-1.9834973024436688E-2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875.50222222222214</v>
      </c>
      <c r="F27" s="209">
        <v>3686</v>
      </c>
      <c r="G27" s="48">
        <f t="shared" si="0"/>
        <v>3.2101549332954291</v>
      </c>
      <c r="H27" s="209">
        <v>3873.5</v>
      </c>
      <c r="I27" s="44">
        <f t="shared" si="1"/>
        <v>-4.8405834516587067E-2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4048.3222222222221</v>
      </c>
      <c r="F28" s="209">
        <v>8077.5555555555557</v>
      </c>
      <c r="G28" s="48">
        <f t="shared" si="0"/>
        <v>0.99528474072935569</v>
      </c>
      <c r="H28" s="209">
        <v>8025</v>
      </c>
      <c r="I28" s="44">
        <f t="shared" si="1"/>
        <v>6.5489788854274965E-3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4921.3866666666672</v>
      </c>
      <c r="F29" s="209">
        <v>20511.111111111109</v>
      </c>
      <c r="G29" s="48">
        <f t="shared" si="0"/>
        <v>3.1677503720721885</v>
      </c>
      <c r="H29" s="209">
        <v>21194.444444444445</v>
      </c>
      <c r="I29" s="44">
        <f t="shared" si="1"/>
        <v>-3.2241153342070887E-2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3975.42</v>
      </c>
      <c r="F30" s="212">
        <v>13823.8</v>
      </c>
      <c r="G30" s="51">
        <f t="shared" si="0"/>
        <v>2.4773181198464562</v>
      </c>
      <c r="H30" s="212">
        <v>14098.8</v>
      </c>
      <c r="I30" s="56">
        <f t="shared" si="1"/>
        <v>-1.9505206116832638E-2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7014.48</v>
      </c>
      <c r="F32" s="215">
        <v>20098.8</v>
      </c>
      <c r="G32" s="45">
        <f>(F32-E32)/E32</f>
        <v>1.8653300030793445</v>
      </c>
      <c r="H32" s="215">
        <v>18348.8</v>
      </c>
      <c r="I32" s="44">
        <f>(F32-H32)/H32</f>
        <v>9.5374084408789681E-2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7053.619999999999</v>
      </c>
      <c r="F33" s="209">
        <v>22499.8</v>
      </c>
      <c r="G33" s="48">
        <f>(F33-E33)/E33</f>
        <v>2.1898230979270221</v>
      </c>
      <c r="H33" s="209">
        <v>20666.444444444445</v>
      </c>
      <c r="I33" s="44">
        <f>(F33-H33)/H33</f>
        <v>8.8711706577490002E-2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4901.2</v>
      </c>
      <c r="F34" s="209">
        <v>10140</v>
      </c>
      <c r="G34" s="48">
        <f>(F34-E34)/E34</f>
        <v>1.0688810903452217</v>
      </c>
      <c r="H34" s="209">
        <v>10064</v>
      </c>
      <c r="I34" s="44">
        <f>(F34-H34)/H34</f>
        <v>7.551669316375199E-3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6457.96</v>
      </c>
      <c r="F35" s="209">
        <v>8569.7142857142862</v>
      </c>
      <c r="G35" s="48">
        <f>(F35-E35)/E35</f>
        <v>0.32700021147766262</v>
      </c>
      <c r="H35" s="209">
        <v>8164.666666666667</v>
      </c>
      <c r="I35" s="44">
        <f>(F35-H35)/H35</f>
        <v>4.9609816981418212E-2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3499.4399999999996</v>
      </c>
      <c r="F36" s="209">
        <v>8274.7999999999993</v>
      </c>
      <c r="G36" s="51">
        <f>(F36-E36)/E36</f>
        <v>1.364606908533937</v>
      </c>
      <c r="H36" s="209">
        <v>7769.8</v>
      </c>
      <c r="I36" s="56">
        <f>(F36-H36)/H36</f>
        <v>6.4995237972663267E-2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73600.212380952376</v>
      </c>
      <c r="F38" s="209">
        <v>296614.66666666669</v>
      </c>
      <c r="G38" s="45">
        <f t="shared" ref="G38:G43" si="2">(F38-E38)/E38</f>
        <v>3.030078950470938</v>
      </c>
      <c r="H38" s="209">
        <v>294948</v>
      </c>
      <c r="I38" s="44">
        <f t="shared" ref="I38:I43" si="3">(F38-H38)/H38</f>
        <v>5.6507135721099522E-3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48507.8</v>
      </c>
      <c r="F39" s="209">
        <v>185984</v>
      </c>
      <c r="G39" s="48">
        <f t="shared" si="2"/>
        <v>2.8341050305311724</v>
      </c>
      <c r="H39" s="209">
        <v>177412.57142857142</v>
      </c>
      <c r="I39" s="44">
        <f t="shared" si="3"/>
        <v>4.8313535520111361E-2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26592</v>
      </c>
      <c r="F40" s="209">
        <v>131769.60000000001</v>
      </c>
      <c r="G40" s="48">
        <f t="shared" si="2"/>
        <v>3.9552346570397114</v>
      </c>
      <c r="H40" s="209">
        <v>131769.60000000001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15544.720000000001</v>
      </c>
      <c r="F41" s="209">
        <v>70498.571428571435</v>
      </c>
      <c r="G41" s="48">
        <f t="shared" si="2"/>
        <v>3.5352101181990689</v>
      </c>
      <c r="H41" s="209">
        <v>62920</v>
      </c>
      <c r="I41" s="44">
        <f t="shared" si="3"/>
        <v>0.12044773408409781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14682.8</v>
      </c>
      <c r="F42" s="209">
        <v>55333.333333333336</v>
      </c>
      <c r="G42" s="48">
        <f t="shared" si="2"/>
        <v>2.7685818327112908</v>
      </c>
      <c r="H42" s="209">
        <v>49833.333333333336</v>
      </c>
      <c r="I42" s="44">
        <f t="shared" si="3"/>
        <v>0.11036789297658862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26687.438095238096</v>
      </c>
      <c r="F43" s="209">
        <v>131642.85714285713</v>
      </c>
      <c r="G43" s="51">
        <f t="shared" si="2"/>
        <v>3.932764871362699</v>
      </c>
      <c r="H43" s="209">
        <v>117713.57142857143</v>
      </c>
      <c r="I43" s="59">
        <f t="shared" si="3"/>
        <v>0.1183320287137663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21452.742857142857</v>
      </c>
      <c r="F45" s="209">
        <v>101875.33333333333</v>
      </c>
      <c r="G45" s="45">
        <f t="shared" ref="G45:G50" si="4">(F45-E45)/E45</f>
        <v>3.7488255470051999</v>
      </c>
      <c r="H45" s="209">
        <v>98124.222222222219</v>
      </c>
      <c r="I45" s="44">
        <f t="shared" ref="I45:I50" si="5">(F45-H45)/H45</f>
        <v>3.8228186946704726E-2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12377.26</v>
      </c>
      <c r="F46" s="209">
        <v>57634.222222222219</v>
      </c>
      <c r="G46" s="48">
        <f t="shared" si="4"/>
        <v>3.6564604946670114</v>
      </c>
      <c r="H46" s="209">
        <v>57634.222222222219</v>
      </c>
      <c r="I46" s="84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41181.288888888885</v>
      </c>
      <c r="F47" s="209">
        <v>181273.5</v>
      </c>
      <c r="G47" s="48">
        <f t="shared" si="4"/>
        <v>3.4018413432637691</v>
      </c>
      <c r="H47" s="209">
        <v>181273.5</v>
      </c>
      <c r="I47" s="84">
        <f t="shared" si="5"/>
        <v>0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86728.366666666669</v>
      </c>
      <c r="F48" s="209">
        <v>203426</v>
      </c>
      <c r="G48" s="48">
        <f t="shared" si="4"/>
        <v>1.3455532234551479</v>
      </c>
      <c r="H48" s="209">
        <v>203426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5315.0166666666664</v>
      </c>
      <c r="F49" s="209">
        <v>25020</v>
      </c>
      <c r="G49" s="48">
        <f t="shared" si="4"/>
        <v>3.7074170353808866</v>
      </c>
      <c r="H49" s="209">
        <v>24040</v>
      </c>
      <c r="I49" s="44">
        <f t="shared" si="5"/>
        <v>4.076539101497504E-2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50085.5</v>
      </c>
      <c r="F50" s="209">
        <v>263330</v>
      </c>
      <c r="G50" s="56">
        <f t="shared" si="4"/>
        <v>4.2576094877759036</v>
      </c>
      <c r="H50" s="209">
        <v>263330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12597.35</v>
      </c>
      <c r="F52" s="206">
        <v>39366.666666666664</v>
      </c>
      <c r="G52" s="208">
        <f t="shared" ref="G52:G60" si="6">(F52-E52)/E52</f>
        <v>2.1249958655325654</v>
      </c>
      <c r="H52" s="206">
        <v>38413.333333333336</v>
      </c>
      <c r="I52" s="117">
        <f t="shared" ref="I52:I60" si="7">(F52-H52)/H52</f>
        <v>2.4817771607080746E-2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19078.23333333333</v>
      </c>
      <c r="F53" s="209">
        <v>47061.25</v>
      </c>
      <c r="G53" s="211">
        <f t="shared" si="6"/>
        <v>1.4667509395524048</v>
      </c>
      <c r="H53" s="209">
        <v>46956.25</v>
      </c>
      <c r="I53" s="84">
        <f t="shared" si="7"/>
        <v>2.2361240516438172E-3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17020.5</v>
      </c>
      <c r="F54" s="209">
        <v>33744.6</v>
      </c>
      <c r="G54" s="211">
        <f t="shared" si="6"/>
        <v>0.9825857054728121</v>
      </c>
      <c r="H54" s="209">
        <v>33728.6</v>
      </c>
      <c r="I54" s="84">
        <f t="shared" si="7"/>
        <v>4.743748628760162E-4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14993.470000000001</v>
      </c>
      <c r="F55" s="209">
        <v>45008.333333333336</v>
      </c>
      <c r="G55" s="211">
        <f t="shared" si="6"/>
        <v>2.0018623663056871</v>
      </c>
      <c r="H55" s="209">
        <v>49015</v>
      </c>
      <c r="I55" s="84">
        <f t="shared" si="7"/>
        <v>-8.174368390628714E-2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6653.0533333333342</v>
      </c>
      <c r="F56" s="209">
        <v>22174.166666666668</v>
      </c>
      <c r="G56" s="216">
        <f t="shared" si="6"/>
        <v>2.332930844785051</v>
      </c>
      <c r="H56" s="209">
        <v>20863</v>
      </c>
      <c r="I56" s="85">
        <f t="shared" si="7"/>
        <v>6.2846506574637778E-2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4410.1301587301587</v>
      </c>
      <c r="F57" s="212">
        <v>6421.25</v>
      </c>
      <c r="G57" s="214">
        <f t="shared" si="6"/>
        <v>0.4560227859236059</v>
      </c>
      <c r="H57" s="212">
        <v>6554</v>
      </c>
      <c r="I57" s="118">
        <f t="shared" si="7"/>
        <v>-2.0254806225205983E-2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21656.066666666666</v>
      </c>
      <c r="F58" s="215">
        <v>44060</v>
      </c>
      <c r="G58" s="44">
        <f t="shared" si="6"/>
        <v>1.0345338180833086</v>
      </c>
      <c r="H58" s="215">
        <v>43548.333333333336</v>
      </c>
      <c r="I58" s="44">
        <f t="shared" si="7"/>
        <v>1.1749397221477996E-2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23311.7</v>
      </c>
      <c r="F59" s="209">
        <v>52898</v>
      </c>
      <c r="G59" s="48">
        <f t="shared" si="6"/>
        <v>1.2691609792507623</v>
      </c>
      <c r="H59" s="209">
        <v>52898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83566</v>
      </c>
      <c r="F60" s="209">
        <v>412500</v>
      </c>
      <c r="G60" s="51">
        <f t="shared" si="6"/>
        <v>3.9362180791230883</v>
      </c>
      <c r="H60" s="209">
        <v>433950</v>
      </c>
      <c r="I60" s="51">
        <f t="shared" si="7"/>
        <v>-4.9429657794676805E-2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26799.772222222226</v>
      </c>
      <c r="F62" s="209">
        <v>81080.428571428565</v>
      </c>
      <c r="G62" s="45">
        <f t="shared" ref="G62:G67" si="8">(F62-E62)/E62</f>
        <v>2.0254148393170714</v>
      </c>
      <c r="H62" s="209">
        <v>80554.125</v>
      </c>
      <c r="I62" s="44">
        <f t="shared" ref="I62:I67" si="9">(F62-H62)/H62</f>
        <v>6.5335396719729153E-3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147800.42857142858</v>
      </c>
      <c r="F63" s="209">
        <v>467423.28571428574</v>
      </c>
      <c r="G63" s="48">
        <f t="shared" si="8"/>
        <v>2.1625299752658749</v>
      </c>
      <c r="H63" s="209">
        <v>468851.85714285716</v>
      </c>
      <c r="I63" s="44">
        <f t="shared" si="9"/>
        <v>-3.0469569583812923E-3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78181.666666666657</v>
      </c>
      <c r="F64" s="209">
        <v>254626.25</v>
      </c>
      <c r="G64" s="48">
        <f t="shared" si="8"/>
        <v>2.2568536954528984</v>
      </c>
      <c r="H64" s="209">
        <v>240303.75</v>
      </c>
      <c r="I64" s="84">
        <f t="shared" si="9"/>
        <v>5.9601649995058341E-2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24298.55</v>
      </c>
      <c r="F65" s="209">
        <v>95000</v>
      </c>
      <c r="G65" s="48">
        <f t="shared" si="8"/>
        <v>2.9096983153315734</v>
      </c>
      <c r="H65" s="209">
        <v>99476.666666666672</v>
      </c>
      <c r="I65" s="84">
        <f t="shared" si="9"/>
        <v>-4.5002178065207968E-2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20357.342857142859</v>
      </c>
      <c r="F66" s="209">
        <v>55988.571428571428</v>
      </c>
      <c r="G66" s="48">
        <f t="shared" si="8"/>
        <v>1.7502887690927946</v>
      </c>
      <c r="H66" s="209">
        <v>54488.333333333336</v>
      </c>
      <c r="I66" s="84">
        <f t="shared" si="9"/>
        <v>2.753319845663766E-2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17499.400000000001</v>
      </c>
      <c r="F67" s="209">
        <v>51239.6</v>
      </c>
      <c r="G67" s="51">
        <f t="shared" si="8"/>
        <v>1.9280775340868828</v>
      </c>
      <c r="H67" s="209">
        <v>51239.6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19589.155555555553</v>
      </c>
      <c r="F69" s="215">
        <v>54845.375</v>
      </c>
      <c r="G69" s="45">
        <f>(F69-E69)/E69</f>
        <v>1.7997825043788402</v>
      </c>
      <c r="H69" s="215">
        <v>54314.125</v>
      </c>
      <c r="I69" s="44">
        <f>(F69-H69)/H69</f>
        <v>9.7810652385544282E-3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7829.5199999999995</v>
      </c>
      <c r="F70" s="209">
        <v>35496.333333333336</v>
      </c>
      <c r="G70" s="48">
        <f>(F70-E70)/E70</f>
        <v>3.5336538297792632</v>
      </c>
      <c r="H70" s="209">
        <v>35496.333333333336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6408.5</v>
      </c>
      <c r="F71" s="209">
        <v>21674.75</v>
      </c>
      <c r="G71" s="48">
        <f>(F71-E71)/E71</f>
        <v>2.3821877194351253</v>
      </c>
      <c r="H71" s="209">
        <v>21673.5</v>
      </c>
      <c r="I71" s="44">
        <f>(F71-H71)/H71</f>
        <v>5.7674118162733291E-5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9002.9</v>
      </c>
      <c r="F72" s="209">
        <v>30028.25</v>
      </c>
      <c r="G72" s="48">
        <f>(F72-E72)/E72</f>
        <v>2.3353974830332449</v>
      </c>
      <c r="H72" s="209">
        <v>30028.25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7924.8527777777781</v>
      </c>
      <c r="F73" s="218">
        <v>24359.714285714286</v>
      </c>
      <c r="G73" s="48">
        <f>(F73-E73)/E73</f>
        <v>2.0738380849196085</v>
      </c>
      <c r="H73" s="218">
        <v>24359.714285714286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5020.7333333333336</v>
      </c>
      <c r="F75" s="206">
        <v>19651.599999999999</v>
      </c>
      <c r="G75" s="44">
        <f t="shared" ref="G75:G81" si="10">(F75-E75)/E75</f>
        <v>2.9140895752280538</v>
      </c>
      <c r="H75" s="206">
        <v>19651.599999999999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7604.4</v>
      </c>
      <c r="F76" s="209">
        <v>18038.333333333332</v>
      </c>
      <c r="G76" s="48">
        <f t="shared" si="10"/>
        <v>1.3720915960934896</v>
      </c>
      <c r="H76" s="209">
        <v>17675.625</v>
      </c>
      <c r="I76" s="44">
        <f t="shared" si="11"/>
        <v>2.0520255059344839E-2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3358.2714285714292</v>
      </c>
      <c r="F77" s="209">
        <v>9942.1666666666661</v>
      </c>
      <c r="G77" s="48">
        <f t="shared" si="10"/>
        <v>1.9605012215751576</v>
      </c>
      <c r="H77" s="209">
        <v>9775.8333333333339</v>
      </c>
      <c r="I77" s="44">
        <f t="shared" si="11"/>
        <v>1.7014747250873628E-2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6599.6</v>
      </c>
      <c r="F78" s="209">
        <v>14668.888888888889</v>
      </c>
      <c r="G78" s="48">
        <f t="shared" si="10"/>
        <v>1.2226936312638474</v>
      </c>
      <c r="H78" s="209">
        <v>14668.888888888889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5152.1000000000004</v>
      </c>
      <c r="F79" s="209">
        <v>23931.857142857141</v>
      </c>
      <c r="G79" s="48">
        <f t="shared" si="10"/>
        <v>3.6450684464309968</v>
      </c>
      <c r="H79" s="209">
        <v>23874.75</v>
      </c>
      <c r="I79" s="44">
        <f t="shared" si="11"/>
        <v>2.3919472604798501E-3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69000</v>
      </c>
      <c r="G80" s="48">
        <f t="shared" si="10"/>
        <v>1.3000766692223074</v>
      </c>
      <c r="H80" s="209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7503.75</v>
      </c>
      <c r="F81" s="212">
        <v>38168.300000000003</v>
      </c>
      <c r="G81" s="51">
        <f t="shared" si="10"/>
        <v>4.0865633849741796</v>
      </c>
      <c r="H81" s="212">
        <v>38400.5</v>
      </c>
      <c r="I81" s="56">
        <f t="shared" si="11"/>
        <v>-6.0467962656735484E-3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F36" sqref="F3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203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5" t="s">
        <v>3</v>
      </c>
      <c r="B12" s="241"/>
      <c r="C12" s="243" t="s">
        <v>0</v>
      </c>
      <c r="D12" s="237" t="s">
        <v>23</v>
      </c>
      <c r="E12" s="237" t="s">
        <v>221</v>
      </c>
      <c r="F12" s="245" t="s">
        <v>223</v>
      </c>
      <c r="G12" s="237" t="s">
        <v>197</v>
      </c>
      <c r="H12" s="245" t="s">
        <v>218</v>
      </c>
      <c r="I12" s="237" t="s">
        <v>187</v>
      </c>
    </row>
    <row r="13" spans="1:9" ht="30.75" customHeight="1" thickBot="1" x14ac:dyDescent="0.25">
      <c r="A13" s="236"/>
      <c r="B13" s="242"/>
      <c r="C13" s="244"/>
      <c r="D13" s="238"/>
      <c r="E13" s="238"/>
      <c r="F13" s="246"/>
      <c r="G13" s="238"/>
      <c r="H13" s="246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4242.54</v>
      </c>
      <c r="F15" s="180">
        <v>13700</v>
      </c>
      <c r="G15" s="44">
        <f>(F15-E15)/E15</f>
        <v>2.2291976033225378</v>
      </c>
      <c r="H15" s="180">
        <v>13366.6</v>
      </c>
      <c r="I15" s="119">
        <f>(F15-H15)/H15</f>
        <v>2.494276779435306E-2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4259.2199999999993</v>
      </c>
      <c r="F16" s="180">
        <v>21260</v>
      </c>
      <c r="G16" s="48">
        <f t="shared" ref="G16:G39" si="0">(F16-E16)/E16</f>
        <v>3.9915242697019644</v>
      </c>
      <c r="H16" s="180">
        <v>19900</v>
      </c>
      <c r="I16" s="48">
        <f>(F16-H16)/H16</f>
        <v>6.834170854271357E-2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5151.84</v>
      </c>
      <c r="F17" s="180">
        <v>21900</v>
      </c>
      <c r="G17" s="48">
        <f t="shared" si="0"/>
        <v>3.250908413304761</v>
      </c>
      <c r="H17" s="180">
        <v>22600</v>
      </c>
      <c r="I17" s="48">
        <f t="shared" ref="I17:I29" si="1">(F17-H17)/H17</f>
        <v>-3.0973451327433628E-2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1590.38</v>
      </c>
      <c r="F18" s="180">
        <v>4800</v>
      </c>
      <c r="G18" s="48">
        <f t="shared" si="0"/>
        <v>2.0181466064714093</v>
      </c>
      <c r="H18" s="180">
        <v>4400</v>
      </c>
      <c r="I18" s="48">
        <f t="shared" si="1"/>
        <v>9.0909090909090912E-2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14580.288571428573</v>
      </c>
      <c r="F19" s="180">
        <v>63833.2</v>
      </c>
      <c r="G19" s="48">
        <f t="shared" si="0"/>
        <v>3.3780477791836763</v>
      </c>
      <c r="H19" s="180">
        <v>48933.2</v>
      </c>
      <c r="I19" s="48">
        <f t="shared" si="1"/>
        <v>0.30449674249793596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4737.7833333333328</v>
      </c>
      <c r="F20" s="180">
        <v>21500</v>
      </c>
      <c r="G20" s="48">
        <f t="shared" si="0"/>
        <v>3.5379871740300497</v>
      </c>
      <c r="H20" s="180">
        <v>17433.2</v>
      </c>
      <c r="I20" s="48">
        <f t="shared" si="1"/>
        <v>0.23327903081476717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3394.2799999999997</v>
      </c>
      <c r="F21" s="180">
        <v>9860</v>
      </c>
      <c r="G21" s="48">
        <f t="shared" si="0"/>
        <v>1.9048870452643862</v>
      </c>
      <c r="H21" s="180">
        <v>9133.2000000000007</v>
      </c>
      <c r="I21" s="48">
        <f t="shared" si="1"/>
        <v>7.9577804055533566E-2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638.39999999999986</v>
      </c>
      <c r="F22" s="180">
        <v>3260</v>
      </c>
      <c r="G22" s="48">
        <f t="shared" si="0"/>
        <v>4.1065162907268187</v>
      </c>
      <c r="H22" s="180">
        <v>3400</v>
      </c>
      <c r="I22" s="48">
        <f t="shared" si="1"/>
        <v>-4.1176470588235294E-2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827.6</v>
      </c>
      <c r="F23" s="180">
        <v>4100</v>
      </c>
      <c r="G23" s="48">
        <f t="shared" si="0"/>
        <v>3.9540840985983565</v>
      </c>
      <c r="H23" s="180">
        <v>3833.2</v>
      </c>
      <c r="I23" s="48">
        <f t="shared" si="1"/>
        <v>6.9602420953772351E-2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851.90666666666675</v>
      </c>
      <c r="F24" s="180">
        <v>3600</v>
      </c>
      <c r="G24" s="48">
        <f t="shared" si="0"/>
        <v>3.2258150345108225</v>
      </c>
      <c r="H24" s="180">
        <v>3500</v>
      </c>
      <c r="I24" s="48">
        <f t="shared" si="1"/>
        <v>2.8571428571428571E-2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845.5</v>
      </c>
      <c r="F25" s="180">
        <v>3400</v>
      </c>
      <c r="G25" s="48">
        <f t="shared" si="0"/>
        <v>3.0212891780011826</v>
      </c>
      <c r="H25" s="180">
        <v>3500</v>
      </c>
      <c r="I25" s="48">
        <f t="shared" si="1"/>
        <v>-2.8571428571428571E-2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2725.3599999999997</v>
      </c>
      <c r="F26" s="180">
        <v>13120</v>
      </c>
      <c r="G26" s="48">
        <f t="shared" si="0"/>
        <v>3.8140429154313562</v>
      </c>
      <c r="H26" s="180">
        <v>12900</v>
      </c>
      <c r="I26" s="48">
        <f t="shared" si="1"/>
        <v>1.7054263565891473E-2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875.50222222222214</v>
      </c>
      <c r="F27" s="180">
        <v>3360</v>
      </c>
      <c r="G27" s="48">
        <f t="shared" si="0"/>
        <v>2.8377972262269782</v>
      </c>
      <c r="H27" s="180">
        <v>3733.2</v>
      </c>
      <c r="I27" s="48">
        <f t="shared" si="1"/>
        <v>-9.9967855994856913E-2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4048.3222222222221</v>
      </c>
      <c r="F28" s="180">
        <v>7360</v>
      </c>
      <c r="G28" s="48">
        <f t="shared" si="0"/>
        <v>0.81803710178976752</v>
      </c>
      <c r="H28" s="180">
        <v>7533.2</v>
      </c>
      <c r="I28" s="48">
        <f t="shared" si="1"/>
        <v>-2.2991557372696838E-2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4921.3866666666672</v>
      </c>
      <c r="F29" s="180">
        <v>14900</v>
      </c>
      <c r="G29" s="48">
        <f t="shared" si="0"/>
        <v>2.0276019766786595</v>
      </c>
      <c r="H29" s="180">
        <v>15433.2</v>
      </c>
      <c r="I29" s="48">
        <f t="shared" si="1"/>
        <v>-3.4548894590882041E-2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3975.42</v>
      </c>
      <c r="F30" s="183">
        <v>13900</v>
      </c>
      <c r="G30" s="51">
        <f t="shared" si="0"/>
        <v>2.4964859058917046</v>
      </c>
      <c r="H30" s="183">
        <v>12900</v>
      </c>
      <c r="I30" s="51">
        <f>(F30-H30)/H30</f>
        <v>7.7519379844961239E-2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7014.48</v>
      </c>
      <c r="F32" s="180">
        <v>18700</v>
      </c>
      <c r="G32" s="44">
        <f t="shared" si="0"/>
        <v>1.665913938025342</v>
      </c>
      <c r="H32" s="180">
        <v>18400</v>
      </c>
      <c r="I32" s="45">
        <f>(F32-H32)/H32</f>
        <v>1.6304347826086956E-2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7053.619999999999</v>
      </c>
      <c r="F33" s="180">
        <v>17900</v>
      </c>
      <c r="G33" s="48">
        <f t="shared" si="0"/>
        <v>1.5377040441645571</v>
      </c>
      <c r="H33" s="180">
        <v>17200</v>
      </c>
      <c r="I33" s="48">
        <f>(F33-H33)/H33</f>
        <v>4.0697674418604654E-2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4901.2</v>
      </c>
      <c r="F34" s="180">
        <v>9900</v>
      </c>
      <c r="G34" s="48">
        <f>(F34-E34)/E34</f>
        <v>1.019913490573737</v>
      </c>
      <c r="H34" s="180">
        <v>9700</v>
      </c>
      <c r="I34" s="48">
        <f>(F34-H34)/H34</f>
        <v>2.0618556701030927E-2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6457.96</v>
      </c>
      <c r="F35" s="180">
        <v>9520</v>
      </c>
      <c r="G35" s="48">
        <f t="shared" si="0"/>
        <v>0.47414973149415607</v>
      </c>
      <c r="H35" s="180">
        <v>9533.2000000000007</v>
      </c>
      <c r="I35" s="48">
        <f>(F35-H35)/H35</f>
        <v>-1.3846347501364417E-3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3499.4399999999996</v>
      </c>
      <c r="F36" s="180">
        <v>6960</v>
      </c>
      <c r="G36" s="55">
        <f t="shared" si="0"/>
        <v>0.98888965091557524</v>
      </c>
      <c r="H36" s="180">
        <v>6966.6</v>
      </c>
      <c r="I36" s="48">
        <f>(F36-H36)/H36</f>
        <v>-9.4737748686595522E-4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73600.212380952376</v>
      </c>
      <c r="F38" s="181">
        <v>279000</v>
      </c>
      <c r="G38" s="45">
        <f t="shared" si="0"/>
        <v>2.7907499309364057</v>
      </c>
      <c r="H38" s="181">
        <v>284000</v>
      </c>
      <c r="I38" s="45">
        <f>(F38-H38)/H38</f>
        <v>-1.7605633802816902E-2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48507.8</v>
      </c>
      <c r="F39" s="182">
        <v>207700</v>
      </c>
      <c r="G39" s="51">
        <f t="shared" si="0"/>
        <v>3.2817856097369908</v>
      </c>
      <c r="H39" s="182">
        <v>194333.2</v>
      </c>
      <c r="I39" s="51">
        <f>(F39-H39)/H39</f>
        <v>6.8782894533718317E-2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4" t="s">
        <v>204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5" t="s">
        <v>3</v>
      </c>
      <c r="B12" s="241"/>
      <c r="C12" s="243" t="s">
        <v>0</v>
      </c>
      <c r="D12" s="237" t="s">
        <v>220</v>
      </c>
      <c r="E12" s="245" t="s">
        <v>223</v>
      </c>
      <c r="F12" s="252" t="s">
        <v>186</v>
      </c>
      <c r="G12" s="237" t="s">
        <v>221</v>
      </c>
      <c r="H12" s="254" t="s">
        <v>224</v>
      </c>
      <c r="I12" s="250" t="s">
        <v>196</v>
      </c>
    </row>
    <row r="13" spans="1:9" ht="39.75" customHeight="1" thickBot="1" x14ac:dyDescent="0.25">
      <c r="A13" s="236"/>
      <c r="B13" s="242"/>
      <c r="C13" s="244"/>
      <c r="D13" s="238"/>
      <c r="E13" s="246"/>
      <c r="F13" s="253"/>
      <c r="G13" s="238"/>
      <c r="H13" s="255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14173.8</v>
      </c>
      <c r="E15" s="164">
        <v>13700</v>
      </c>
      <c r="F15" s="67">
        <f t="shared" ref="F15:F30" si="0">D15-E15</f>
        <v>473.79999999999927</v>
      </c>
      <c r="G15" s="42">
        <v>4242.54</v>
      </c>
      <c r="H15" s="66">
        <f>AVERAGE(D15:E15)</f>
        <v>13936.9</v>
      </c>
      <c r="I15" s="69">
        <f>(H15-G15)/G15</f>
        <v>2.2850367939960496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21610.888888888891</v>
      </c>
      <c r="E16" s="164">
        <v>21260</v>
      </c>
      <c r="F16" s="71">
        <f t="shared" si="0"/>
        <v>350.88888888889051</v>
      </c>
      <c r="G16" s="46">
        <v>4259.2199999999993</v>
      </c>
      <c r="H16" s="68">
        <f t="shared" ref="H16:H30" si="1">AVERAGE(D16:E16)</f>
        <v>21435.444444444445</v>
      </c>
      <c r="I16" s="72">
        <f t="shared" ref="I16:I39" si="2">(H16-G16)/G16</f>
        <v>4.0327159537296611</v>
      </c>
    </row>
    <row r="17" spans="1:9" ht="16.5" x14ac:dyDescent="0.3">
      <c r="A17" s="37"/>
      <c r="B17" s="34" t="s">
        <v>6</v>
      </c>
      <c r="C17" s="15" t="s">
        <v>165</v>
      </c>
      <c r="D17" s="164">
        <v>23777.555555555555</v>
      </c>
      <c r="E17" s="164">
        <v>21900</v>
      </c>
      <c r="F17" s="71">
        <f t="shared" si="0"/>
        <v>1877.5555555555547</v>
      </c>
      <c r="G17" s="46">
        <v>5151.84</v>
      </c>
      <c r="H17" s="68">
        <f t="shared" si="1"/>
        <v>22838.777777777777</v>
      </c>
      <c r="I17" s="72">
        <f t="shared" si="2"/>
        <v>3.4331302559430759</v>
      </c>
    </row>
    <row r="18" spans="1:9" ht="16.5" x14ac:dyDescent="0.3">
      <c r="A18" s="37"/>
      <c r="B18" s="34" t="s">
        <v>7</v>
      </c>
      <c r="C18" s="15" t="s">
        <v>166</v>
      </c>
      <c r="D18" s="164">
        <v>4699.8</v>
      </c>
      <c r="E18" s="164">
        <v>4800</v>
      </c>
      <c r="F18" s="71">
        <f t="shared" si="0"/>
        <v>-100.19999999999982</v>
      </c>
      <c r="G18" s="46">
        <v>1590.38</v>
      </c>
      <c r="H18" s="68">
        <f t="shared" si="1"/>
        <v>4749.8999999999996</v>
      </c>
      <c r="I18" s="72">
        <f t="shared" si="2"/>
        <v>1.9866447012663635</v>
      </c>
    </row>
    <row r="19" spans="1:9" ht="16.5" x14ac:dyDescent="0.3">
      <c r="A19" s="37"/>
      <c r="B19" s="34" t="s">
        <v>8</v>
      </c>
      <c r="C19" s="15" t="s">
        <v>167</v>
      </c>
      <c r="D19" s="164">
        <v>85997.6</v>
      </c>
      <c r="E19" s="164">
        <v>63833.2</v>
      </c>
      <c r="F19" s="71">
        <f t="shared" si="0"/>
        <v>22164.400000000009</v>
      </c>
      <c r="G19" s="46">
        <v>14580.288571428573</v>
      </c>
      <c r="H19" s="68">
        <f t="shared" si="1"/>
        <v>74915.399999999994</v>
      </c>
      <c r="I19" s="72">
        <f t="shared" si="2"/>
        <v>4.1381287573967267</v>
      </c>
    </row>
    <row r="20" spans="1:9" ht="16.5" x14ac:dyDescent="0.3">
      <c r="A20" s="37"/>
      <c r="B20" s="34" t="s">
        <v>9</v>
      </c>
      <c r="C20" s="15" t="s">
        <v>168</v>
      </c>
      <c r="D20" s="164">
        <v>22299</v>
      </c>
      <c r="E20" s="164">
        <v>21500</v>
      </c>
      <c r="F20" s="71">
        <f t="shared" si="0"/>
        <v>799</v>
      </c>
      <c r="G20" s="46">
        <v>4737.7833333333328</v>
      </c>
      <c r="H20" s="68">
        <f t="shared" si="1"/>
        <v>21899.5</v>
      </c>
      <c r="I20" s="72">
        <f t="shared" si="2"/>
        <v>3.6223093077986546</v>
      </c>
    </row>
    <row r="21" spans="1:9" ht="16.5" x14ac:dyDescent="0.3">
      <c r="A21" s="37"/>
      <c r="B21" s="34" t="s">
        <v>10</v>
      </c>
      <c r="C21" s="15" t="s">
        <v>169</v>
      </c>
      <c r="D21" s="164">
        <v>10698.8</v>
      </c>
      <c r="E21" s="164">
        <v>9860</v>
      </c>
      <c r="F21" s="71">
        <f t="shared" si="0"/>
        <v>838.79999999999927</v>
      </c>
      <c r="G21" s="46">
        <v>3394.2799999999997</v>
      </c>
      <c r="H21" s="68">
        <f t="shared" si="1"/>
        <v>10279.4</v>
      </c>
      <c r="I21" s="72">
        <f t="shared" si="2"/>
        <v>2.0284478593398307</v>
      </c>
    </row>
    <row r="22" spans="1:9" ht="16.5" x14ac:dyDescent="0.3">
      <c r="A22" s="37"/>
      <c r="B22" s="34" t="s">
        <v>11</v>
      </c>
      <c r="C22" s="15" t="s">
        <v>170</v>
      </c>
      <c r="D22" s="164">
        <v>3950</v>
      </c>
      <c r="E22" s="164">
        <v>3260</v>
      </c>
      <c r="F22" s="71">
        <f t="shared" si="0"/>
        <v>690</v>
      </c>
      <c r="G22" s="46">
        <v>638.39999999999986</v>
      </c>
      <c r="H22" s="68">
        <f t="shared" si="1"/>
        <v>3605</v>
      </c>
      <c r="I22" s="72">
        <f t="shared" si="2"/>
        <v>4.646929824561405</v>
      </c>
    </row>
    <row r="23" spans="1:9" ht="16.5" x14ac:dyDescent="0.3">
      <c r="A23" s="37"/>
      <c r="B23" s="34" t="s">
        <v>12</v>
      </c>
      <c r="C23" s="15" t="s">
        <v>171</v>
      </c>
      <c r="D23" s="164">
        <v>5583.333333333333</v>
      </c>
      <c r="E23" s="164">
        <v>4100</v>
      </c>
      <c r="F23" s="71">
        <f t="shared" si="0"/>
        <v>1483.333333333333</v>
      </c>
      <c r="G23" s="46">
        <v>827.6</v>
      </c>
      <c r="H23" s="68">
        <f t="shared" si="1"/>
        <v>4841.6666666666661</v>
      </c>
      <c r="I23" s="72">
        <f t="shared" si="2"/>
        <v>4.8502497180602537</v>
      </c>
    </row>
    <row r="24" spans="1:9" ht="16.5" x14ac:dyDescent="0.3">
      <c r="A24" s="37"/>
      <c r="B24" s="34" t="s">
        <v>13</v>
      </c>
      <c r="C24" s="15" t="s">
        <v>172</v>
      </c>
      <c r="D24" s="164">
        <v>4873.75</v>
      </c>
      <c r="E24" s="164">
        <v>3600</v>
      </c>
      <c r="F24" s="71">
        <f t="shared" si="0"/>
        <v>1273.75</v>
      </c>
      <c r="G24" s="46">
        <v>851.90666666666675</v>
      </c>
      <c r="H24" s="68">
        <f t="shared" si="1"/>
        <v>4236.875</v>
      </c>
      <c r="I24" s="72">
        <f t="shared" si="2"/>
        <v>3.9734027984286224</v>
      </c>
    </row>
    <row r="25" spans="1:9" ht="16.5" x14ac:dyDescent="0.3">
      <c r="A25" s="37"/>
      <c r="B25" s="34" t="s">
        <v>14</v>
      </c>
      <c r="C25" s="15" t="s">
        <v>173</v>
      </c>
      <c r="D25" s="164">
        <v>3648.8</v>
      </c>
      <c r="E25" s="164">
        <v>3400</v>
      </c>
      <c r="F25" s="71">
        <f t="shared" si="0"/>
        <v>248.80000000000018</v>
      </c>
      <c r="G25" s="46">
        <v>845.5</v>
      </c>
      <c r="H25" s="68">
        <f t="shared" si="1"/>
        <v>3524.4</v>
      </c>
      <c r="I25" s="72">
        <f t="shared" si="2"/>
        <v>3.168421052631579</v>
      </c>
    </row>
    <row r="26" spans="1:9" ht="16.5" x14ac:dyDescent="0.3">
      <c r="A26" s="37"/>
      <c r="B26" s="34" t="s">
        <v>15</v>
      </c>
      <c r="C26" s="15" t="s">
        <v>174</v>
      </c>
      <c r="D26" s="164">
        <v>14824.8</v>
      </c>
      <c r="E26" s="164">
        <v>13120</v>
      </c>
      <c r="F26" s="71">
        <f t="shared" si="0"/>
        <v>1704.7999999999993</v>
      </c>
      <c r="G26" s="46">
        <v>2725.3599999999997</v>
      </c>
      <c r="H26" s="68">
        <f t="shared" si="1"/>
        <v>13972.4</v>
      </c>
      <c r="I26" s="72">
        <f t="shared" si="2"/>
        <v>4.1268089353333144</v>
      </c>
    </row>
    <row r="27" spans="1:9" ht="16.5" x14ac:dyDescent="0.3">
      <c r="A27" s="37"/>
      <c r="B27" s="34" t="s">
        <v>16</v>
      </c>
      <c r="C27" s="15" t="s">
        <v>175</v>
      </c>
      <c r="D27" s="164">
        <v>3686</v>
      </c>
      <c r="E27" s="164">
        <v>3360</v>
      </c>
      <c r="F27" s="71">
        <f t="shared" si="0"/>
        <v>326</v>
      </c>
      <c r="G27" s="46">
        <v>875.50222222222214</v>
      </c>
      <c r="H27" s="68">
        <f t="shared" si="1"/>
        <v>3523</v>
      </c>
      <c r="I27" s="72">
        <f t="shared" si="2"/>
        <v>3.0239760797612036</v>
      </c>
    </row>
    <row r="28" spans="1:9" ht="16.5" x14ac:dyDescent="0.3">
      <c r="A28" s="37"/>
      <c r="B28" s="34" t="s">
        <v>17</v>
      </c>
      <c r="C28" s="15" t="s">
        <v>176</v>
      </c>
      <c r="D28" s="164">
        <v>8077.5555555555557</v>
      </c>
      <c r="E28" s="164">
        <v>7360</v>
      </c>
      <c r="F28" s="71">
        <f t="shared" si="0"/>
        <v>717.55555555555566</v>
      </c>
      <c r="G28" s="46">
        <v>4048.3222222222221</v>
      </c>
      <c r="H28" s="68">
        <f t="shared" si="1"/>
        <v>7718.7777777777774</v>
      </c>
      <c r="I28" s="72">
        <f t="shared" si="2"/>
        <v>0.90666092125956155</v>
      </c>
    </row>
    <row r="29" spans="1:9" ht="16.5" x14ac:dyDescent="0.3">
      <c r="A29" s="37"/>
      <c r="B29" s="34" t="s">
        <v>18</v>
      </c>
      <c r="C29" s="15" t="s">
        <v>177</v>
      </c>
      <c r="D29" s="164">
        <v>20511.111111111109</v>
      </c>
      <c r="E29" s="164">
        <v>14900</v>
      </c>
      <c r="F29" s="71">
        <f t="shared" si="0"/>
        <v>5611.1111111111095</v>
      </c>
      <c r="G29" s="46">
        <v>4921.3866666666672</v>
      </c>
      <c r="H29" s="68">
        <f t="shared" si="1"/>
        <v>17705.555555555555</v>
      </c>
      <c r="I29" s="72">
        <f t="shared" si="2"/>
        <v>2.5976761743754238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13823.8</v>
      </c>
      <c r="E30" s="167">
        <v>13900</v>
      </c>
      <c r="F30" s="74">
        <f t="shared" si="0"/>
        <v>-76.200000000000728</v>
      </c>
      <c r="G30" s="49">
        <v>3975.42</v>
      </c>
      <c r="H30" s="100">
        <f t="shared" si="1"/>
        <v>13861.9</v>
      </c>
      <c r="I30" s="75">
        <f t="shared" si="2"/>
        <v>2.4869020128690802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20098.8</v>
      </c>
      <c r="E32" s="164">
        <v>18700</v>
      </c>
      <c r="F32" s="67">
        <f>D32-E32</f>
        <v>1398.7999999999993</v>
      </c>
      <c r="G32" s="54">
        <v>7014.48</v>
      </c>
      <c r="H32" s="68">
        <f>AVERAGE(D32:E32)</f>
        <v>19399.400000000001</v>
      </c>
      <c r="I32" s="78">
        <f t="shared" si="2"/>
        <v>1.7656219705523435</v>
      </c>
    </row>
    <row r="33" spans="1:9" ht="16.5" x14ac:dyDescent="0.3">
      <c r="A33" s="37"/>
      <c r="B33" s="34" t="s">
        <v>27</v>
      </c>
      <c r="C33" s="15" t="s">
        <v>180</v>
      </c>
      <c r="D33" s="47">
        <v>22499.8</v>
      </c>
      <c r="E33" s="164">
        <v>17900</v>
      </c>
      <c r="F33" s="79">
        <f>D33-E33</f>
        <v>4599.7999999999993</v>
      </c>
      <c r="G33" s="46">
        <v>7053.619999999999</v>
      </c>
      <c r="H33" s="68">
        <f>AVERAGE(D33:E33)</f>
        <v>20199.900000000001</v>
      </c>
      <c r="I33" s="72">
        <f t="shared" si="2"/>
        <v>1.8637635710457898</v>
      </c>
    </row>
    <row r="34" spans="1:9" ht="16.5" x14ac:dyDescent="0.3">
      <c r="A34" s="37"/>
      <c r="B34" s="39" t="s">
        <v>28</v>
      </c>
      <c r="C34" s="15" t="s">
        <v>181</v>
      </c>
      <c r="D34" s="47">
        <v>10140</v>
      </c>
      <c r="E34" s="164">
        <v>9900</v>
      </c>
      <c r="F34" s="71">
        <f>D34-E34</f>
        <v>240</v>
      </c>
      <c r="G34" s="46">
        <v>4901.2</v>
      </c>
      <c r="H34" s="68">
        <f>AVERAGE(D34:E34)</f>
        <v>10020</v>
      </c>
      <c r="I34" s="72">
        <f t="shared" si="2"/>
        <v>1.0443972904594794</v>
      </c>
    </row>
    <row r="35" spans="1:9" ht="16.5" x14ac:dyDescent="0.3">
      <c r="A35" s="37"/>
      <c r="B35" s="34" t="s">
        <v>29</v>
      </c>
      <c r="C35" s="15" t="s">
        <v>182</v>
      </c>
      <c r="D35" s="47">
        <v>8569.7142857142862</v>
      </c>
      <c r="E35" s="164">
        <v>9520</v>
      </c>
      <c r="F35" s="79">
        <f>D35-E35</f>
        <v>-950.28571428571377</v>
      </c>
      <c r="G35" s="46">
        <v>6457.96</v>
      </c>
      <c r="H35" s="68">
        <f>AVERAGE(D35:E35)</f>
        <v>9044.8571428571431</v>
      </c>
      <c r="I35" s="72">
        <f t="shared" si="2"/>
        <v>0.40057497148590931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8274.7999999999993</v>
      </c>
      <c r="E36" s="164">
        <v>6960</v>
      </c>
      <c r="F36" s="71">
        <f>D36-E36</f>
        <v>1314.7999999999993</v>
      </c>
      <c r="G36" s="49">
        <v>3499.4399999999996</v>
      </c>
      <c r="H36" s="68">
        <f>AVERAGE(D36:E36)</f>
        <v>7617.4</v>
      </c>
      <c r="I36" s="80">
        <f t="shared" si="2"/>
        <v>1.1767482797247562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296614.66666666669</v>
      </c>
      <c r="E38" s="165">
        <v>279000</v>
      </c>
      <c r="F38" s="67">
        <f>D38-E38</f>
        <v>17614.666666666686</v>
      </c>
      <c r="G38" s="46">
        <v>73600.212380952376</v>
      </c>
      <c r="H38" s="67">
        <f>AVERAGE(D38:E38)</f>
        <v>287807.33333333337</v>
      </c>
      <c r="I38" s="78">
        <f t="shared" si="2"/>
        <v>2.9104144407036721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185984</v>
      </c>
      <c r="E39" s="166">
        <v>207700</v>
      </c>
      <c r="F39" s="74">
        <f>D39-E39</f>
        <v>-21716</v>
      </c>
      <c r="G39" s="46">
        <v>48507.8</v>
      </c>
      <c r="H39" s="81">
        <f>AVERAGE(D39:E39)</f>
        <v>196842</v>
      </c>
      <c r="I39" s="75">
        <f t="shared" si="2"/>
        <v>3.0579453201340816</v>
      </c>
    </row>
    <row r="40" spans="1:9" ht="15.75" customHeight="1" thickBot="1" x14ac:dyDescent="0.25">
      <c r="A40" s="247"/>
      <c r="B40" s="248"/>
      <c r="C40" s="249"/>
      <c r="D40" s="83">
        <f>SUM(D15:D39)</f>
        <v>814418.37539682537</v>
      </c>
      <c r="E40" s="83">
        <f>SUM(E15:E39)</f>
        <v>773533.2</v>
      </c>
      <c r="F40" s="83">
        <f>SUM(F15:F39)</f>
        <v>40885.175396825434</v>
      </c>
      <c r="G40" s="83">
        <f>SUM(G15:G39)</f>
        <v>208700.44206349208</v>
      </c>
      <c r="H40" s="83">
        <f>AVERAGE(D40:E40)</f>
        <v>793975.78769841266</v>
      </c>
      <c r="I40" s="75">
        <f>(H40-G40)/G40</f>
        <v>2.8043799996210099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4242.54</v>
      </c>
      <c r="F16" s="42">
        <v>13936.9</v>
      </c>
      <c r="G16" s="21">
        <f t="shared" ref="G16:G31" si="0">(F16-E16)/E16</f>
        <v>2.2850367939960496</v>
      </c>
      <c r="H16" s="206">
        <v>13082.7</v>
      </c>
      <c r="I16" s="21">
        <f t="shared" ref="I16:I31" si="1">(F16-H16)/H16</f>
        <v>6.5292332622470806E-2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4259.2199999999993</v>
      </c>
      <c r="F17" s="46">
        <v>21435.444444444445</v>
      </c>
      <c r="G17" s="21">
        <f t="shared" si="0"/>
        <v>4.0327159537296611</v>
      </c>
      <c r="H17" s="209">
        <v>20269.333333333336</v>
      </c>
      <c r="I17" s="21">
        <f t="shared" si="1"/>
        <v>5.7530807349910014E-2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5151.84</v>
      </c>
      <c r="F18" s="46">
        <v>22838.777777777777</v>
      </c>
      <c r="G18" s="21">
        <f t="shared" si="0"/>
        <v>3.4331302559430759</v>
      </c>
      <c r="H18" s="209">
        <v>23956.125</v>
      </c>
      <c r="I18" s="21">
        <f t="shared" si="1"/>
        <v>-4.6641400569675716E-2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1590.38</v>
      </c>
      <c r="F19" s="46">
        <v>4749.8999999999996</v>
      </c>
      <c r="G19" s="21">
        <f t="shared" si="0"/>
        <v>1.9866447012663635</v>
      </c>
      <c r="H19" s="209">
        <v>4462.5</v>
      </c>
      <c r="I19" s="21">
        <f t="shared" si="1"/>
        <v>6.4403361344537738E-2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14580.288571428573</v>
      </c>
      <c r="F20" s="46">
        <v>74915.399999999994</v>
      </c>
      <c r="G20" s="21">
        <f t="shared" si="0"/>
        <v>4.1381287573967267</v>
      </c>
      <c r="H20" s="209">
        <v>59508.1</v>
      </c>
      <c r="I20" s="21">
        <f t="shared" si="1"/>
        <v>0.25891097178367306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4737.7833333333328</v>
      </c>
      <c r="F21" s="46">
        <v>21899.5</v>
      </c>
      <c r="G21" s="21">
        <f t="shared" si="0"/>
        <v>3.6223093077986546</v>
      </c>
      <c r="H21" s="209">
        <v>18029</v>
      </c>
      <c r="I21" s="21">
        <f t="shared" si="1"/>
        <v>0.21468190138110821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3394.2799999999997</v>
      </c>
      <c r="F22" s="46">
        <v>10279.4</v>
      </c>
      <c r="G22" s="21">
        <f t="shared" si="0"/>
        <v>2.0284478593398307</v>
      </c>
      <c r="H22" s="209">
        <v>10129</v>
      </c>
      <c r="I22" s="21">
        <f t="shared" si="1"/>
        <v>1.4848454931385096E-2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638.39999999999986</v>
      </c>
      <c r="F23" s="46">
        <v>3605</v>
      </c>
      <c r="G23" s="21">
        <f t="shared" si="0"/>
        <v>4.646929824561405</v>
      </c>
      <c r="H23" s="209">
        <v>3850</v>
      </c>
      <c r="I23" s="21">
        <f t="shared" si="1"/>
        <v>-6.363636363636363E-2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827.6</v>
      </c>
      <c r="F24" s="46">
        <v>4841.6666666666661</v>
      </c>
      <c r="G24" s="21">
        <f t="shared" si="0"/>
        <v>4.8502497180602537</v>
      </c>
      <c r="H24" s="209">
        <v>5110.9333333333334</v>
      </c>
      <c r="I24" s="21">
        <f t="shared" si="1"/>
        <v>-5.2684441197954839E-2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851.90666666666675</v>
      </c>
      <c r="F25" s="46">
        <v>4236.875</v>
      </c>
      <c r="G25" s="21">
        <f t="shared" si="0"/>
        <v>3.9734027984286224</v>
      </c>
      <c r="H25" s="209">
        <v>4468.625</v>
      </c>
      <c r="I25" s="21">
        <f t="shared" si="1"/>
        <v>-5.1861590534000954E-2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845.5</v>
      </c>
      <c r="F26" s="46">
        <v>3524.4</v>
      </c>
      <c r="G26" s="21">
        <f t="shared" si="0"/>
        <v>3.168421052631579</v>
      </c>
      <c r="H26" s="209">
        <v>3649.4</v>
      </c>
      <c r="I26" s="21">
        <f t="shared" si="1"/>
        <v>-3.4252205842056224E-2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2725.3599999999997</v>
      </c>
      <c r="F27" s="46">
        <v>13972.4</v>
      </c>
      <c r="G27" s="21">
        <f t="shared" si="0"/>
        <v>4.1268089353333144</v>
      </c>
      <c r="H27" s="209">
        <v>14012.4</v>
      </c>
      <c r="I27" s="21">
        <f t="shared" si="1"/>
        <v>-2.8546144843138934E-3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875.50222222222214</v>
      </c>
      <c r="F28" s="46">
        <v>3523</v>
      </c>
      <c r="G28" s="21">
        <f t="shared" si="0"/>
        <v>3.0239760797612036</v>
      </c>
      <c r="H28" s="209">
        <v>3803.35</v>
      </c>
      <c r="I28" s="21">
        <f t="shared" si="1"/>
        <v>-7.3711333429739553E-2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4048.3222222222221</v>
      </c>
      <c r="F29" s="46">
        <v>7718.7777777777774</v>
      </c>
      <c r="G29" s="21">
        <f t="shared" si="0"/>
        <v>0.90666092125956155</v>
      </c>
      <c r="H29" s="209">
        <v>7779.1</v>
      </c>
      <c r="I29" s="21">
        <f t="shared" si="1"/>
        <v>-7.7543960383878582E-3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4921.3866666666672</v>
      </c>
      <c r="F30" s="46">
        <v>17705.555555555555</v>
      </c>
      <c r="G30" s="21">
        <f t="shared" si="0"/>
        <v>2.5976761743754238</v>
      </c>
      <c r="H30" s="209">
        <v>18313.822222222225</v>
      </c>
      <c r="I30" s="21">
        <f t="shared" si="1"/>
        <v>-3.3213529064871641E-2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3975.42</v>
      </c>
      <c r="F31" s="49">
        <v>13861.9</v>
      </c>
      <c r="G31" s="23">
        <f t="shared" si="0"/>
        <v>2.4869020128690802</v>
      </c>
      <c r="H31" s="212">
        <v>13499.4</v>
      </c>
      <c r="I31" s="23">
        <f t="shared" si="1"/>
        <v>2.6853045320532766E-2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7014.48</v>
      </c>
      <c r="F33" s="54">
        <v>19399.400000000001</v>
      </c>
      <c r="G33" s="21">
        <f>(F33-E33)/E33</f>
        <v>1.7656219705523435</v>
      </c>
      <c r="H33" s="215">
        <v>18374.400000000001</v>
      </c>
      <c r="I33" s="21">
        <f>(F33-H33)/H33</f>
        <v>5.5784134447927548E-2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7053.619999999999</v>
      </c>
      <c r="F34" s="46">
        <v>20199.900000000001</v>
      </c>
      <c r="G34" s="21">
        <f>(F34-E34)/E34</f>
        <v>1.8637635710457898</v>
      </c>
      <c r="H34" s="209">
        <v>18933.222222222223</v>
      </c>
      <c r="I34" s="21">
        <f>(F34-H34)/H34</f>
        <v>6.6902387924811818E-2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4901.2</v>
      </c>
      <c r="F35" s="46">
        <v>10020</v>
      </c>
      <c r="G35" s="21">
        <f>(F35-E35)/E35</f>
        <v>1.0443972904594794</v>
      </c>
      <c r="H35" s="209">
        <v>9882</v>
      </c>
      <c r="I35" s="21">
        <f>(F35-H35)/H35</f>
        <v>1.3964784456587736E-2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6457.96</v>
      </c>
      <c r="F36" s="46">
        <v>9044.8571428571431</v>
      </c>
      <c r="G36" s="21">
        <f>(F36-E36)/E36</f>
        <v>0.40057497148590931</v>
      </c>
      <c r="H36" s="209">
        <v>8848.9333333333343</v>
      </c>
      <c r="I36" s="21">
        <f>(F36-H36)/H36</f>
        <v>2.2140952151348803E-2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3499.4399999999996</v>
      </c>
      <c r="F37" s="49">
        <v>7617.4</v>
      </c>
      <c r="G37" s="23">
        <f>(F37-E37)/E37</f>
        <v>1.1767482797247562</v>
      </c>
      <c r="H37" s="212">
        <v>7368.2000000000007</v>
      </c>
      <c r="I37" s="23">
        <f>(F37-H37)/H37</f>
        <v>3.382101463043876E-2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73600.212380952376</v>
      </c>
      <c r="F39" s="46">
        <v>287807.33333333337</v>
      </c>
      <c r="G39" s="21">
        <f t="shared" ref="G39:G44" si="2">(F39-E39)/E39</f>
        <v>2.9104144407036721</v>
      </c>
      <c r="H39" s="209">
        <v>289474</v>
      </c>
      <c r="I39" s="21">
        <f t="shared" ref="I39:I44" si="3">(F39-H39)/H39</f>
        <v>-5.7575694765907397E-3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48507.8</v>
      </c>
      <c r="F40" s="46">
        <v>196842</v>
      </c>
      <c r="G40" s="21">
        <f t="shared" si="2"/>
        <v>3.0579453201340816</v>
      </c>
      <c r="H40" s="209">
        <v>185872.88571428572</v>
      </c>
      <c r="I40" s="21">
        <f t="shared" si="3"/>
        <v>5.9014063528208441E-2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26592</v>
      </c>
      <c r="F41" s="57">
        <v>131769.60000000001</v>
      </c>
      <c r="G41" s="21">
        <f t="shared" si="2"/>
        <v>3.9552346570397114</v>
      </c>
      <c r="H41" s="217">
        <v>131769.60000000001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15544.720000000001</v>
      </c>
      <c r="F42" s="47">
        <v>70498.571428571435</v>
      </c>
      <c r="G42" s="21">
        <f t="shared" si="2"/>
        <v>3.5352101181990689</v>
      </c>
      <c r="H42" s="210">
        <v>62920</v>
      </c>
      <c r="I42" s="21">
        <f t="shared" si="3"/>
        <v>0.12044773408409781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14682.8</v>
      </c>
      <c r="F43" s="47">
        <v>55333.333333333336</v>
      </c>
      <c r="G43" s="21">
        <f t="shared" si="2"/>
        <v>2.7685818327112908</v>
      </c>
      <c r="H43" s="210">
        <v>49833.333333333336</v>
      </c>
      <c r="I43" s="21">
        <f t="shared" si="3"/>
        <v>0.11036789297658862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26687.438095238096</v>
      </c>
      <c r="F44" s="50">
        <v>131642.85714285713</v>
      </c>
      <c r="G44" s="31">
        <f t="shared" si="2"/>
        <v>3.932764871362699</v>
      </c>
      <c r="H44" s="213">
        <v>117713.57142857143</v>
      </c>
      <c r="I44" s="31">
        <f t="shared" si="3"/>
        <v>0.1183320287137663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21452.742857142857</v>
      </c>
      <c r="F46" s="43">
        <v>101875.33333333333</v>
      </c>
      <c r="G46" s="21">
        <f t="shared" ref="G46:G51" si="4">(F46-E46)/E46</f>
        <v>3.7488255470051999</v>
      </c>
      <c r="H46" s="207">
        <v>98124.222222222219</v>
      </c>
      <c r="I46" s="21">
        <f t="shared" ref="I46:I51" si="5">(F46-H46)/H46</f>
        <v>3.8228186946704726E-2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12377.26</v>
      </c>
      <c r="F47" s="47">
        <v>57634.222222222219</v>
      </c>
      <c r="G47" s="21">
        <f t="shared" si="4"/>
        <v>3.6564604946670114</v>
      </c>
      <c r="H47" s="210">
        <v>57634.222222222219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41181.288888888885</v>
      </c>
      <c r="F48" s="47">
        <v>181273.5</v>
      </c>
      <c r="G48" s="21">
        <f t="shared" si="4"/>
        <v>3.4018413432637691</v>
      </c>
      <c r="H48" s="210">
        <v>181273.5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86728.366666666669</v>
      </c>
      <c r="F49" s="47">
        <v>203426</v>
      </c>
      <c r="G49" s="21">
        <f t="shared" si="4"/>
        <v>1.3455532234551479</v>
      </c>
      <c r="H49" s="210">
        <v>203426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5315.0166666666664</v>
      </c>
      <c r="F50" s="47">
        <v>25020</v>
      </c>
      <c r="G50" s="21">
        <f t="shared" si="4"/>
        <v>3.7074170353808866</v>
      </c>
      <c r="H50" s="210">
        <v>24040</v>
      </c>
      <c r="I50" s="21">
        <f t="shared" si="5"/>
        <v>4.076539101497504E-2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50085.5</v>
      </c>
      <c r="F51" s="50">
        <v>263330</v>
      </c>
      <c r="G51" s="31">
        <f t="shared" si="4"/>
        <v>4.2576094877759036</v>
      </c>
      <c r="H51" s="213">
        <v>263330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12597.35</v>
      </c>
      <c r="F53" s="66">
        <v>39366.666666666664</v>
      </c>
      <c r="G53" s="22">
        <f t="shared" ref="G53:G61" si="6">(F53-E53)/E53</f>
        <v>2.1249958655325654</v>
      </c>
      <c r="H53" s="163">
        <v>38413.333333333336</v>
      </c>
      <c r="I53" s="22">
        <f t="shared" ref="I53:I61" si="7">(F53-H53)/H53</f>
        <v>2.4817771607080746E-2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19078.23333333333</v>
      </c>
      <c r="F54" s="70">
        <v>47061.25</v>
      </c>
      <c r="G54" s="21">
        <f t="shared" si="6"/>
        <v>1.4667509395524048</v>
      </c>
      <c r="H54" s="221">
        <v>46956.25</v>
      </c>
      <c r="I54" s="21">
        <f t="shared" si="7"/>
        <v>2.2361240516438172E-3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17020.5</v>
      </c>
      <c r="F55" s="70">
        <v>33744.6</v>
      </c>
      <c r="G55" s="21">
        <f t="shared" si="6"/>
        <v>0.9825857054728121</v>
      </c>
      <c r="H55" s="221">
        <v>33728.6</v>
      </c>
      <c r="I55" s="21">
        <f t="shared" si="7"/>
        <v>4.743748628760162E-4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14993.470000000001</v>
      </c>
      <c r="F56" s="70">
        <v>45008.333333333336</v>
      </c>
      <c r="G56" s="21">
        <f t="shared" si="6"/>
        <v>2.0018623663056871</v>
      </c>
      <c r="H56" s="221">
        <v>49015</v>
      </c>
      <c r="I56" s="21">
        <f t="shared" si="7"/>
        <v>-8.174368390628714E-2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6653.0533333333342</v>
      </c>
      <c r="F57" s="98">
        <v>22174.166666666668</v>
      </c>
      <c r="G57" s="21">
        <f t="shared" si="6"/>
        <v>2.332930844785051</v>
      </c>
      <c r="H57" s="226">
        <v>20863</v>
      </c>
      <c r="I57" s="21">
        <f t="shared" si="7"/>
        <v>6.2846506574637778E-2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4410.1301587301587</v>
      </c>
      <c r="F58" s="50">
        <v>6421.25</v>
      </c>
      <c r="G58" s="29">
        <f t="shared" si="6"/>
        <v>0.4560227859236059</v>
      </c>
      <c r="H58" s="213">
        <v>6554</v>
      </c>
      <c r="I58" s="29">
        <f t="shared" si="7"/>
        <v>-2.0254806225205983E-2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21656.066666666666</v>
      </c>
      <c r="F59" s="68">
        <v>44060</v>
      </c>
      <c r="G59" s="21">
        <f t="shared" si="6"/>
        <v>1.0345338180833086</v>
      </c>
      <c r="H59" s="220">
        <v>43548.333333333336</v>
      </c>
      <c r="I59" s="21">
        <f t="shared" si="7"/>
        <v>1.1749397221477996E-2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23311.7</v>
      </c>
      <c r="F60" s="70">
        <v>52898</v>
      </c>
      <c r="G60" s="21">
        <f t="shared" si="6"/>
        <v>1.2691609792507623</v>
      </c>
      <c r="H60" s="221">
        <v>52898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83566</v>
      </c>
      <c r="F61" s="73">
        <v>412500</v>
      </c>
      <c r="G61" s="29">
        <f t="shared" si="6"/>
        <v>3.9362180791230883</v>
      </c>
      <c r="H61" s="222">
        <v>433950</v>
      </c>
      <c r="I61" s="29">
        <f t="shared" si="7"/>
        <v>-4.9429657794676805E-2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26799.772222222226</v>
      </c>
      <c r="F63" s="54">
        <v>81080.428571428565</v>
      </c>
      <c r="G63" s="21">
        <f t="shared" ref="G63:G68" si="8">(F63-E63)/E63</f>
        <v>2.0254148393170714</v>
      </c>
      <c r="H63" s="215">
        <v>80554.125</v>
      </c>
      <c r="I63" s="21">
        <f t="shared" ref="I63:I74" si="9">(F63-H63)/H63</f>
        <v>6.5335396719729153E-3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147800.42857142858</v>
      </c>
      <c r="F64" s="46">
        <v>467423.28571428574</v>
      </c>
      <c r="G64" s="21">
        <f t="shared" si="8"/>
        <v>2.1625299752658749</v>
      </c>
      <c r="H64" s="209">
        <v>468851.85714285716</v>
      </c>
      <c r="I64" s="21">
        <f t="shared" si="9"/>
        <v>-3.0469569583812923E-3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78181.666666666657</v>
      </c>
      <c r="F65" s="46">
        <v>254626.25</v>
      </c>
      <c r="G65" s="21">
        <f t="shared" si="8"/>
        <v>2.2568536954528984</v>
      </c>
      <c r="H65" s="209">
        <v>240303.75</v>
      </c>
      <c r="I65" s="21">
        <f t="shared" si="9"/>
        <v>5.9601649995058341E-2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24298.55</v>
      </c>
      <c r="F66" s="46">
        <v>95000</v>
      </c>
      <c r="G66" s="21">
        <f t="shared" si="8"/>
        <v>2.9096983153315734</v>
      </c>
      <c r="H66" s="209">
        <v>99476.666666666672</v>
      </c>
      <c r="I66" s="21">
        <f t="shared" si="9"/>
        <v>-4.5002178065207968E-2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20357.342857142859</v>
      </c>
      <c r="F67" s="46">
        <v>55988.571428571428</v>
      </c>
      <c r="G67" s="21">
        <f t="shared" si="8"/>
        <v>1.7502887690927946</v>
      </c>
      <c r="H67" s="209">
        <v>54488.333333333336</v>
      </c>
      <c r="I67" s="21">
        <f t="shared" si="9"/>
        <v>2.753319845663766E-2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17499.400000000001</v>
      </c>
      <c r="F68" s="58">
        <v>51239.6</v>
      </c>
      <c r="G68" s="31">
        <f t="shared" si="8"/>
        <v>1.9280775340868828</v>
      </c>
      <c r="H68" s="218">
        <v>51239.6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19589.155555555553</v>
      </c>
      <c r="F70" s="43">
        <v>54845.375</v>
      </c>
      <c r="G70" s="21">
        <f>(F70-E70)/E70</f>
        <v>1.7997825043788402</v>
      </c>
      <c r="H70" s="207">
        <v>54314.125</v>
      </c>
      <c r="I70" s="21">
        <f t="shared" si="9"/>
        <v>9.7810652385544282E-3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7829.5199999999995</v>
      </c>
      <c r="F71" s="47">
        <v>35496.333333333336</v>
      </c>
      <c r="G71" s="21">
        <f>(F71-E71)/E71</f>
        <v>3.5336538297792632</v>
      </c>
      <c r="H71" s="210">
        <v>35496.333333333336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6408.5</v>
      </c>
      <c r="F72" s="47">
        <v>21674.75</v>
      </c>
      <c r="G72" s="21">
        <f>(F72-E72)/E72</f>
        <v>2.3821877194351253</v>
      </c>
      <c r="H72" s="210">
        <v>21673.5</v>
      </c>
      <c r="I72" s="21">
        <f t="shared" si="9"/>
        <v>5.7674118162733291E-5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9002.9</v>
      </c>
      <c r="F73" s="47">
        <v>30028.25</v>
      </c>
      <c r="G73" s="21">
        <f>(F73-E73)/E73</f>
        <v>2.3353974830332449</v>
      </c>
      <c r="H73" s="210">
        <v>30028.25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7924.8527777777781</v>
      </c>
      <c r="F74" s="50">
        <v>24359.714285714286</v>
      </c>
      <c r="G74" s="21">
        <f>(F74-E74)/E74</f>
        <v>2.0738380849196085</v>
      </c>
      <c r="H74" s="213">
        <v>24359.714285714286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5020.7333333333336</v>
      </c>
      <c r="F76" s="43">
        <v>19651.599999999999</v>
      </c>
      <c r="G76" s="22">
        <f t="shared" ref="G76:G82" si="10">(F76-E76)/E76</f>
        <v>2.9140895752280538</v>
      </c>
      <c r="H76" s="207">
        <v>19651.599999999999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7604.4</v>
      </c>
      <c r="F77" s="32">
        <v>18038.333333333332</v>
      </c>
      <c r="G77" s="21">
        <f t="shared" si="10"/>
        <v>1.3720915960934896</v>
      </c>
      <c r="H77" s="201">
        <v>17675.625</v>
      </c>
      <c r="I77" s="21">
        <f t="shared" si="11"/>
        <v>2.0520255059344839E-2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3358.2714285714292</v>
      </c>
      <c r="F78" s="47">
        <v>9942.1666666666661</v>
      </c>
      <c r="G78" s="21">
        <f t="shared" si="10"/>
        <v>1.9605012215751576</v>
      </c>
      <c r="H78" s="210">
        <v>9775.8333333333339</v>
      </c>
      <c r="I78" s="21">
        <f t="shared" si="11"/>
        <v>1.7014747250873628E-2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6599.6</v>
      </c>
      <c r="F79" s="47">
        <v>14668.888888888889</v>
      </c>
      <c r="G79" s="21">
        <f t="shared" si="10"/>
        <v>1.2226936312638474</v>
      </c>
      <c r="H79" s="210">
        <v>14668.888888888889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5152.1000000000004</v>
      </c>
      <c r="F80" s="61">
        <v>23931.857142857141</v>
      </c>
      <c r="G80" s="21">
        <f t="shared" si="10"/>
        <v>3.6450684464309968</v>
      </c>
      <c r="H80" s="219">
        <v>23874.75</v>
      </c>
      <c r="I80" s="21">
        <f t="shared" si="11"/>
        <v>2.3919472604798501E-3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9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7503.75</v>
      </c>
      <c r="F82" s="50">
        <v>38168.300000000003</v>
      </c>
      <c r="G82" s="23">
        <f t="shared" si="10"/>
        <v>4.0865633849741796</v>
      </c>
      <c r="H82" s="213">
        <v>38400.5</v>
      </c>
      <c r="I82" s="23">
        <f t="shared" si="11"/>
        <v>-6.0467962656735484E-3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H91" sqref="H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4" t="s">
        <v>201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5" t="s">
        <v>3</v>
      </c>
      <c r="B13" s="241"/>
      <c r="C13" s="243" t="s">
        <v>0</v>
      </c>
      <c r="D13" s="237" t="s">
        <v>23</v>
      </c>
      <c r="E13" s="237" t="s">
        <v>221</v>
      </c>
      <c r="F13" s="254" t="s">
        <v>224</v>
      </c>
      <c r="G13" s="237" t="s">
        <v>197</v>
      </c>
      <c r="H13" s="254" t="s">
        <v>219</v>
      </c>
      <c r="I13" s="237" t="s">
        <v>187</v>
      </c>
    </row>
    <row r="14" spans="1:9" s="145" customFormat="1" ht="33.75" customHeight="1" thickBot="1" x14ac:dyDescent="0.25">
      <c r="A14" s="236"/>
      <c r="B14" s="242"/>
      <c r="C14" s="244"/>
      <c r="D14" s="257"/>
      <c r="E14" s="238"/>
      <c r="F14" s="255"/>
      <c r="G14" s="256"/>
      <c r="H14" s="255"/>
      <c r="I14" s="256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16</v>
      </c>
      <c r="C16" s="188" t="s">
        <v>96</v>
      </c>
      <c r="D16" s="185" t="s">
        <v>81</v>
      </c>
      <c r="E16" s="206">
        <v>875.50222222222214</v>
      </c>
      <c r="F16" s="206">
        <v>3523</v>
      </c>
      <c r="G16" s="194">
        <f>(F16-E16)/E16</f>
        <v>3.0239760797612036</v>
      </c>
      <c r="H16" s="206">
        <v>3803.35</v>
      </c>
      <c r="I16" s="194">
        <f>(F16-H16)/H16</f>
        <v>-7.3711333429739553E-2</v>
      </c>
    </row>
    <row r="17" spans="1:9" ht="16.5" x14ac:dyDescent="0.3">
      <c r="A17" s="150"/>
      <c r="B17" s="202" t="s">
        <v>11</v>
      </c>
      <c r="C17" s="189" t="s">
        <v>91</v>
      </c>
      <c r="D17" s="185" t="s">
        <v>81</v>
      </c>
      <c r="E17" s="209">
        <v>638.39999999999986</v>
      </c>
      <c r="F17" s="209">
        <v>3605</v>
      </c>
      <c r="G17" s="194">
        <f>(F17-E17)/E17</f>
        <v>4.646929824561405</v>
      </c>
      <c r="H17" s="209">
        <v>3850</v>
      </c>
      <c r="I17" s="194">
        <f>(F17-H17)/H17</f>
        <v>-6.363636363636363E-2</v>
      </c>
    </row>
    <row r="18" spans="1:9" ht="16.5" x14ac:dyDescent="0.3">
      <c r="A18" s="150"/>
      <c r="B18" s="202" t="s">
        <v>12</v>
      </c>
      <c r="C18" s="189" t="s">
        <v>92</v>
      </c>
      <c r="D18" s="185" t="s">
        <v>81</v>
      </c>
      <c r="E18" s="209">
        <v>827.6</v>
      </c>
      <c r="F18" s="209">
        <v>4841.6666666666661</v>
      </c>
      <c r="G18" s="194">
        <f>(F18-E18)/E18</f>
        <v>4.8502497180602537</v>
      </c>
      <c r="H18" s="209">
        <v>5110.9333333333334</v>
      </c>
      <c r="I18" s="194">
        <f>(F18-H18)/H18</f>
        <v>-5.2684441197954839E-2</v>
      </c>
    </row>
    <row r="19" spans="1:9" ht="16.5" x14ac:dyDescent="0.3">
      <c r="A19" s="150"/>
      <c r="B19" s="202" t="s">
        <v>13</v>
      </c>
      <c r="C19" s="189" t="s">
        <v>93</v>
      </c>
      <c r="D19" s="185" t="s">
        <v>81</v>
      </c>
      <c r="E19" s="209">
        <v>851.90666666666675</v>
      </c>
      <c r="F19" s="209">
        <v>4236.875</v>
      </c>
      <c r="G19" s="194">
        <f>(F19-E19)/E19</f>
        <v>3.9734027984286224</v>
      </c>
      <c r="H19" s="209">
        <v>4468.625</v>
      </c>
      <c r="I19" s="194">
        <f>(F19-H19)/H19</f>
        <v>-5.1861590534000954E-2</v>
      </c>
    </row>
    <row r="20" spans="1:9" ht="16.5" x14ac:dyDescent="0.3">
      <c r="A20" s="150"/>
      <c r="B20" s="202" t="s">
        <v>6</v>
      </c>
      <c r="C20" s="189" t="s">
        <v>86</v>
      </c>
      <c r="D20" s="185" t="s">
        <v>161</v>
      </c>
      <c r="E20" s="209">
        <v>5151.84</v>
      </c>
      <c r="F20" s="209">
        <v>22838.777777777777</v>
      </c>
      <c r="G20" s="194">
        <f>(F20-E20)/E20</f>
        <v>3.4331302559430759</v>
      </c>
      <c r="H20" s="209">
        <v>23956.125</v>
      </c>
      <c r="I20" s="194">
        <f>(F20-H20)/H20</f>
        <v>-4.6641400569675716E-2</v>
      </c>
    </row>
    <row r="21" spans="1:9" ht="16.5" x14ac:dyDescent="0.3">
      <c r="A21" s="150"/>
      <c r="B21" s="202" t="s">
        <v>14</v>
      </c>
      <c r="C21" s="189" t="s">
        <v>94</v>
      </c>
      <c r="D21" s="185" t="s">
        <v>81</v>
      </c>
      <c r="E21" s="209">
        <v>845.5</v>
      </c>
      <c r="F21" s="209">
        <v>3524.4</v>
      </c>
      <c r="G21" s="194">
        <f>(F21-E21)/E21</f>
        <v>3.168421052631579</v>
      </c>
      <c r="H21" s="209">
        <v>3649.4</v>
      </c>
      <c r="I21" s="194">
        <f>(F21-H21)/H21</f>
        <v>-3.4252205842056224E-2</v>
      </c>
    </row>
    <row r="22" spans="1:9" ht="16.5" x14ac:dyDescent="0.3">
      <c r="A22" s="150"/>
      <c r="B22" s="202" t="s">
        <v>18</v>
      </c>
      <c r="C22" s="189" t="s">
        <v>98</v>
      </c>
      <c r="D22" s="185" t="s">
        <v>83</v>
      </c>
      <c r="E22" s="209">
        <v>4921.3866666666672</v>
      </c>
      <c r="F22" s="209">
        <v>17705.555555555555</v>
      </c>
      <c r="G22" s="194">
        <f>(F22-E22)/E22</f>
        <v>2.5976761743754238</v>
      </c>
      <c r="H22" s="209">
        <v>18313.822222222225</v>
      </c>
      <c r="I22" s="194">
        <f>(F22-H22)/H22</f>
        <v>-3.3213529064871641E-2</v>
      </c>
    </row>
    <row r="23" spans="1:9" ht="16.5" x14ac:dyDescent="0.3">
      <c r="A23" s="150"/>
      <c r="B23" s="202" t="s">
        <v>17</v>
      </c>
      <c r="C23" s="189" t="s">
        <v>97</v>
      </c>
      <c r="D23" s="187" t="s">
        <v>161</v>
      </c>
      <c r="E23" s="209">
        <v>4048.3222222222221</v>
      </c>
      <c r="F23" s="209">
        <v>7718.7777777777774</v>
      </c>
      <c r="G23" s="194">
        <f>(F23-E23)/E23</f>
        <v>0.90666092125956155</v>
      </c>
      <c r="H23" s="209">
        <v>7779.1</v>
      </c>
      <c r="I23" s="194">
        <f>(F23-H23)/H23</f>
        <v>-7.7543960383878582E-3</v>
      </c>
    </row>
    <row r="24" spans="1:9" ht="16.5" x14ac:dyDescent="0.3">
      <c r="A24" s="150"/>
      <c r="B24" s="202" t="s">
        <v>15</v>
      </c>
      <c r="C24" s="189" t="s">
        <v>95</v>
      </c>
      <c r="D24" s="187" t="s">
        <v>82</v>
      </c>
      <c r="E24" s="209">
        <v>2725.3599999999997</v>
      </c>
      <c r="F24" s="209">
        <v>13972.4</v>
      </c>
      <c r="G24" s="194">
        <f>(F24-E24)/E24</f>
        <v>4.1268089353333144</v>
      </c>
      <c r="H24" s="209">
        <v>14012.4</v>
      </c>
      <c r="I24" s="194">
        <f>(F24-H24)/H24</f>
        <v>-2.8546144843138934E-3</v>
      </c>
    </row>
    <row r="25" spans="1:9" ht="16.5" x14ac:dyDescent="0.3">
      <c r="A25" s="150"/>
      <c r="B25" s="202" t="s">
        <v>10</v>
      </c>
      <c r="C25" s="189" t="s">
        <v>90</v>
      </c>
      <c r="D25" s="187" t="s">
        <v>161</v>
      </c>
      <c r="E25" s="209">
        <v>3394.2799999999997</v>
      </c>
      <c r="F25" s="209">
        <v>10279.4</v>
      </c>
      <c r="G25" s="194">
        <f>(F25-E25)/E25</f>
        <v>2.0284478593398307</v>
      </c>
      <c r="H25" s="209">
        <v>10129</v>
      </c>
      <c r="I25" s="194">
        <f>(F25-H25)/H25</f>
        <v>1.4848454931385096E-2</v>
      </c>
    </row>
    <row r="26" spans="1:9" ht="16.5" x14ac:dyDescent="0.3">
      <c r="A26" s="150"/>
      <c r="B26" s="202" t="s">
        <v>19</v>
      </c>
      <c r="C26" s="189" t="s">
        <v>99</v>
      </c>
      <c r="D26" s="187" t="s">
        <v>161</v>
      </c>
      <c r="E26" s="209">
        <v>3975.42</v>
      </c>
      <c r="F26" s="209">
        <v>13861.9</v>
      </c>
      <c r="G26" s="194">
        <f>(F26-E26)/E26</f>
        <v>2.4869020128690802</v>
      </c>
      <c r="H26" s="209">
        <v>13499.4</v>
      </c>
      <c r="I26" s="194">
        <f>(F26-H26)/H26</f>
        <v>2.6853045320532766E-2</v>
      </c>
    </row>
    <row r="27" spans="1:9" ht="16.5" x14ac:dyDescent="0.3">
      <c r="A27" s="150"/>
      <c r="B27" s="202" t="s">
        <v>5</v>
      </c>
      <c r="C27" s="189" t="s">
        <v>85</v>
      </c>
      <c r="D27" s="187" t="s">
        <v>161</v>
      </c>
      <c r="E27" s="209">
        <v>4259.2199999999993</v>
      </c>
      <c r="F27" s="209">
        <v>21435.444444444445</v>
      </c>
      <c r="G27" s="194">
        <f>(F27-E27)/E27</f>
        <v>4.0327159537296611</v>
      </c>
      <c r="H27" s="209">
        <v>20269.333333333336</v>
      </c>
      <c r="I27" s="194">
        <f>(F27-H27)/H27</f>
        <v>5.7530807349910014E-2</v>
      </c>
    </row>
    <row r="28" spans="1:9" ht="16.5" x14ac:dyDescent="0.3">
      <c r="A28" s="150"/>
      <c r="B28" s="202" t="s">
        <v>7</v>
      </c>
      <c r="C28" s="189" t="s">
        <v>87</v>
      </c>
      <c r="D28" s="187" t="s">
        <v>161</v>
      </c>
      <c r="E28" s="209">
        <v>1590.38</v>
      </c>
      <c r="F28" s="209">
        <v>4749.8999999999996</v>
      </c>
      <c r="G28" s="194">
        <f>(F28-E28)/E28</f>
        <v>1.9866447012663635</v>
      </c>
      <c r="H28" s="209">
        <v>4462.5</v>
      </c>
      <c r="I28" s="194">
        <f>(F28-H28)/H28</f>
        <v>6.4403361344537738E-2</v>
      </c>
    </row>
    <row r="29" spans="1:9" ht="17.25" thickBot="1" x14ac:dyDescent="0.35">
      <c r="A29" s="151"/>
      <c r="B29" s="202" t="s">
        <v>4</v>
      </c>
      <c r="C29" s="189" t="s">
        <v>84</v>
      </c>
      <c r="D29" s="187" t="s">
        <v>161</v>
      </c>
      <c r="E29" s="209">
        <v>4242.54</v>
      </c>
      <c r="F29" s="209">
        <v>13936.9</v>
      </c>
      <c r="G29" s="194">
        <f>(F29-E29)/E29</f>
        <v>2.2850367939960496</v>
      </c>
      <c r="H29" s="209">
        <v>13082.7</v>
      </c>
      <c r="I29" s="194">
        <f>(F29-H29)/H29</f>
        <v>6.5292332622470806E-2</v>
      </c>
    </row>
    <row r="30" spans="1:9" ht="16.5" x14ac:dyDescent="0.3">
      <c r="A30" s="37"/>
      <c r="B30" s="202" t="s">
        <v>9</v>
      </c>
      <c r="C30" s="189" t="s">
        <v>88</v>
      </c>
      <c r="D30" s="187" t="s">
        <v>161</v>
      </c>
      <c r="E30" s="209">
        <v>4737.7833333333328</v>
      </c>
      <c r="F30" s="209">
        <v>21899.5</v>
      </c>
      <c r="G30" s="194">
        <f>(F30-E30)/E30</f>
        <v>3.6223093077986546</v>
      </c>
      <c r="H30" s="209">
        <v>18029</v>
      </c>
      <c r="I30" s="194">
        <f>(F30-H30)/H30</f>
        <v>0.21468190138110821</v>
      </c>
    </row>
    <row r="31" spans="1:9" ht="17.25" thickBot="1" x14ac:dyDescent="0.35">
      <c r="A31" s="38"/>
      <c r="B31" s="203" t="s">
        <v>8</v>
      </c>
      <c r="C31" s="190" t="s">
        <v>89</v>
      </c>
      <c r="D31" s="186" t="s">
        <v>161</v>
      </c>
      <c r="E31" s="212">
        <v>14580.288571428573</v>
      </c>
      <c r="F31" s="212">
        <v>74915.399999999994</v>
      </c>
      <c r="G31" s="196">
        <f>(F31-E31)/E31</f>
        <v>4.1381287573967267</v>
      </c>
      <c r="H31" s="212">
        <v>59508.1</v>
      </c>
      <c r="I31" s="196">
        <f>(F31-H31)/H31</f>
        <v>0.25891097178367306</v>
      </c>
    </row>
    <row r="32" spans="1:9" ht="15.75" customHeight="1" thickBot="1" x14ac:dyDescent="0.25">
      <c r="A32" s="247" t="s">
        <v>188</v>
      </c>
      <c r="B32" s="248"/>
      <c r="C32" s="248"/>
      <c r="D32" s="249"/>
      <c r="E32" s="99">
        <f>SUM(E16:E31)</f>
        <v>57665.729682539684</v>
      </c>
      <c r="F32" s="100">
        <f>SUM(F16:F31)</f>
        <v>243044.89722222218</v>
      </c>
      <c r="G32" s="101">
        <f t="shared" ref="G32" si="0">(F32-E32)/E32</f>
        <v>3.2147198788644222</v>
      </c>
      <c r="H32" s="100">
        <f>SUM(H16:H31)</f>
        <v>223923.7888888889</v>
      </c>
      <c r="I32" s="104">
        <f t="shared" ref="I32" si="1">(F32-H32)/H32</f>
        <v>8.5391143246603352E-2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28</v>
      </c>
      <c r="C34" s="191" t="s">
        <v>102</v>
      </c>
      <c r="D34" s="193" t="s">
        <v>161</v>
      </c>
      <c r="E34" s="215">
        <v>4901.2</v>
      </c>
      <c r="F34" s="215">
        <v>10020</v>
      </c>
      <c r="G34" s="194">
        <f>(F34-E34)/E34</f>
        <v>1.0443972904594794</v>
      </c>
      <c r="H34" s="215">
        <v>9882</v>
      </c>
      <c r="I34" s="194">
        <f>(F34-H34)/H34</f>
        <v>1.3964784456587736E-2</v>
      </c>
    </row>
    <row r="35" spans="1:9" ht="16.5" x14ac:dyDescent="0.3">
      <c r="A35" s="37"/>
      <c r="B35" s="202" t="s">
        <v>29</v>
      </c>
      <c r="C35" s="189" t="s">
        <v>103</v>
      </c>
      <c r="D35" s="185" t="s">
        <v>161</v>
      </c>
      <c r="E35" s="209">
        <v>6457.96</v>
      </c>
      <c r="F35" s="209">
        <v>9044.8571428571431</v>
      </c>
      <c r="G35" s="194">
        <f>(F35-E35)/E35</f>
        <v>0.40057497148590931</v>
      </c>
      <c r="H35" s="209">
        <v>8848.9333333333343</v>
      </c>
      <c r="I35" s="194">
        <f>(F35-H35)/H35</f>
        <v>2.2140952151348803E-2</v>
      </c>
    </row>
    <row r="36" spans="1:9" ht="16.5" x14ac:dyDescent="0.3">
      <c r="A36" s="37"/>
      <c r="B36" s="204" t="s">
        <v>30</v>
      </c>
      <c r="C36" s="189" t="s">
        <v>104</v>
      </c>
      <c r="D36" s="185" t="s">
        <v>161</v>
      </c>
      <c r="E36" s="209">
        <v>3499.4399999999996</v>
      </c>
      <c r="F36" s="209">
        <v>7617.4</v>
      </c>
      <c r="G36" s="194">
        <f>(F36-E36)/E36</f>
        <v>1.1767482797247562</v>
      </c>
      <c r="H36" s="209">
        <v>7368.2000000000007</v>
      </c>
      <c r="I36" s="194">
        <f>(F36-H36)/H36</f>
        <v>3.382101463043876E-2</v>
      </c>
    </row>
    <row r="37" spans="1:9" ht="16.5" x14ac:dyDescent="0.3">
      <c r="A37" s="37"/>
      <c r="B37" s="202" t="s">
        <v>26</v>
      </c>
      <c r="C37" s="189" t="s">
        <v>100</v>
      </c>
      <c r="D37" s="185" t="s">
        <v>161</v>
      </c>
      <c r="E37" s="209">
        <v>7014.48</v>
      </c>
      <c r="F37" s="209">
        <v>19399.400000000001</v>
      </c>
      <c r="G37" s="194">
        <f>(F37-E37)/E37</f>
        <v>1.7656219705523435</v>
      </c>
      <c r="H37" s="209">
        <v>18374.400000000001</v>
      </c>
      <c r="I37" s="194">
        <f>(F37-H37)/H37</f>
        <v>5.5784134447927548E-2</v>
      </c>
    </row>
    <row r="38" spans="1:9" ht="17.25" thickBot="1" x14ac:dyDescent="0.35">
      <c r="A38" s="38"/>
      <c r="B38" s="204" t="s">
        <v>27</v>
      </c>
      <c r="C38" s="189" t="s">
        <v>101</v>
      </c>
      <c r="D38" s="197" t="s">
        <v>161</v>
      </c>
      <c r="E38" s="212">
        <v>7053.619999999999</v>
      </c>
      <c r="F38" s="212">
        <v>20199.900000000001</v>
      </c>
      <c r="G38" s="196">
        <f>(F38-E38)/E38</f>
        <v>1.8637635710457898</v>
      </c>
      <c r="H38" s="212">
        <v>18933.222222222223</v>
      </c>
      <c r="I38" s="196">
        <f>(F38-H38)/H38</f>
        <v>6.6902387924811818E-2</v>
      </c>
    </row>
    <row r="39" spans="1:9" ht="15.75" customHeight="1" thickBot="1" x14ac:dyDescent="0.25">
      <c r="A39" s="247" t="s">
        <v>189</v>
      </c>
      <c r="B39" s="248"/>
      <c r="C39" s="248"/>
      <c r="D39" s="249"/>
      <c r="E39" s="83">
        <f>SUM(E34:E38)</f>
        <v>28926.699999999997</v>
      </c>
      <c r="F39" s="102">
        <f>SUM(F34:F38)</f>
        <v>66281.557142857142</v>
      </c>
      <c r="G39" s="103">
        <f t="shared" ref="G39" si="2">(F39-E39)/E39</f>
        <v>1.2913625523428924</v>
      </c>
      <c r="H39" s="102">
        <f>SUM(H34:H38)</f>
        <v>63406.755555555559</v>
      </c>
      <c r="I39" s="104">
        <f t="shared" ref="I39" si="3">(F39-H39)/H39</f>
        <v>4.5339042537553387E-2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31</v>
      </c>
      <c r="C41" s="189" t="s">
        <v>105</v>
      </c>
      <c r="D41" s="193" t="s">
        <v>161</v>
      </c>
      <c r="E41" s="207">
        <v>73600.212380952376</v>
      </c>
      <c r="F41" s="209">
        <v>287807.33333333337</v>
      </c>
      <c r="G41" s="194">
        <f>(F41-E41)/E41</f>
        <v>2.9104144407036721</v>
      </c>
      <c r="H41" s="209">
        <v>289474</v>
      </c>
      <c r="I41" s="194">
        <f>(F41-H41)/H41</f>
        <v>-5.7575694765907397E-3</v>
      </c>
    </row>
    <row r="42" spans="1:9" ht="16.5" x14ac:dyDescent="0.3">
      <c r="A42" s="37"/>
      <c r="B42" s="202" t="s">
        <v>33</v>
      </c>
      <c r="C42" s="189" t="s">
        <v>107</v>
      </c>
      <c r="D42" s="185" t="s">
        <v>161</v>
      </c>
      <c r="E42" s="210">
        <v>26592</v>
      </c>
      <c r="F42" s="209">
        <v>131769.60000000001</v>
      </c>
      <c r="G42" s="194">
        <f>(F42-E42)/E42</f>
        <v>3.9552346570397114</v>
      </c>
      <c r="H42" s="209">
        <v>131769.60000000001</v>
      </c>
      <c r="I42" s="194">
        <f>(F42-H42)/H42</f>
        <v>0</v>
      </c>
    </row>
    <row r="43" spans="1:9" ht="16.5" x14ac:dyDescent="0.3">
      <c r="A43" s="37"/>
      <c r="B43" s="204" t="s">
        <v>32</v>
      </c>
      <c r="C43" s="189" t="s">
        <v>106</v>
      </c>
      <c r="D43" s="185" t="s">
        <v>161</v>
      </c>
      <c r="E43" s="210">
        <v>48507.8</v>
      </c>
      <c r="F43" s="217">
        <v>196842</v>
      </c>
      <c r="G43" s="194">
        <f>(F43-E43)/E43</f>
        <v>3.0579453201340816</v>
      </c>
      <c r="H43" s="217">
        <v>185872.88571428572</v>
      </c>
      <c r="I43" s="194">
        <f>(F43-H43)/H43</f>
        <v>5.9014063528208441E-2</v>
      </c>
    </row>
    <row r="44" spans="1:9" ht="16.5" x14ac:dyDescent="0.3">
      <c r="A44" s="37"/>
      <c r="B44" s="202" t="s">
        <v>35</v>
      </c>
      <c r="C44" s="189" t="s">
        <v>152</v>
      </c>
      <c r="D44" s="185" t="s">
        <v>161</v>
      </c>
      <c r="E44" s="210">
        <v>14682.8</v>
      </c>
      <c r="F44" s="210">
        <v>55333.333333333336</v>
      </c>
      <c r="G44" s="194">
        <f>(F44-E44)/E44</f>
        <v>2.7685818327112908</v>
      </c>
      <c r="H44" s="210">
        <v>49833.333333333336</v>
      </c>
      <c r="I44" s="194">
        <f>(F44-H44)/H44</f>
        <v>0.11036789297658862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26687.438095238096</v>
      </c>
      <c r="F45" s="210">
        <v>131642.85714285713</v>
      </c>
      <c r="G45" s="194">
        <f>(F45-E45)/E45</f>
        <v>3.932764871362699</v>
      </c>
      <c r="H45" s="210">
        <v>117713.57142857143</v>
      </c>
      <c r="I45" s="194">
        <f>(F45-H45)/H45</f>
        <v>0.1183320287137663</v>
      </c>
    </row>
    <row r="46" spans="1:9" ht="16.5" customHeight="1" thickBot="1" x14ac:dyDescent="0.35">
      <c r="A46" s="38"/>
      <c r="B46" s="202" t="s">
        <v>34</v>
      </c>
      <c r="C46" s="189" t="s">
        <v>154</v>
      </c>
      <c r="D46" s="185" t="s">
        <v>161</v>
      </c>
      <c r="E46" s="213">
        <v>15544.720000000001</v>
      </c>
      <c r="F46" s="213">
        <v>70498.571428571435</v>
      </c>
      <c r="G46" s="200">
        <f>(F46-E46)/E46</f>
        <v>3.5352101181990689</v>
      </c>
      <c r="H46" s="213">
        <v>62920</v>
      </c>
      <c r="I46" s="200">
        <f>(F46-H46)/H46</f>
        <v>0.12044773408409781</v>
      </c>
    </row>
    <row r="47" spans="1:9" ht="15.75" customHeight="1" thickBot="1" x14ac:dyDescent="0.25">
      <c r="A47" s="247" t="s">
        <v>190</v>
      </c>
      <c r="B47" s="248"/>
      <c r="C47" s="248"/>
      <c r="D47" s="249"/>
      <c r="E47" s="83">
        <f>SUM(E41:E46)</f>
        <v>205614.97047619044</v>
      </c>
      <c r="F47" s="83">
        <f>SUM(F41:F46)</f>
        <v>873893.69523809536</v>
      </c>
      <c r="G47" s="103">
        <f t="shared" ref="G47" si="4">(F47-E47)/E47</f>
        <v>3.2501462476891461</v>
      </c>
      <c r="H47" s="102">
        <f>SUM(H41:H46)</f>
        <v>837583.39047619049</v>
      </c>
      <c r="I47" s="104">
        <f t="shared" ref="I47" si="5">(F47-H47)/H47</f>
        <v>4.3351271258210373E-2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46</v>
      </c>
      <c r="C49" s="189" t="s">
        <v>111</v>
      </c>
      <c r="D49" s="193" t="s">
        <v>110</v>
      </c>
      <c r="E49" s="207">
        <v>12377.26</v>
      </c>
      <c r="F49" s="207">
        <v>57634.222222222219</v>
      </c>
      <c r="G49" s="194">
        <f>(F49-E49)/E49</f>
        <v>3.6564604946670114</v>
      </c>
      <c r="H49" s="207">
        <v>57634.222222222219</v>
      </c>
      <c r="I49" s="194">
        <f>(F49-H49)/H49</f>
        <v>0</v>
      </c>
    </row>
    <row r="50" spans="1:9" ht="16.5" x14ac:dyDescent="0.3">
      <c r="A50" s="37"/>
      <c r="B50" s="202" t="s">
        <v>47</v>
      </c>
      <c r="C50" s="189" t="s">
        <v>113</v>
      </c>
      <c r="D50" s="187" t="s">
        <v>114</v>
      </c>
      <c r="E50" s="210">
        <v>41181.288888888885</v>
      </c>
      <c r="F50" s="210">
        <v>181273.5</v>
      </c>
      <c r="G50" s="194">
        <f>(F50-E50)/E50</f>
        <v>3.4018413432637691</v>
      </c>
      <c r="H50" s="210">
        <v>181273.5</v>
      </c>
      <c r="I50" s="194">
        <f>(F50-H50)/H50</f>
        <v>0</v>
      </c>
    </row>
    <row r="51" spans="1:9" ht="16.5" x14ac:dyDescent="0.3">
      <c r="A51" s="37"/>
      <c r="B51" s="202" t="s">
        <v>48</v>
      </c>
      <c r="C51" s="189" t="s">
        <v>157</v>
      </c>
      <c r="D51" s="185" t="s">
        <v>114</v>
      </c>
      <c r="E51" s="210">
        <v>86728.366666666669</v>
      </c>
      <c r="F51" s="210">
        <v>203426</v>
      </c>
      <c r="G51" s="194">
        <f>(F51-E51)/E51</f>
        <v>1.3455532234551479</v>
      </c>
      <c r="H51" s="210">
        <v>203426</v>
      </c>
      <c r="I51" s="194">
        <f>(F51-H51)/H51</f>
        <v>0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50085.5</v>
      </c>
      <c r="F52" s="210">
        <v>263330</v>
      </c>
      <c r="G52" s="194">
        <f>(F52-E52)/E52</f>
        <v>4.2576094877759036</v>
      </c>
      <c r="H52" s="210">
        <v>263330</v>
      </c>
      <c r="I52" s="194">
        <f>(F52-H52)/H52</f>
        <v>0</v>
      </c>
    </row>
    <row r="53" spans="1:9" ht="16.5" x14ac:dyDescent="0.3">
      <c r="A53" s="37"/>
      <c r="B53" s="202" t="s">
        <v>45</v>
      </c>
      <c r="C53" s="189" t="s">
        <v>109</v>
      </c>
      <c r="D53" s="187" t="s">
        <v>108</v>
      </c>
      <c r="E53" s="210">
        <v>21452.742857142857</v>
      </c>
      <c r="F53" s="210">
        <v>101875.33333333333</v>
      </c>
      <c r="G53" s="194">
        <f>(F53-E53)/E53</f>
        <v>3.7488255470051999</v>
      </c>
      <c r="H53" s="210">
        <v>98124.222222222219</v>
      </c>
      <c r="I53" s="194">
        <f>(F53-H53)/H53</f>
        <v>3.8228186946704726E-2</v>
      </c>
    </row>
    <row r="54" spans="1:9" ht="16.5" customHeight="1" thickBot="1" x14ac:dyDescent="0.35">
      <c r="A54" s="38"/>
      <c r="B54" s="202" t="s">
        <v>49</v>
      </c>
      <c r="C54" s="189" t="s">
        <v>158</v>
      </c>
      <c r="D54" s="186" t="s">
        <v>199</v>
      </c>
      <c r="E54" s="213">
        <v>5315.0166666666664</v>
      </c>
      <c r="F54" s="213">
        <v>25020</v>
      </c>
      <c r="G54" s="200">
        <f>(F54-E54)/E54</f>
        <v>3.7074170353808866</v>
      </c>
      <c r="H54" s="213">
        <v>24040</v>
      </c>
      <c r="I54" s="200">
        <f>(F54-H54)/H54</f>
        <v>4.076539101497504E-2</v>
      </c>
    </row>
    <row r="55" spans="1:9" ht="15.75" customHeight="1" thickBot="1" x14ac:dyDescent="0.25">
      <c r="A55" s="247" t="s">
        <v>191</v>
      </c>
      <c r="B55" s="248"/>
      <c r="C55" s="248"/>
      <c r="D55" s="249"/>
      <c r="E55" s="83">
        <f>SUM(E49:E54)</f>
        <v>217140.17507936506</v>
      </c>
      <c r="F55" s="83">
        <f>SUM(F49:F54)</f>
        <v>832559.05555555562</v>
      </c>
      <c r="G55" s="103">
        <f t="shared" ref="G55" si="6">(F55-E55)/E55</f>
        <v>2.8342009038689135</v>
      </c>
      <c r="H55" s="83">
        <f>SUM(H49:H54)</f>
        <v>827827.9444444445</v>
      </c>
      <c r="I55" s="104">
        <f t="shared" ref="I55" si="7">(F55-H55)/H55</f>
        <v>5.7150898841499889E-3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41</v>
      </c>
      <c r="C57" s="192" t="s">
        <v>118</v>
      </c>
      <c r="D57" s="193" t="s">
        <v>114</v>
      </c>
      <c r="E57" s="207">
        <v>14993.470000000001</v>
      </c>
      <c r="F57" s="163">
        <v>45008.333333333336</v>
      </c>
      <c r="G57" s="195">
        <f>(F57-E57)/E57</f>
        <v>2.0018623663056871</v>
      </c>
      <c r="H57" s="163">
        <v>49015</v>
      </c>
      <c r="I57" s="195">
        <f>(F57-H57)/H57</f>
        <v>-8.174368390628714E-2</v>
      </c>
    </row>
    <row r="58" spans="1:9" ht="16.5" x14ac:dyDescent="0.3">
      <c r="A58" s="110"/>
      <c r="B58" s="224" t="s">
        <v>56</v>
      </c>
      <c r="C58" s="189" t="s">
        <v>123</v>
      </c>
      <c r="D58" s="185" t="s">
        <v>120</v>
      </c>
      <c r="E58" s="210">
        <v>83566</v>
      </c>
      <c r="F58" s="221">
        <v>412500</v>
      </c>
      <c r="G58" s="194">
        <f>(F58-E58)/E58</f>
        <v>3.9362180791230883</v>
      </c>
      <c r="H58" s="221">
        <v>433950</v>
      </c>
      <c r="I58" s="194">
        <f>(F58-H58)/H58</f>
        <v>-4.9429657794676805E-2</v>
      </c>
    </row>
    <row r="59" spans="1:9" ht="16.5" x14ac:dyDescent="0.3">
      <c r="A59" s="110"/>
      <c r="B59" s="224" t="s">
        <v>43</v>
      </c>
      <c r="C59" s="189" t="s">
        <v>119</v>
      </c>
      <c r="D59" s="185" t="s">
        <v>114</v>
      </c>
      <c r="E59" s="210">
        <v>4410.1301587301587</v>
      </c>
      <c r="F59" s="210">
        <v>6421.25</v>
      </c>
      <c r="G59" s="194">
        <f>(F59-E59)/E59</f>
        <v>0.4560227859236059</v>
      </c>
      <c r="H59" s="210">
        <v>6554</v>
      </c>
      <c r="I59" s="194">
        <f>(F59-H59)/H59</f>
        <v>-2.0254806225205983E-2</v>
      </c>
    </row>
    <row r="60" spans="1:9" ht="16.5" x14ac:dyDescent="0.3">
      <c r="A60" s="110"/>
      <c r="B60" s="224" t="s">
        <v>55</v>
      </c>
      <c r="C60" s="189" t="s">
        <v>122</v>
      </c>
      <c r="D60" s="185" t="s">
        <v>120</v>
      </c>
      <c r="E60" s="210">
        <v>23311.7</v>
      </c>
      <c r="F60" s="221">
        <v>52898</v>
      </c>
      <c r="G60" s="194">
        <f>(F60-E60)/E60</f>
        <v>1.2691609792507623</v>
      </c>
      <c r="H60" s="221">
        <v>52898</v>
      </c>
      <c r="I60" s="194">
        <f>(F60-H60)/H60</f>
        <v>0</v>
      </c>
    </row>
    <row r="61" spans="1:9" s="145" customFormat="1" ht="16.5" x14ac:dyDescent="0.3">
      <c r="A61" s="168"/>
      <c r="B61" s="224" t="s">
        <v>40</v>
      </c>
      <c r="C61" s="189" t="s">
        <v>117</v>
      </c>
      <c r="D61" s="185" t="s">
        <v>114</v>
      </c>
      <c r="E61" s="210">
        <v>17020.5</v>
      </c>
      <c r="F61" s="226">
        <v>33744.6</v>
      </c>
      <c r="G61" s="194">
        <f>(F61-E61)/E61</f>
        <v>0.9825857054728121</v>
      </c>
      <c r="H61" s="226">
        <v>33728.6</v>
      </c>
      <c r="I61" s="194">
        <f>(F61-H61)/H61</f>
        <v>4.743748628760162E-4</v>
      </c>
    </row>
    <row r="62" spans="1:9" s="145" customFormat="1" ht="17.25" thickBot="1" x14ac:dyDescent="0.35">
      <c r="A62" s="168"/>
      <c r="B62" s="225" t="s">
        <v>39</v>
      </c>
      <c r="C62" s="190" t="s">
        <v>116</v>
      </c>
      <c r="D62" s="186" t="s">
        <v>114</v>
      </c>
      <c r="E62" s="213">
        <v>19078.23333333333</v>
      </c>
      <c r="F62" s="222">
        <v>47061.25</v>
      </c>
      <c r="G62" s="199">
        <f>(F62-E62)/E62</f>
        <v>1.4667509395524048</v>
      </c>
      <c r="H62" s="222">
        <v>46956.25</v>
      </c>
      <c r="I62" s="199">
        <f>(F62-H62)/H62</f>
        <v>2.2361240516438172E-3</v>
      </c>
    </row>
    <row r="63" spans="1:9" s="145" customFormat="1" ht="16.5" x14ac:dyDescent="0.3">
      <c r="A63" s="168"/>
      <c r="B63" s="94" t="s">
        <v>54</v>
      </c>
      <c r="C63" s="188" t="s">
        <v>121</v>
      </c>
      <c r="D63" s="185" t="s">
        <v>120</v>
      </c>
      <c r="E63" s="210">
        <v>21656.066666666666</v>
      </c>
      <c r="F63" s="220">
        <v>44060</v>
      </c>
      <c r="G63" s="194">
        <f>(F63-E63)/E63</f>
        <v>1.0345338180833086</v>
      </c>
      <c r="H63" s="220">
        <v>43548.333333333336</v>
      </c>
      <c r="I63" s="194">
        <f>(F63-H63)/H63</f>
        <v>1.1749397221477996E-2</v>
      </c>
    </row>
    <row r="64" spans="1:9" s="145" customFormat="1" ht="16.5" x14ac:dyDescent="0.3">
      <c r="A64" s="168"/>
      <c r="B64" s="224" t="s">
        <v>38</v>
      </c>
      <c r="C64" s="189" t="s">
        <v>115</v>
      </c>
      <c r="D64" s="187" t="s">
        <v>114</v>
      </c>
      <c r="E64" s="217">
        <v>12597.35</v>
      </c>
      <c r="F64" s="221">
        <v>39366.666666666664</v>
      </c>
      <c r="G64" s="194">
        <f>(F64-E64)/E64</f>
        <v>2.1249958655325654</v>
      </c>
      <c r="H64" s="221">
        <v>38413.333333333336</v>
      </c>
      <c r="I64" s="194">
        <f>(F64-H64)/H64</f>
        <v>2.4817771607080746E-2</v>
      </c>
    </row>
    <row r="65" spans="1:9" ht="16.5" customHeight="1" thickBot="1" x14ac:dyDescent="0.35">
      <c r="A65" s="111"/>
      <c r="B65" s="225" t="s">
        <v>42</v>
      </c>
      <c r="C65" s="190" t="s">
        <v>198</v>
      </c>
      <c r="D65" s="186" t="s">
        <v>114</v>
      </c>
      <c r="E65" s="213">
        <v>6653.0533333333342</v>
      </c>
      <c r="F65" s="222">
        <v>22174.166666666668</v>
      </c>
      <c r="G65" s="199">
        <f>(F65-E65)/E65</f>
        <v>2.332930844785051</v>
      </c>
      <c r="H65" s="222">
        <v>20863</v>
      </c>
      <c r="I65" s="199">
        <f>(F65-H65)/H65</f>
        <v>6.2846506574637778E-2</v>
      </c>
    </row>
    <row r="66" spans="1:9" ht="15.75" customHeight="1" thickBot="1" x14ac:dyDescent="0.25">
      <c r="A66" s="247" t="s">
        <v>192</v>
      </c>
      <c r="B66" s="258"/>
      <c r="C66" s="258"/>
      <c r="D66" s="259"/>
      <c r="E66" s="99">
        <f>SUM(E57:E65)</f>
        <v>203286.50349206352</v>
      </c>
      <c r="F66" s="99">
        <f>SUM(F57:F65)</f>
        <v>703234.2666666666</v>
      </c>
      <c r="G66" s="101">
        <f t="shared" ref="G66" si="8">(F66-E66)/E66</f>
        <v>2.4593259000793504</v>
      </c>
      <c r="H66" s="99">
        <f>SUM(H57:H65)</f>
        <v>725926.51666666672</v>
      </c>
      <c r="I66" s="177">
        <f t="shared" ref="I66" si="9">(F66-H66)/H66</f>
        <v>-3.1259706704473526E-2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62</v>
      </c>
      <c r="C68" s="189" t="s">
        <v>131</v>
      </c>
      <c r="D68" s="193" t="s">
        <v>125</v>
      </c>
      <c r="E68" s="207">
        <v>24298.55</v>
      </c>
      <c r="F68" s="215">
        <v>95000</v>
      </c>
      <c r="G68" s="194">
        <f>(F68-E68)/E68</f>
        <v>2.9096983153315734</v>
      </c>
      <c r="H68" s="215">
        <v>99476.666666666672</v>
      </c>
      <c r="I68" s="194">
        <f>(F68-H68)/H68</f>
        <v>-4.5002178065207968E-2</v>
      </c>
    </row>
    <row r="69" spans="1:9" ht="16.5" x14ac:dyDescent="0.3">
      <c r="A69" s="37"/>
      <c r="B69" s="202" t="s">
        <v>60</v>
      </c>
      <c r="C69" s="189" t="s">
        <v>129</v>
      </c>
      <c r="D69" s="187" t="s">
        <v>215</v>
      </c>
      <c r="E69" s="210">
        <v>147800.42857142858</v>
      </c>
      <c r="F69" s="209">
        <v>467423.28571428574</v>
      </c>
      <c r="G69" s="194">
        <f>(F69-E69)/E69</f>
        <v>2.1625299752658749</v>
      </c>
      <c r="H69" s="209">
        <v>468851.85714285716</v>
      </c>
      <c r="I69" s="194">
        <f>(F69-H69)/H69</f>
        <v>-3.0469569583812923E-3</v>
      </c>
    </row>
    <row r="70" spans="1:9" ht="16.5" x14ac:dyDescent="0.3">
      <c r="A70" s="37"/>
      <c r="B70" s="202" t="s">
        <v>64</v>
      </c>
      <c r="C70" s="189" t="s">
        <v>133</v>
      </c>
      <c r="D70" s="187" t="s">
        <v>127</v>
      </c>
      <c r="E70" s="210">
        <v>17499.400000000001</v>
      </c>
      <c r="F70" s="209">
        <v>51239.6</v>
      </c>
      <c r="G70" s="194">
        <f>(F70-E70)/E70</f>
        <v>1.9280775340868828</v>
      </c>
      <c r="H70" s="209">
        <v>51239.6</v>
      </c>
      <c r="I70" s="194">
        <f>(F70-H70)/H70</f>
        <v>0</v>
      </c>
    </row>
    <row r="71" spans="1:9" ht="16.5" x14ac:dyDescent="0.3">
      <c r="A71" s="37"/>
      <c r="B71" s="202" t="s">
        <v>59</v>
      </c>
      <c r="C71" s="189" t="s">
        <v>128</v>
      </c>
      <c r="D71" s="187" t="s">
        <v>124</v>
      </c>
      <c r="E71" s="210">
        <v>26799.772222222226</v>
      </c>
      <c r="F71" s="209">
        <v>81080.428571428565</v>
      </c>
      <c r="G71" s="194">
        <f>(F71-E71)/E71</f>
        <v>2.0254148393170714</v>
      </c>
      <c r="H71" s="209">
        <v>80554.125</v>
      </c>
      <c r="I71" s="194">
        <f>(F71-H71)/H71</f>
        <v>6.5335396719729153E-3</v>
      </c>
    </row>
    <row r="72" spans="1:9" ht="16.5" x14ac:dyDescent="0.3">
      <c r="A72" s="37"/>
      <c r="B72" s="202" t="s">
        <v>63</v>
      </c>
      <c r="C72" s="189" t="s">
        <v>132</v>
      </c>
      <c r="D72" s="187" t="s">
        <v>126</v>
      </c>
      <c r="E72" s="210">
        <v>20357.342857142859</v>
      </c>
      <c r="F72" s="209">
        <v>55988.571428571428</v>
      </c>
      <c r="G72" s="194">
        <f>(F72-E72)/E72</f>
        <v>1.7502887690927946</v>
      </c>
      <c r="H72" s="209">
        <v>54488.333333333336</v>
      </c>
      <c r="I72" s="194">
        <f>(F72-H72)/H72</f>
        <v>2.753319845663766E-2</v>
      </c>
    </row>
    <row r="73" spans="1:9" ht="16.5" customHeight="1" thickBot="1" x14ac:dyDescent="0.35">
      <c r="A73" s="37"/>
      <c r="B73" s="202" t="s">
        <v>61</v>
      </c>
      <c r="C73" s="189" t="s">
        <v>130</v>
      </c>
      <c r="D73" s="186" t="s">
        <v>216</v>
      </c>
      <c r="E73" s="213">
        <v>78181.666666666657</v>
      </c>
      <c r="F73" s="218">
        <v>254626.25</v>
      </c>
      <c r="G73" s="200">
        <f>(F73-E73)/E73</f>
        <v>2.2568536954528984</v>
      </c>
      <c r="H73" s="218">
        <v>240303.75</v>
      </c>
      <c r="I73" s="200">
        <f>(F73-H73)/H73</f>
        <v>5.9601649995058341E-2</v>
      </c>
    </row>
    <row r="74" spans="1:9" ht="15.75" customHeight="1" thickBot="1" x14ac:dyDescent="0.25">
      <c r="A74" s="247" t="s">
        <v>214</v>
      </c>
      <c r="B74" s="248"/>
      <c r="C74" s="248"/>
      <c r="D74" s="249"/>
      <c r="E74" s="83">
        <f>SUM(E68:E73)</f>
        <v>314937.16031746031</v>
      </c>
      <c r="F74" s="83">
        <f>SUM(F68:F73)</f>
        <v>1005358.1357142857</v>
      </c>
      <c r="G74" s="103">
        <f t="shared" ref="G74" si="10">(F74-E74)/E74</f>
        <v>2.1922499545651362</v>
      </c>
      <c r="H74" s="83">
        <f>SUM(H68:H73)</f>
        <v>994914.33214285714</v>
      </c>
      <c r="I74" s="104">
        <f t="shared" ref="I74" si="11">(F74-H74)/H74</f>
        <v>1.0497188787033096E-2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67</v>
      </c>
      <c r="C76" s="191" t="s">
        <v>139</v>
      </c>
      <c r="D76" s="193" t="s">
        <v>135</v>
      </c>
      <c r="E76" s="207">
        <v>7829.5199999999995</v>
      </c>
      <c r="F76" s="207">
        <v>35496.333333333336</v>
      </c>
      <c r="G76" s="194">
        <f>(F76-E76)/E76</f>
        <v>3.5336538297792632</v>
      </c>
      <c r="H76" s="207">
        <v>35496.333333333336</v>
      </c>
      <c r="I76" s="194">
        <f>(F76-H76)/H76</f>
        <v>0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9002.9</v>
      </c>
      <c r="F77" s="210">
        <v>30028.25</v>
      </c>
      <c r="G77" s="194">
        <f>(F77-E77)/E77</f>
        <v>2.3353974830332449</v>
      </c>
      <c r="H77" s="210">
        <v>30028.25</v>
      </c>
      <c r="I77" s="194">
        <f>(F77-H77)/H77</f>
        <v>0</v>
      </c>
    </row>
    <row r="78" spans="1:9" ht="16.5" x14ac:dyDescent="0.3">
      <c r="A78" s="37"/>
      <c r="B78" s="202" t="s">
        <v>71</v>
      </c>
      <c r="C78" s="189" t="s">
        <v>200</v>
      </c>
      <c r="D78" s="187" t="s">
        <v>134</v>
      </c>
      <c r="E78" s="210">
        <v>7924.8527777777781</v>
      </c>
      <c r="F78" s="210">
        <v>24359.714285714286</v>
      </c>
      <c r="G78" s="194">
        <f>(F78-E78)/E78</f>
        <v>2.0738380849196085</v>
      </c>
      <c r="H78" s="210">
        <v>24359.714285714286</v>
      </c>
      <c r="I78" s="194">
        <f>(F78-H78)/H78</f>
        <v>0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6408.5</v>
      </c>
      <c r="F79" s="210">
        <v>21674.75</v>
      </c>
      <c r="G79" s="194">
        <f>(F79-E79)/E79</f>
        <v>2.3821877194351253</v>
      </c>
      <c r="H79" s="210">
        <v>21673.5</v>
      </c>
      <c r="I79" s="194">
        <f>(F79-H79)/H79</f>
        <v>5.7674118162733291E-5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19589.155555555553</v>
      </c>
      <c r="F80" s="213">
        <v>54845.375</v>
      </c>
      <c r="G80" s="194">
        <f>(F80-E80)/E80</f>
        <v>1.7997825043788402</v>
      </c>
      <c r="H80" s="213">
        <v>54314.125</v>
      </c>
      <c r="I80" s="194">
        <f>(F80-H80)/H80</f>
        <v>9.7810652385544282E-3</v>
      </c>
    </row>
    <row r="81" spans="1:11" ht="15.75" customHeight="1" thickBot="1" x14ac:dyDescent="0.25">
      <c r="A81" s="247" t="s">
        <v>193</v>
      </c>
      <c r="B81" s="248"/>
      <c r="C81" s="248"/>
      <c r="D81" s="249"/>
      <c r="E81" s="83">
        <f>SUM(E76:E80)</f>
        <v>50754.92833333333</v>
      </c>
      <c r="F81" s="83">
        <f>SUM(F76:F80)</f>
        <v>166404.42261904763</v>
      </c>
      <c r="G81" s="103">
        <f t="shared" ref="G81" si="12">(F81-E81)/E81</f>
        <v>2.2785864956046331</v>
      </c>
      <c r="H81" s="83">
        <f>SUM(H76:H80)</f>
        <v>165871.92261904763</v>
      </c>
      <c r="I81" s="104">
        <f t="shared" ref="I81" si="13">(F81-H81)/H81</f>
        <v>3.2103082401894775E-3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80</v>
      </c>
      <c r="C83" s="189" t="s">
        <v>151</v>
      </c>
      <c r="D83" s="193" t="s">
        <v>150</v>
      </c>
      <c r="E83" s="210">
        <v>7503.75</v>
      </c>
      <c r="F83" s="207">
        <v>38168.300000000003</v>
      </c>
      <c r="G83" s="195">
        <f>(F83-E83)/E83</f>
        <v>4.0865633849741796</v>
      </c>
      <c r="H83" s="207">
        <v>38400.5</v>
      </c>
      <c r="I83" s="195">
        <f>(F83-H83)/H83</f>
        <v>-6.0467962656735484E-3</v>
      </c>
    </row>
    <row r="84" spans="1:11" ht="16.5" x14ac:dyDescent="0.3">
      <c r="A84" s="37"/>
      <c r="B84" s="202" t="s">
        <v>74</v>
      </c>
      <c r="C84" s="189" t="s">
        <v>144</v>
      </c>
      <c r="D84" s="185" t="s">
        <v>142</v>
      </c>
      <c r="E84" s="210">
        <v>5020.7333333333336</v>
      </c>
      <c r="F84" s="210">
        <v>19651.599999999999</v>
      </c>
      <c r="G84" s="194">
        <f>(F84-E84)/E84</f>
        <v>2.9140895752280538</v>
      </c>
      <c r="H84" s="210">
        <v>19651.599999999999</v>
      </c>
      <c r="I84" s="194">
        <f>(F84-H84)/H84</f>
        <v>0</v>
      </c>
    </row>
    <row r="85" spans="1:11" ht="16.5" x14ac:dyDescent="0.3">
      <c r="A85" s="37"/>
      <c r="B85" s="202" t="s">
        <v>77</v>
      </c>
      <c r="C85" s="189" t="s">
        <v>146</v>
      </c>
      <c r="D85" s="187" t="s">
        <v>162</v>
      </c>
      <c r="E85" s="210">
        <v>6599.6</v>
      </c>
      <c r="F85" s="210">
        <v>14668.888888888889</v>
      </c>
      <c r="G85" s="194">
        <f>(F85-E85)/E85</f>
        <v>1.2226936312638474</v>
      </c>
      <c r="H85" s="210">
        <v>14668.888888888889</v>
      </c>
      <c r="I85" s="194">
        <f>(F85-H85)/H85</f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29999</v>
      </c>
      <c r="F86" s="210">
        <v>69000</v>
      </c>
      <c r="G86" s="194">
        <f>(F86-E86)/E86</f>
        <v>1.3000766692223074</v>
      </c>
      <c r="H86" s="210">
        <v>69000</v>
      </c>
      <c r="I86" s="194">
        <f>(F86-H86)/H86</f>
        <v>0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5152.1000000000004</v>
      </c>
      <c r="F87" s="219">
        <v>23931.857142857141</v>
      </c>
      <c r="G87" s="194">
        <f>(F87-E87)/E87</f>
        <v>3.6450684464309968</v>
      </c>
      <c r="H87" s="219">
        <v>23874.75</v>
      </c>
      <c r="I87" s="194">
        <f>(F87-H87)/H87</f>
        <v>2.3919472604798501E-3</v>
      </c>
    </row>
    <row r="88" spans="1:11" ht="16.5" x14ac:dyDescent="0.3">
      <c r="A88" s="37"/>
      <c r="B88" s="202" t="s">
        <v>75</v>
      </c>
      <c r="C88" s="189" t="s">
        <v>148</v>
      </c>
      <c r="D88" s="198" t="s">
        <v>145</v>
      </c>
      <c r="E88" s="219">
        <v>3358.2714285714292</v>
      </c>
      <c r="F88" s="219">
        <v>9942.1666666666661</v>
      </c>
      <c r="G88" s="194">
        <f>(F88-E88)/E88</f>
        <v>1.9605012215751576</v>
      </c>
      <c r="H88" s="219">
        <v>9775.8333333333339</v>
      </c>
      <c r="I88" s="194">
        <f>(F88-H88)/H88</f>
        <v>1.7014747250873628E-2</v>
      </c>
    </row>
    <row r="89" spans="1:11" ht="16.5" customHeight="1" thickBot="1" x14ac:dyDescent="0.35">
      <c r="A89" s="35"/>
      <c r="B89" s="203" t="s">
        <v>76</v>
      </c>
      <c r="C89" s="190" t="s">
        <v>143</v>
      </c>
      <c r="D89" s="186" t="s">
        <v>161</v>
      </c>
      <c r="E89" s="213">
        <v>7604.4</v>
      </c>
      <c r="F89" s="264">
        <v>18038.333333333332</v>
      </c>
      <c r="G89" s="196">
        <f>(F89-E89)/E89</f>
        <v>1.3720915960934896</v>
      </c>
      <c r="H89" s="264">
        <v>17675.625</v>
      </c>
      <c r="I89" s="196">
        <f>(F89-H89)/H89</f>
        <v>2.0520255059344839E-2</v>
      </c>
    </row>
    <row r="90" spans="1:11" ht="15.75" customHeight="1" thickBot="1" x14ac:dyDescent="0.25">
      <c r="A90" s="247" t="s">
        <v>194</v>
      </c>
      <c r="B90" s="248"/>
      <c r="C90" s="248"/>
      <c r="D90" s="249"/>
      <c r="E90" s="83">
        <f>SUM(E83:E89)</f>
        <v>65237.854761904768</v>
      </c>
      <c r="F90" s="83">
        <f>SUM(F83:F89)</f>
        <v>193401.14603174603</v>
      </c>
      <c r="G90" s="112">
        <f t="shared" ref="G90:G91" si="14">(F90-E90)/E90</f>
        <v>1.9645540420909333</v>
      </c>
      <c r="H90" s="83">
        <f>SUM(H83:H89)</f>
        <v>193047.19722222222</v>
      </c>
      <c r="I90" s="104">
        <f t="shared" ref="I90:I91" si="15">(F90-H90)/H90</f>
        <v>1.8334832860399629E-3</v>
      </c>
    </row>
    <row r="91" spans="1:11" ht="15.75" customHeight="1" thickBot="1" x14ac:dyDescent="0.25">
      <c r="A91" s="247" t="s">
        <v>195</v>
      </c>
      <c r="B91" s="248"/>
      <c r="C91" s="248"/>
      <c r="D91" s="249"/>
      <c r="E91" s="99">
        <f>SUM(E90+E81+E74+E66+E55+E47+E39+E32)</f>
        <v>1143564.0221428571</v>
      </c>
      <c r="F91" s="99">
        <f>SUM(F32,F39,F47,F55,F66,F74,F81,F90)</f>
        <v>4084177.1761904759</v>
      </c>
      <c r="G91" s="101">
        <f t="shared" si="14"/>
        <v>2.5714460206061549</v>
      </c>
      <c r="H91" s="99">
        <f>SUM(H32,H39,H47,H55,H66,H74,H81,H90)</f>
        <v>4032501.8480158732</v>
      </c>
      <c r="I91" s="113">
        <f t="shared" si="15"/>
        <v>1.2814706631821807E-2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8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1" t="s">
        <v>3</v>
      </c>
      <c r="B13" s="241"/>
      <c r="C13" s="243" t="s">
        <v>0</v>
      </c>
      <c r="D13" s="237" t="s">
        <v>207</v>
      </c>
      <c r="E13" s="237" t="s">
        <v>208</v>
      </c>
      <c r="F13" s="237" t="s">
        <v>209</v>
      </c>
      <c r="G13" s="237" t="s">
        <v>210</v>
      </c>
      <c r="H13" s="237" t="s">
        <v>211</v>
      </c>
      <c r="I13" s="237" t="s">
        <v>212</v>
      </c>
    </row>
    <row r="14" spans="1:9" ht="24.75" customHeight="1" thickBot="1" x14ac:dyDescent="0.25">
      <c r="A14" s="242"/>
      <c r="B14" s="242"/>
      <c r="C14" s="244"/>
      <c r="D14" s="257"/>
      <c r="E14" s="257"/>
      <c r="F14" s="257"/>
      <c r="G14" s="238"/>
      <c r="H14" s="257"/>
      <c r="I14" s="257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12000</v>
      </c>
      <c r="E16" s="206">
        <v>12000</v>
      </c>
      <c r="F16" s="228">
        <v>17000</v>
      </c>
      <c r="G16" s="206">
        <v>14500</v>
      </c>
      <c r="H16" s="228">
        <v>13000</v>
      </c>
      <c r="I16" s="171">
        <v>13700</v>
      </c>
    </row>
    <row r="17" spans="1:9" ht="16.5" x14ac:dyDescent="0.3">
      <c r="A17" s="88"/>
      <c r="B17" s="137" t="s">
        <v>5</v>
      </c>
      <c r="C17" s="142" t="s">
        <v>164</v>
      </c>
      <c r="D17" s="227">
        <v>23000</v>
      </c>
      <c r="E17" s="209">
        <v>20000</v>
      </c>
      <c r="F17" s="227">
        <v>27500</v>
      </c>
      <c r="G17" s="209">
        <v>17500</v>
      </c>
      <c r="H17" s="227">
        <v>18300</v>
      </c>
      <c r="I17" s="130">
        <v>21260</v>
      </c>
    </row>
    <row r="18" spans="1:9" ht="16.5" x14ac:dyDescent="0.3">
      <c r="A18" s="88"/>
      <c r="B18" s="137" t="s">
        <v>6</v>
      </c>
      <c r="C18" s="142" t="s">
        <v>165</v>
      </c>
      <c r="D18" s="227">
        <v>21000</v>
      </c>
      <c r="E18" s="209">
        <v>20000</v>
      </c>
      <c r="F18" s="227">
        <v>24500</v>
      </c>
      <c r="G18" s="209">
        <v>24000</v>
      </c>
      <c r="H18" s="227">
        <v>20000</v>
      </c>
      <c r="I18" s="130">
        <v>21900</v>
      </c>
    </row>
    <row r="19" spans="1:9" ht="16.5" x14ac:dyDescent="0.3">
      <c r="A19" s="88"/>
      <c r="B19" s="137" t="s">
        <v>7</v>
      </c>
      <c r="C19" s="142" t="s">
        <v>166</v>
      </c>
      <c r="D19" s="227">
        <v>3000</v>
      </c>
      <c r="E19" s="209">
        <v>4000</v>
      </c>
      <c r="F19" s="227">
        <v>7500</v>
      </c>
      <c r="G19" s="209">
        <v>5000</v>
      </c>
      <c r="H19" s="227">
        <v>4500</v>
      </c>
      <c r="I19" s="130">
        <v>4800</v>
      </c>
    </row>
    <row r="20" spans="1:9" ht="16.5" x14ac:dyDescent="0.3">
      <c r="A20" s="88"/>
      <c r="B20" s="137" t="s">
        <v>8</v>
      </c>
      <c r="C20" s="142" t="s">
        <v>167</v>
      </c>
      <c r="D20" s="227">
        <v>95000</v>
      </c>
      <c r="E20" s="209">
        <v>35000</v>
      </c>
      <c r="F20" s="227">
        <v>55000</v>
      </c>
      <c r="G20" s="209">
        <v>97500</v>
      </c>
      <c r="H20" s="227">
        <v>36666</v>
      </c>
      <c r="I20" s="130">
        <v>63833.2</v>
      </c>
    </row>
    <row r="21" spans="1:9" ht="16.5" x14ac:dyDescent="0.3">
      <c r="A21" s="88"/>
      <c r="B21" s="137" t="s">
        <v>9</v>
      </c>
      <c r="C21" s="142" t="s">
        <v>168</v>
      </c>
      <c r="D21" s="227">
        <v>21000</v>
      </c>
      <c r="E21" s="209">
        <v>20000</v>
      </c>
      <c r="F21" s="227">
        <v>23500</v>
      </c>
      <c r="G21" s="209">
        <v>24000</v>
      </c>
      <c r="H21" s="227">
        <v>19000</v>
      </c>
      <c r="I21" s="130">
        <v>21500</v>
      </c>
    </row>
    <row r="22" spans="1:9" ht="16.5" x14ac:dyDescent="0.3">
      <c r="A22" s="88"/>
      <c r="B22" s="137" t="s">
        <v>10</v>
      </c>
      <c r="C22" s="142" t="s">
        <v>169</v>
      </c>
      <c r="D22" s="227">
        <v>8500</v>
      </c>
      <c r="E22" s="209">
        <v>12000</v>
      </c>
      <c r="F22" s="227">
        <v>10000</v>
      </c>
      <c r="G22" s="209">
        <v>10000</v>
      </c>
      <c r="H22" s="227">
        <v>8800</v>
      </c>
      <c r="I22" s="130">
        <v>9860</v>
      </c>
    </row>
    <row r="23" spans="1:9" ht="16.5" x14ac:dyDescent="0.3">
      <c r="A23" s="88"/>
      <c r="B23" s="137" t="s">
        <v>11</v>
      </c>
      <c r="C23" s="142" t="s">
        <v>170</v>
      </c>
      <c r="D23" s="227">
        <v>3000</v>
      </c>
      <c r="E23" s="209">
        <v>3000</v>
      </c>
      <c r="F23" s="227">
        <v>5000</v>
      </c>
      <c r="G23" s="209">
        <v>2500</v>
      </c>
      <c r="H23" s="227">
        <v>2800</v>
      </c>
      <c r="I23" s="130">
        <v>3260</v>
      </c>
    </row>
    <row r="24" spans="1:9" ht="16.5" x14ac:dyDescent="0.3">
      <c r="A24" s="88"/>
      <c r="B24" s="137" t="s">
        <v>12</v>
      </c>
      <c r="C24" s="142" t="s">
        <v>171</v>
      </c>
      <c r="D24" s="227">
        <v>3000</v>
      </c>
      <c r="E24" s="209">
        <v>3000</v>
      </c>
      <c r="F24" s="227">
        <v>4000</v>
      </c>
      <c r="G24" s="209">
        <v>5000</v>
      </c>
      <c r="H24" s="227">
        <v>5500</v>
      </c>
      <c r="I24" s="130">
        <v>4100</v>
      </c>
    </row>
    <row r="25" spans="1:9" ht="16.5" x14ac:dyDescent="0.3">
      <c r="A25" s="88"/>
      <c r="B25" s="137" t="s">
        <v>13</v>
      </c>
      <c r="C25" s="142" t="s">
        <v>172</v>
      </c>
      <c r="D25" s="227">
        <v>3000</v>
      </c>
      <c r="E25" s="209">
        <v>3000</v>
      </c>
      <c r="F25" s="227">
        <v>4000</v>
      </c>
      <c r="G25" s="209">
        <v>5000</v>
      </c>
      <c r="H25" s="227">
        <v>3000</v>
      </c>
      <c r="I25" s="130">
        <v>3600</v>
      </c>
    </row>
    <row r="26" spans="1:9" ht="16.5" x14ac:dyDescent="0.3">
      <c r="A26" s="88"/>
      <c r="B26" s="137" t="s">
        <v>14</v>
      </c>
      <c r="C26" s="142" t="s">
        <v>173</v>
      </c>
      <c r="D26" s="227">
        <v>2500</v>
      </c>
      <c r="E26" s="209">
        <v>3000</v>
      </c>
      <c r="F26" s="227">
        <v>5500</v>
      </c>
      <c r="G26" s="209">
        <v>3000</v>
      </c>
      <c r="H26" s="227">
        <v>3000</v>
      </c>
      <c r="I26" s="130">
        <v>3400</v>
      </c>
    </row>
    <row r="27" spans="1:9" ht="16.5" x14ac:dyDescent="0.3">
      <c r="A27" s="88"/>
      <c r="B27" s="137" t="s">
        <v>15</v>
      </c>
      <c r="C27" s="142" t="s">
        <v>174</v>
      </c>
      <c r="D27" s="227">
        <v>12000</v>
      </c>
      <c r="E27" s="209">
        <v>13000</v>
      </c>
      <c r="F27" s="227">
        <v>16000</v>
      </c>
      <c r="G27" s="209">
        <v>14000</v>
      </c>
      <c r="H27" s="227">
        <v>10600</v>
      </c>
      <c r="I27" s="130">
        <v>13120</v>
      </c>
    </row>
    <row r="28" spans="1:9" ht="16.5" x14ac:dyDescent="0.3">
      <c r="A28" s="88"/>
      <c r="B28" s="137" t="s">
        <v>16</v>
      </c>
      <c r="C28" s="142" t="s">
        <v>175</v>
      </c>
      <c r="D28" s="227">
        <v>2500</v>
      </c>
      <c r="E28" s="209">
        <v>3000</v>
      </c>
      <c r="F28" s="227">
        <v>4000</v>
      </c>
      <c r="G28" s="209">
        <v>4000</v>
      </c>
      <c r="H28" s="227">
        <v>3300</v>
      </c>
      <c r="I28" s="130">
        <v>3360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8000</v>
      </c>
      <c r="F29" s="227">
        <v>8500</v>
      </c>
      <c r="G29" s="209">
        <v>7000</v>
      </c>
      <c r="H29" s="227">
        <v>7300</v>
      </c>
      <c r="I29" s="130">
        <v>7360</v>
      </c>
    </row>
    <row r="30" spans="1:9" ht="16.5" x14ac:dyDescent="0.3">
      <c r="A30" s="88"/>
      <c r="B30" s="137" t="s">
        <v>18</v>
      </c>
      <c r="C30" s="142" t="s">
        <v>177</v>
      </c>
      <c r="D30" s="227">
        <v>16500</v>
      </c>
      <c r="E30" s="209">
        <v>25000</v>
      </c>
      <c r="F30" s="227">
        <v>13500</v>
      </c>
      <c r="G30" s="209">
        <v>10000</v>
      </c>
      <c r="H30" s="227">
        <v>9500</v>
      </c>
      <c r="I30" s="130">
        <v>14900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11500</v>
      </c>
      <c r="E31" s="212">
        <v>15000</v>
      </c>
      <c r="F31" s="229">
        <v>16500</v>
      </c>
      <c r="G31" s="212">
        <v>14500</v>
      </c>
      <c r="H31" s="229">
        <v>12000</v>
      </c>
      <c r="I31" s="167">
        <v>13900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13000</v>
      </c>
      <c r="E33" s="206">
        <v>25000</v>
      </c>
      <c r="F33" s="228">
        <v>20000</v>
      </c>
      <c r="G33" s="206">
        <v>19500</v>
      </c>
      <c r="H33" s="228">
        <v>16000</v>
      </c>
      <c r="I33" s="171">
        <v>18700</v>
      </c>
    </row>
    <row r="34" spans="1:9" ht="16.5" x14ac:dyDescent="0.3">
      <c r="A34" s="88"/>
      <c r="B34" s="129" t="s">
        <v>27</v>
      </c>
      <c r="C34" s="15" t="s">
        <v>180</v>
      </c>
      <c r="D34" s="227">
        <v>13000</v>
      </c>
      <c r="E34" s="209">
        <v>25000</v>
      </c>
      <c r="F34" s="227">
        <v>16000</v>
      </c>
      <c r="G34" s="209">
        <v>19500</v>
      </c>
      <c r="H34" s="227">
        <v>16000</v>
      </c>
      <c r="I34" s="130">
        <v>17900</v>
      </c>
    </row>
    <row r="35" spans="1:9" ht="16.5" x14ac:dyDescent="0.3">
      <c r="A35" s="88"/>
      <c r="B35" s="131" t="s">
        <v>28</v>
      </c>
      <c r="C35" s="15" t="s">
        <v>181</v>
      </c>
      <c r="D35" s="227">
        <v>9000</v>
      </c>
      <c r="E35" s="209">
        <v>10000</v>
      </c>
      <c r="F35" s="227">
        <v>11000</v>
      </c>
      <c r="G35" s="209">
        <v>9500</v>
      </c>
      <c r="H35" s="227">
        <v>10000</v>
      </c>
      <c r="I35" s="130">
        <v>9900</v>
      </c>
    </row>
    <row r="36" spans="1:9" ht="16.5" x14ac:dyDescent="0.3">
      <c r="A36" s="88"/>
      <c r="B36" s="129" t="s">
        <v>29</v>
      </c>
      <c r="C36" s="189" t="s">
        <v>182</v>
      </c>
      <c r="D36" s="227">
        <v>4500</v>
      </c>
      <c r="E36" s="209">
        <v>12000</v>
      </c>
      <c r="F36" s="227">
        <v>10000</v>
      </c>
      <c r="G36" s="209">
        <v>14500</v>
      </c>
      <c r="H36" s="227">
        <v>6600</v>
      </c>
      <c r="I36" s="130">
        <v>9520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5500</v>
      </c>
      <c r="E37" s="212">
        <v>10000</v>
      </c>
      <c r="F37" s="229">
        <v>6000</v>
      </c>
      <c r="G37" s="212">
        <v>8000</v>
      </c>
      <c r="H37" s="229">
        <v>5300</v>
      </c>
      <c r="I37" s="167">
        <v>6960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250000</v>
      </c>
      <c r="E39" s="206">
        <v>300000</v>
      </c>
      <c r="F39" s="206">
        <v>275000</v>
      </c>
      <c r="G39" s="206">
        <v>300000</v>
      </c>
      <c r="H39" s="206">
        <v>270000</v>
      </c>
      <c r="I39" s="171">
        <v>279000</v>
      </c>
    </row>
    <row r="40" spans="1:9" ht="17.25" thickBot="1" x14ac:dyDescent="0.35">
      <c r="A40" s="89"/>
      <c r="B40" s="172" t="s">
        <v>32</v>
      </c>
      <c r="C40" s="148" t="s">
        <v>185</v>
      </c>
      <c r="D40" s="218">
        <v>220000</v>
      </c>
      <c r="E40" s="218">
        <v>190000</v>
      </c>
      <c r="F40" s="218">
        <v>220000</v>
      </c>
      <c r="G40" s="218">
        <v>202500</v>
      </c>
      <c r="H40" s="218">
        <v>206000</v>
      </c>
      <c r="I40" s="260">
        <v>207700</v>
      </c>
    </row>
    <row r="41" spans="1:9" ht="15.75" thickBot="1" x14ac:dyDescent="0.3">
      <c r="D41" s="261">
        <v>758500</v>
      </c>
      <c r="E41" s="262">
        <v>771000</v>
      </c>
      <c r="F41" s="262">
        <v>800000</v>
      </c>
      <c r="G41" s="262">
        <v>831000</v>
      </c>
      <c r="H41" s="262">
        <v>707166</v>
      </c>
      <c r="I41" s="263">
        <v>773533.2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07-03-2022</vt:lpstr>
      <vt:lpstr>By Order</vt:lpstr>
      <vt:lpstr>All Stores</vt:lpstr>
      <vt:lpstr>'07-03-2022'!Print_Titles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2022-03-10T11:43:53Z</cp:lastPrinted>
  <dcterms:created xsi:type="dcterms:W3CDTF">2010-10-20T06:23:14Z</dcterms:created>
  <dcterms:modified xsi:type="dcterms:W3CDTF">2022-03-10T11:44:24Z</dcterms:modified>
</cp:coreProperties>
</file>