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4-04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'04-04-2022'!$12:$14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4" i="11"/>
  <c r="G84" i="11"/>
  <c r="I86" i="11"/>
  <c r="G86" i="11"/>
  <c r="I89" i="11"/>
  <c r="G89" i="11"/>
  <c r="I88" i="11"/>
  <c r="G88" i="11"/>
  <c r="I83" i="11"/>
  <c r="G83" i="11"/>
  <c r="I85" i="11"/>
  <c r="G85" i="11"/>
  <c r="I79" i="11"/>
  <c r="G79" i="11"/>
  <c r="I78" i="11"/>
  <c r="G78" i="11"/>
  <c r="I76" i="11"/>
  <c r="G76" i="11"/>
  <c r="I77" i="11"/>
  <c r="G77" i="11"/>
  <c r="I80" i="11"/>
  <c r="G80" i="11"/>
  <c r="I69" i="11"/>
  <c r="G69" i="11"/>
  <c r="I70" i="11"/>
  <c r="G70" i="11"/>
  <c r="I71" i="11"/>
  <c r="G71" i="11"/>
  <c r="I68" i="11"/>
  <c r="G68" i="11"/>
  <c r="I73" i="11"/>
  <c r="G73" i="11"/>
  <c r="I72" i="11"/>
  <c r="G72" i="11"/>
  <c r="I64" i="11"/>
  <c r="G64" i="11"/>
  <c r="I63" i="11"/>
  <c r="G63" i="11"/>
  <c r="I61" i="11"/>
  <c r="G61" i="11"/>
  <c r="I65" i="11"/>
  <c r="G65" i="11"/>
  <c r="I57" i="11"/>
  <c r="G57" i="11"/>
  <c r="I58" i="11"/>
  <c r="G58" i="11"/>
  <c r="I60" i="11"/>
  <c r="G60" i="11"/>
  <c r="I59" i="11"/>
  <c r="G59" i="11"/>
  <c r="I62" i="11"/>
  <c r="G62" i="11"/>
  <c r="I49" i="11"/>
  <c r="G49" i="11"/>
  <c r="I50" i="11"/>
  <c r="G50" i="11"/>
  <c r="I54" i="11"/>
  <c r="G54" i="11"/>
  <c r="I53" i="11"/>
  <c r="G53" i="11"/>
  <c r="I52" i="11"/>
  <c r="G52" i="11"/>
  <c r="I51" i="11"/>
  <c r="G51" i="11"/>
  <c r="I45" i="11"/>
  <c r="G45" i="11"/>
  <c r="I42" i="11"/>
  <c r="G42" i="11"/>
  <c r="I43" i="11"/>
  <c r="G43" i="11"/>
  <c r="I41" i="11"/>
  <c r="G41" i="11"/>
  <c r="I44" i="11"/>
  <c r="G44" i="11"/>
  <c r="I46" i="11"/>
  <c r="G46" i="11"/>
  <c r="I37" i="11"/>
  <c r="G37" i="11"/>
  <c r="I38" i="11"/>
  <c r="G38" i="11"/>
  <c r="I35" i="11"/>
  <c r="G35" i="11"/>
  <c r="I34" i="11"/>
  <c r="G34" i="11"/>
  <c r="I36" i="11"/>
  <c r="G36" i="11"/>
  <c r="I23" i="11"/>
  <c r="G23" i="11"/>
  <c r="I18" i="11"/>
  <c r="G18" i="11"/>
  <c r="I22" i="11"/>
  <c r="G22" i="11"/>
  <c r="I29" i="11"/>
  <c r="G29" i="11"/>
  <c r="I27" i="11"/>
  <c r="G27" i="11"/>
  <c r="I26" i="11"/>
  <c r="G26" i="11"/>
  <c r="I30" i="11"/>
  <c r="G30" i="11"/>
  <c r="I28" i="11"/>
  <c r="G28" i="11"/>
  <c r="I31" i="11"/>
  <c r="G31" i="11"/>
  <c r="I17" i="11"/>
  <c r="G17" i="11"/>
  <c r="I21" i="11"/>
  <c r="G21" i="11"/>
  <c r="I16" i="11"/>
  <c r="G16" i="11"/>
  <c r="I25" i="11"/>
  <c r="G25" i="11"/>
  <c r="I19" i="11"/>
  <c r="G19" i="11"/>
  <c r="I20" i="11"/>
  <c r="G20" i="11"/>
  <c r="I24" i="11"/>
  <c r="G24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<sst xmlns="http://schemas.openxmlformats.org/spreadsheetml/2006/main" count="848" uniqueCount="225">
  <si>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</si>
  <si>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</si>
  <si>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</si>
  <si>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</si>
  <si>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</si>
  <si>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</si>
  <si>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</si>
  <si>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</si>
  <si>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</si>
  <si>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</si>
  <si>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</si>
  <si>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</si>
  <si>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</si>
  <si>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</si>
  <si>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</si>
  <si>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</si>
  <si>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</si>
  <si>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</si>
  <si>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</si>
  <si>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</si>
  <si>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</si>
  <si>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</si>
  <si>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</si>
  <si>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</si>
  <si>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</si>
  <si>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</si>
  <si>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</si>
  <si>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</si>
  <si>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</si>
  <si>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</si>
  <si>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</si>
  <si>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</si>
  <si>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</si>
  <si>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</si>
  <si>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</si>
  <si>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</si>
  <si>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</si>
  <si>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</si>
  <si>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</si>
  <si>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</si>
  <si>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</si>
  <si>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</si>
  <si>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</si>
  <si>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</si>
  <si>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</si>
  <si>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</si>
  <si>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</si>
  <si>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</si>
  <si>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</si>
  <si>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</si>
  <si>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</si>
  <si>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</si>
  <si>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</si>
  <si>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</si>
  <si>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</si>
  <si>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</si>
  <si>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</si>
  <si>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</si>
  <si>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</si>
  <si>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</si>
  <si>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</si>
  <si>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</si>
  <si>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</si>
  <si>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</si>
  <si>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</si>
  <si>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</si>
  <si>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</si>
  <si>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</si>
  <si>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</si>
  <si>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</si>
  <si>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</si>
  <si>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</si>
  <si>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</si>
  <si>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</si>
  <si>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</si>
  <si>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</si>
  <si>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</si>
  <si>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</si>
  <si>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</si>
  <si>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</si>
  <si>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</si>
  <si>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</si>
  <si>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</si>
  <si>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</si>
  <si>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</si>
  <si>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</si>
  <si>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</si>
  <si>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</si>
  <si>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</si>
  <si>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</si>
  <si>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</si>
  <si>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</si>
  <si>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</si>
  <si>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</si>
  <si>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</si>
  <si>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</si>
  <si>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</si>
  <si>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</si>
  <si>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</si>
  <si>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</si>
  <si>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</si>
  <si>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</si>
  <si>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</si>
  <si>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</si>
  <si>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</si>
  <si>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</si>
  <si>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</si>
  <si>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</si>
  <si>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</si>
  <si>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</si>
  <si>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</si>
  <si>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</si>
  <si>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</si>
  <si>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</si>
  <si>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</si>
  <si>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</si>
  <si>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</si>
  <si>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</si>
  <si>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</si>
  <si>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</si>
  <si>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</si>
  <si>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</si>
  <si>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</si>
  <si>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</si>
  <si>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</si>
  <si>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</si>
  <si>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</si>
  <si>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</si>
  <si>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</si>
  <si>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</si>
  <si>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</si>
  <si>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</si>
  <si>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</si>
  <si>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</si>
  <si>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</si>
  <si>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</si>
  <si>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</si>
  <si>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</si>
  <si>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</si>
  <si>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</si>
  <si>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</si>
  <si>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</si>
  <si>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</si>
  <si>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</si>
  <si>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</si>
  <si>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</si>
  <si>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</si>
  <si>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</si>
  <si>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</si>
  <si>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</si>
  <si>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</si>
  <si>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</si>
  <si>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</si>
  <si>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</si>
  <si>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</si>
  <si>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</si>
  <si>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</si>
  <si>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</si>
  <si>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</si>
  <si>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</si>
  <si>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</si>
  <si>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</si>
  <si>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</si>
  <si>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</si>
  <si>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</si>
  <si>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</si>
  <si>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</si>
  <si>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</si>
  <si>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</si>
  <si>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</si>
  <si>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</si>
  <si>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</si>
  <si>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</si>
  <si>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</si>
  <si>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</si>
  <si>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</si>
  <si>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</si>
  <si>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</si>
  <si>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</si>
  <si>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</si>
  <si>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</si>
  <si>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</si>
  <si>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</si>
  <si>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</si>
  <si>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</si>
  <si>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</si>
  <si>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</si>
  <si>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</si>
  <si>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</si>
  <si>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</si>
  <si>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</si>
  <si>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</si>
  <si>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</si>
  <si>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</si>
  <si>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</si>
  <si>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</si>
  <si>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</si>
  <si>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</si>
  <si>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</si>
  <si>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</si>
  <si>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</si>
  <si>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</si>
  <si>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</si>
  <si>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</si>
  <si>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</si>
  <si>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</si>
  <si>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</si>
  <si>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</si>
  <si>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</si>
  <si>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</si>
  <si>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</si>
  <si>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</si>
  <si>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</si>
  <si>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</si>
  <si>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</si>
  <si>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</si>
  <si>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</si>
  <si>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28-03-2022 (ل.ل.)</t>
  </si>
  <si>
    <t>معدل أسعار المحلات والملاحم في 28-03-2022 (ل.ل.)</t>
  </si>
  <si>
    <t>المعدل العام للأسعار في 28-03-2022  (ل.ل.)</t>
  </si>
  <si>
    <t xml:space="preserve"> التاريخ 4 نيسان 2022</t>
  </si>
  <si>
    <t>معدل الأسعار في نيسان 2021 (ل.ل.)</t>
  </si>
  <si>
    <t>معدل أسعار  السوبرماركات في 04-04-2022 (ل.ل.)</t>
  </si>
  <si>
    <t>معدل أسعار المحلات والملاحم في 04-04-2022 (ل.ل.)</t>
  </si>
  <si>
    <t>المعدل العام للأسعار في 04-04-2022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</si>
</sst>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4" t="s">
        <v>202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5" t="s">
        <v>3</v>
      </c>
      <c r="B12" s="241"/>
      <c r="C12" s="239" t="s">
        <v>0</v>
      </c>
      <c r="D12" s="237" t="s">
        <v>23</v>
      </c>
      <c r="E12" s="237" t="s">
        <v>221</v>
      </c>
      <c r="F12" s="237" t="s">
        <v>222</v>
      </c>
      <c r="G12" s="237" t="s">
        <v>197</v>
      </c>
      <c r="H12" s="237" t="s">
        <v>217</v>
      </c>
      <c r="I12" s="237" t="s">
        <v>187</v>
      </c>
    </row>
    <row r="13" spans="1:9" ht="38.25" customHeight="1" thickBot="1" x14ac:dyDescent="0.25">
      <c r="A13" s="236"/>
      <c r="B13" s="242"/>
      <c r="C13" s="240"/>
      <c r="D13" s="238"/>
      <c r="E13" s="238"/>
      <c r="F13" s="238"/>
      <c r="G13" s="238"/>
      <c r="H13" s="238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4460.4250000000002</v>
      </c>
      <c r="F15" s="215">
        <v>30887.555555555555</v>
      </c>
      <c r="G15" s="45">
        <f t="shared" ref="G15:G30" si="0">(F15-E15)/E15</f>
        <v>5.9248010123599331</v>
      </c>
      <c r="H15" s="215">
        <v>27394.799999999999</v>
      </c>
      <c r="I15" s="45">
        <f t="shared" ref="I15:I30" si="1">(F15-H15)/H15</f>
        <v>0.12749702701080334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4997.1361111111109</v>
      </c>
      <c r="F16" s="209">
        <v>27062.25</v>
      </c>
      <c r="G16" s="48">
        <f t="shared" si="0"/>
        <v>4.415551907787183</v>
      </c>
      <c r="H16" s="209">
        <v>26354.222222222223</v>
      </c>
      <c r="I16" s="44">
        <f t="shared" si="1"/>
        <v>2.6865819518694017E-2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5322.0027777777777</v>
      </c>
      <c r="F17" s="209">
        <v>32388.666666666668</v>
      </c>
      <c r="G17" s="48">
        <f t="shared" si="0"/>
        <v>5.0858041641591702</v>
      </c>
      <c r="H17" s="209">
        <v>30750</v>
      </c>
      <c r="I17" s="44">
        <f t="shared" si="1"/>
        <v>5.3289972899729039E-2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1719.5</v>
      </c>
      <c r="F18" s="209">
        <v>10594.222222222223</v>
      </c>
      <c r="G18" s="48">
        <f t="shared" si="0"/>
        <v>5.1612225776226941</v>
      </c>
      <c r="H18" s="209">
        <v>8844</v>
      </c>
      <c r="I18" s="44">
        <f t="shared" si="1"/>
        <v>0.19789939192924272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14525.857142857143</v>
      </c>
      <c r="F19" s="209">
        <v>71999.600000000006</v>
      </c>
      <c r="G19" s="48">
        <f t="shared" si="0"/>
        <v>3.95665070170435</v>
      </c>
      <c r="H19" s="209">
        <v>100624.5</v>
      </c>
      <c r="I19" s="44">
        <f t="shared" si="1"/>
        <v>-0.28447246942841947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5751.4</v>
      </c>
      <c r="F20" s="209">
        <v>30554.222222222223</v>
      </c>
      <c r="G20" s="48">
        <f t="shared" si="0"/>
        <v>4.3124843033387048</v>
      </c>
      <c r="H20" s="209">
        <v>29972</v>
      </c>
      <c r="I20" s="44">
        <f t="shared" si="1"/>
        <v>1.9425537909456246E-2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4009.6875000000005</v>
      </c>
      <c r="F21" s="209">
        <v>16638.666666666668</v>
      </c>
      <c r="G21" s="48">
        <f t="shared" si="0"/>
        <v>3.1496168134466007</v>
      </c>
      <c r="H21" s="209">
        <v>16524.8</v>
      </c>
      <c r="I21" s="44">
        <f t="shared" si="1"/>
        <v>6.8906532403822506E-3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896.99999999999989</v>
      </c>
      <c r="F22" s="209">
        <v>6888.666666666667</v>
      </c>
      <c r="G22" s="48">
        <f t="shared" si="0"/>
        <v>6.6796729840208116</v>
      </c>
      <c r="H22" s="209">
        <v>4774.8</v>
      </c>
      <c r="I22" s="44">
        <f t="shared" si="1"/>
        <v>0.44271313283627939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1121.875</v>
      </c>
      <c r="F23" s="209">
        <v>7276.666666666667</v>
      </c>
      <c r="G23" s="48">
        <f t="shared" si="0"/>
        <v>5.4861652739090072</v>
      </c>
      <c r="H23" s="209">
        <v>5637.5555555555557</v>
      </c>
      <c r="I23" s="44">
        <f t="shared" si="1"/>
        <v>0.29074855138160749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1222.3298611111111</v>
      </c>
      <c r="F24" s="209">
        <v>10843.5</v>
      </c>
      <c r="G24" s="48">
        <f t="shared" si="0"/>
        <v>7.8711732773534147</v>
      </c>
      <c r="H24" s="209">
        <v>7582.2222222222226</v>
      </c>
      <c r="I24" s="44">
        <f t="shared" si="1"/>
        <v>0.4301216295427901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1051.3916666666667</v>
      </c>
      <c r="F25" s="209">
        <v>7936</v>
      </c>
      <c r="G25" s="48">
        <f t="shared" si="0"/>
        <v>6.5480910222165862</v>
      </c>
      <c r="H25" s="209">
        <v>6423.8</v>
      </c>
      <c r="I25" s="44">
        <f t="shared" si="1"/>
        <v>0.2354058345527569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2878.5</v>
      </c>
      <c r="F26" s="209">
        <v>22249.75</v>
      </c>
      <c r="G26" s="48">
        <f t="shared" si="0"/>
        <v>6.7296334896647556</v>
      </c>
      <c r="H26" s="209">
        <v>17974.8</v>
      </c>
      <c r="I26" s="44">
        <f t="shared" si="1"/>
        <v>0.23783018448049498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1286.5111111111112</v>
      </c>
      <c r="F27" s="209">
        <v>11093.5</v>
      </c>
      <c r="G27" s="48">
        <f t="shared" si="0"/>
        <v>7.6229336880106402</v>
      </c>
      <c r="H27" s="209">
        <v>7582.2222222222226</v>
      </c>
      <c r="I27" s="44">
        <f t="shared" si="1"/>
        <v>0.46309349355216872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4954.0875000000005</v>
      </c>
      <c r="F28" s="209">
        <v>8887.5555555555547</v>
      </c>
      <c r="G28" s="48">
        <f t="shared" si="0"/>
        <v>0.79398437261262622</v>
      </c>
      <c r="H28" s="209">
        <v>8299.7777777777774</v>
      </c>
      <c r="I28" s="44">
        <f t="shared" si="1"/>
        <v>7.081849580979406E-2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5519.6802083333332</v>
      </c>
      <c r="F29" s="209">
        <v>21557.142857142859</v>
      </c>
      <c r="G29" s="48">
        <f t="shared" si="0"/>
        <v>2.9055057618368862</v>
      </c>
      <c r="H29" s="209">
        <v>21580.555555555555</v>
      </c>
      <c r="I29" s="44">
        <f t="shared" si="1"/>
        <v>-1.0848978541087111E-3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4668.2750000000005</v>
      </c>
      <c r="F30" s="212">
        <v>14110</v>
      </c>
      <c r="G30" s="51">
        <f t="shared" si="0"/>
        <v>2.0225297352876592</v>
      </c>
      <c r="H30" s="212">
        <v>13198.8</v>
      </c>
      <c r="I30" s="56">
        <f t="shared" si="1"/>
        <v>6.9036579082946997E-2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7981.375</v>
      </c>
      <c r="F32" s="215">
        <v>25062.25</v>
      </c>
      <c r="G32" s="45">
        <f>(F32-E32)/E32</f>
        <v>2.1400917761663876</v>
      </c>
      <c r="H32" s="215">
        <v>22599.8</v>
      </c>
      <c r="I32" s="44">
        <f>(F32-H32)/H32</f>
        <v>0.10895892884007827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8256.0194444444442</v>
      </c>
      <c r="F33" s="209">
        <v>24812.25</v>
      </c>
      <c r="G33" s="48">
        <f>(F33-E33)/E33</f>
        <v>2.0053526601970888</v>
      </c>
      <c r="H33" s="209">
        <v>23349.8</v>
      </c>
      <c r="I33" s="44">
        <f>(F33-H33)/H33</f>
        <v>6.2632228113302935E-2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6131.1</v>
      </c>
      <c r="F34" s="209">
        <v>13928.571428571429</v>
      </c>
      <c r="G34" s="48">
        <f>(F34-E34)/E34</f>
        <v>1.2717899607854102</v>
      </c>
      <c r="H34" s="209">
        <v>13393.75</v>
      </c>
      <c r="I34" s="44">
        <f>(F34-H34)/H34</f>
        <v>3.993067128858082E-2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7603.7833333333338</v>
      </c>
      <c r="F35" s="209">
        <v>15000</v>
      </c>
      <c r="G35" s="48">
        <f>(F35-E35)/E35</f>
        <v>0.97270218553483234</v>
      </c>
      <c r="H35" s="209">
        <v>13670</v>
      </c>
      <c r="I35" s="44">
        <f>(F35-H35)/H35</f>
        <v>9.7293343087051939E-2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4245.2250000000004</v>
      </c>
      <c r="F36" s="209">
        <v>9805.3333333333339</v>
      </c>
      <c r="G36" s="51">
        <f>(F36-E36)/E36</f>
        <v>1.3097323070822708</v>
      </c>
      <c r="H36" s="209">
        <v>9239.7999999999993</v>
      </c>
      <c r="I36" s="56">
        <f>(F36-H36)/H36</f>
        <v>6.1206231015101489E-2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96916.375</v>
      </c>
      <c r="F38" s="209">
        <v>347979.6</v>
      </c>
      <c r="G38" s="45">
        <f t="shared" ref="G38:G43" si="2">(F38-E38)/E38</f>
        <v>2.5905139869294529</v>
      </c>
      <c r="H38" s="209">
        <v>343648</v>
      </c>
      <c r="I38" s="44">
        <f t="shared" ref="I38:I43" si="3">(F38-H38)/H38</f>
        <v>1.2604758357388888E-2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56856.474999999999</v>
      </c>
      <c r="F39" s="209">
        <v>237098.28571428571</v>
      </c>
      <c r="G39" s="48">
        <f t="shared" si="2"/>
        <v>3.1701193349444492</v>
      </c>
      <c r="H39" s="209">
        <v>251126.85714285713</v>
      </c>
      <c r="I39" s="44">
        <f t="shared" si="3"/>
        <v>-5.5862489532893987E-2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32184.5</v>
      </c>
      <c r="F40" s="209">
        <v>154806.33333333334</v>
      </c>
      <c r="G40" s="48">
        <f t="shared" si="2"/>
        <v>3.8099654595638692</v>
      </c>
      <c r="H40" s="209">
        <v>178359.6</v>
      </c>
      <c r="I40" s="44">
        <f t="shared" si="3"/>
        <v>-0.13205494218795436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19639.116666666665</v>
      </c>
      <c r="F41" s="209">
        <v>82348.571428571435</v>
      </c>
      <c r="G41" s="48">
        <f t="shared" si="2"/>
        <v>3.1930893749585532</v>
      </c>
      <c r="H41" s="209">
        <v>85284.28571428571</v>
      </c>
      <c r="I41" s="44">
        <f t="shared" si="3"/>
        <v>-3.4422687147188276E-2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18728</v>
      </c>
      <c r="F42" s="209">
        <v>68666.666666666672</v>
      </c>
      <c r="G42" s="48">
        <f t="shared" si="2"/>
        <v>2.6665242773743416</v>
      </c>
      <c r="H42" s="209">
        <v>71666.666666666672</v>
      </c>
      <c r="I42" s="44">
        <f t="shared" si="3"/>
        <v>-4.1860465116279069E-2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32817.46428571429</v>
      </c>
      <c r="F43" s="209">
        <v>158714.28571428571</v>
      </c>
      <c r="G43" s="51">
        <f t="shared" si="2"/>
        <v>3.8362751104866848</v>
      </c>
      <c r="H43" s="209">
        <v>157857.14285714287</v>
      </c>
      <c r="I43" s="59">
        <f t="shared" si="3"/>
        <v>5.4298642533935591E-3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26385.008928571428</v>
      </c>
      <c r="F45" s="209">
        <v>107584.75</v>
      </c>
      <c r="G45" s="45">
        <f t="shared" ref="G45:G50" si="4">(F45-E45)/E45</f>
        <v>3.0774953039147976</v>
      </c>
      <c r="H45" s="209">
        <v>107175.33333333333</v>
      </c>
      <c r="I45" s="44">
        <f t="shared" ref="I45:I50" si="5">(F45-H45)/H45</f>
        <v>3.8200643182822371E-3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13701.875</v>
      </c>
      <c r="F46" s="209">
        <v>72050.333333333328</v>
      </c>
      <c r="G46" s="48">
        <f t="shared" si="4"/>
        <v>4.2584287430248287</v>
      </c>
      <c r="H46" s="209">
        <v>71284.777777777781</v>
      </c>
      <c r="I46" s="84">
        <f t="shared" si="5"/>
        <v>1.0739397377965886E-2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47211.361111111109</v>
      </c>
      <c r="F47" s="209">
        <v>227222.875</v>
      </c>
      <c r="G47" s="48">
        <f t="shared" si="4"/>
        <v>3.8128854930751719</v>
      </c>
      <c r="H47" s="209">
        <v>224157.25</v>
      </c>
      <c r="I47" s="84">
        <f t="shared" si="5"/>
        <v>1.367622506075534E-2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112936.99966666667</v>
      </c>
      <c r="F48" s="209">
        <v>286991.66666666669</v>
      </c>
      <c r="G48" s="48">
        <f t="shared" si="4"/>
        <v>1.5411660263130951</v>
      </c>
      <c r="H48" s="209">
        <v>232291.66666666666</v>
      </c>
      <c r="I48" s="84">
        <f t="shared" si="5"/>
        <v>0.23547982062780282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4998.25</v>
      </c>
      <c r="F49" s="209">
        <v>25060</v>
      </c>
      <c r="G49" s="48">
        <f t="shared" si="4"/>
        <v>4.0137548141849644</v>
      </c>
      <c r="H49" s="209">
        <v>25020</v>
      </c>
      <c r="I49" s="44">
        <f t="shared" si="5"/>
        <v>1.5987210231814548E-3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57497.625</v>
      </c>
      <c r="F50" s="209">
        <v>269750</v>
      </c>
      <c r="G50" s="56">
        <f t="shared" si="4"/>
        <v>3.6914981270965539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18162.9375</v>
      </c>
      <c r="F52" s="206">
        <v>48475</v>
      </c>
      <c r="G52" s="208">
        <f t="shared" ref="G52:G60" si="6">(F52-E52)/E52</f>
        <v>1.6688964821907248</v>
      </c>
      <c r="H52" s="206">
        <v>47650</v>
      </c>
      <c r="I52" s="117">
        <f t="shared" ref="I52:I60" si="7">(F52-H52)/H52</f>
        <v>1.7313746065057714E-2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29680.375</v>
      </c>
      <c r="F53" s="209">
        <v>52880</v>
      </c>
      <c r="G53" s="211">
        <f t="shared" si="6"/>
        <v>0.78164864830717262</v>
      </c>
      <c r="H53" s="209">
        <v>52723.75</v>
      </c>
      <c r="I53" s="84">
        <f t="shared" si="7"/>
        <v>2.9635600654354063E-3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22748.862499999999</v>
      </c>
      <c r="F54" s="209">
        <v>37900.5</v>
      </c>
      <c r="G54" s="211">
        <f t="shared" si="6"/>
        <v>0.66603934592334013</v>
      </c>
      <c r="H54" s="209">
        <v>37496.333333333336</v>
      </c>
      <c r="I54" s="84">
        <f t="shared" si="7"/>
        <v>1.0778831707989159E-2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24141.55</v>
      </c>
      <c r="F55" s="209">
        <v>47916.666666666664</v>
      </c>
      <c r="G55" s="211">
        <f t="shared" si="6"/>
        <v>0.98482146617208366</v>
      </c>
      <c r="H55" s="209">
        <v>47916.666666666664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10087.625</v>
      </c>
      <c r="F56" s="209">
        <v>25398</v>
      </c>
      <c r="G56" s="216">
        <f t="shared" si="6"/>
        <v>1.5177383179886246</v>
      </c>
      <c r="H56" s="209">
        <v>25456.666666666668</v>
      </c>
      <c r="I56" s="85">
        <f t="shared" si="7"/>
        <v>-2.3045698572738463E-3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4156.3999999999996</v>
      </c>
      <c r="F57" s="212">
        <v>11595</v>
      </c>
      <c r="G57" s="214">
        <f t="shared" si="6"/>
        <v>1.7896737561351173</v>
      </c>
      <c r="H57" s="212">
        <v>9957</v>
      </c>
      <c r="I57" s="118">
        <f t="shared" si="7"/>
        <v>0.16450738174148841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26764.055555555555</v>
      </c>
      <c r="F58" s="215">
        <v>48208.333333333336</v>
      </c>
      <c r="G58" s="44">
        <f t="shared" si="6"/>
        <v>0.80123424244374208</v>
      </c>
      <c r="H58" s="215">
        <v>47466.666666666664</v>
      </c>
      <c r="I58" s="44">
        <f t="shared" si="7"/>
        <v>1.5625000000000104E-2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29149.666666666668</v>
      </c>
      <c r="F59" s="209">
        <v>56524.666666666664</v>
      </c>
      <c r="G59" s="48">
        <f t="shared" si="6"/>
        <v>0.93911880067239173</v>
      </c>
      <c r="H59" s="209">
        <v>55541.333333333336</v>
      </c>
      <c r="I59" s="44">
        <f t="shared" si="7"/>
        <v>1.7704532360284145E-2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113375</v>
      </c>
      <c r="F60" s="209">
        <v>481250</v>
      </c>
      <c r="G60" s="51">
        <f t="shared" si="6"/>
        <v>3.2447629547960308</v>
      </c>
      <c r="H60" s="209">
        <v>449250</v>
      </c>
      <c r="I60" s="51">
        <f t="shared" si="7"/>
        <v>7.1229827490261549E-2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32969.569444444445</v>
      </c>
      <c r="F62" s="209">
        <v>94366</v>
      </c>
      <c r="G62" s="45">
        <f t="shared" ref="G62:G67" si="8">(F62-E62)/E62</f>
        <v>1.8622151150324224</v>
      </c>
      <c r="H62" s="209">
        <v>81040.375</v>
      </c>
      <c r="I62" s="44">
        <f t="shared" ref="I62:I67" si="9">(F62-H62)/H62</f>
        <v>0.16443192667852291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176510.66666666669</v>
      </c>
      <c r="F63" s="209">
        <v>578059.66666666663</v>
      </c>
      <c r="G63" s="48">
        <f t="shared" si="8"/>
        <v>2.2749276719820517</v>
      </c>
      <c r="H63" s="209">
        <v>467423.28571428574</v>
      </c>
      <c r="I63" s="44">
        <f t="shared" si="9"/>
        <v>0.23669420059660398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106797.67857142858</v>
      </c>
      <c r="F64" s="209">
        <v>289900</v>
      </c>
      <c r="G64" s="48">
        <f t="shared" si="8"/>
        <v>1.7144784781638176</v>
      </c>
      <c r="H64" s="209">
        <v>283300</v>
      </c>
      <c r="I64" s="84">
        <f t="shared" si="9"/>
        <v>2.3296858453935757E-2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38449.25</v>
      </c>
      <c r="F65" s="209">
        <v>132282</v>
      </c>
      <c r="G65" s="48">
        <f t="shared" si="8"/>
        <v>2.440431217774079</v>
      </c>
      <c r="H65" s="209">
        <v>121750</v>
      </c>
      <c r="I65" s="84">
        <f t="shared" si="9"/>
        <v>8.650513347022587E-2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25891</v>
      </c>
      <c r="F66" s="209">
        <v>59677.142857142855</v>
      </c>
      <c r="G66" s="48">
        <f t="shared" si="8"/>
        <v>1.304937733465021</v>
      </c>
      <c r="H66" s="209">
        <v>56765</v>
      </c>
      <c r="I66" s="84">
        <f t="shared" si="9"/>
        <v>5.1301732707528497E-2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20747.821428571428</v>
      </c>
      <c r="F67" s="209">
        <v>52263.25</v>
      </c>
      <c r="G67" s="51">
        <f t="shared" si="8"/>
        <v>1.5189753141035462</v>
      </c>
      <c r="H67" s="209">
        <v>50216.333333333336</v>
      </c>
      <c r="I67" s="85">
        <f t="shared" si="9"/>
        <v>4.0761969876998802E-2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24846.055555555555</v>
      </c>
      <c r="F69" s="215">
        <v>58074.75</v>
      </c>
      <c r="G69" s="45">
        <f>(F69-E69)/E69</f>
        <v>1.3373830856228017</v>
      </c>
      <c r="H69" s="215">
        <v>54732.875</v>
      </c>
      <c r="I69" s="44">
        <f>(F69-H69)/H69</f>
        <v>6.1057910807718399E-2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6962.3374999999996</v>
      </c>
      <c r="F70" s="209">
        <v>40018.833333333336</v>
      </c>
      <c r="G70" s="48">
        <f>(F70-E70)/E70</f>
        <v>4.747901955820633</v>
      </c>
      <c r="H70" s="209">
        <v>39852.166666666664</v>
      </c>
      <c r="I70" s="44">
        <f>(F70-H70)/H70</f>
        <v>4.1821230966113477E-3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9226.5</v>
      </c>
      <c r="F71" s="209">
        <v>22612.25</v>
      </c>
      <c r="G71" s="48">
        <f>(F71-E71)/E71</f>
        <v>1.4507939088495097</v>
      </c>
      <c r="H71" s="209">
        <v>22612.25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10414.4375</v>
      </c>
      <c r="F72" s="209">
        <v>30465.75</v>
      </c>
      <c r="G72" s="48">
        <f>(F72-E72)/E72</f>
        <v>1.92533802233678</v>
      </c>
      <c r="H72" s="209">
        <v>30028.25</v>
      </c>
      <c r="I72" s="44">
        <f>(F72-H72)/H72</f>
        <v>1.4569613613846961E-2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9708.2291666666679</v>
      </c>
      <c r="F73" s="218">
        <v>24993.833333333332</v>
      </c>
      <c r="G73" s="48">
        <f>(F73-E73)/E73</f>
        <v>1.5744997263919136</v>
      </c>
      <c r="H73" s="218">
        <v>24359.714285714286</v>
      </c>
      <c r="I73" s="59">
        <f>(F73-H73)/H73</f>
        <v>2.6031464908885402E-2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7862.8333333333339</v>
      </c>
      <c r="F75" s="206">
        <v>20083.599999999999</v>
      </c>
      <c r="G75" s="44">
        <f t="shared" ref="G75:G81" si="10">(F75-E75)/E75</f>
        <v>1.5542446531148648</v>
      </c>
      <c r="H75" s="206">
        <v>19651.599999999999</v>
      </c>
      <c r="I75" s="45">
        <f t="shared" ref="I75:I81" si="11">(F75-H75)/H75</f>
        <v>2.198294286470313E-2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9408.960317460318</v>
      </c>
      <c r="F76" s="209">
        <v>28337.5</v>
      </c>
      <c r="G76" s="48">
        <f t="shared" si="10"/>
        <v>2.0117567769324918</v>
      </c>
      <c r="H76" s="209">
        <v>30103.571428571428</v>
      </c>
      <c r="I76" s="44">
        <f t="shared" si="11"/>
        <v>-5.8666508482619492E-2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4014.729166666667</v>
      </c>
      <c r="F77" s="209">
        <v>11282.166666666666</v>
      </c>
      <c r="G77" s="48">
        <f t="shared" si="10"/>
        <v>1.810193713772722</v>
      </c>
      <c r="H77" s="209">
        <v>10638.6</v>
      </c>
      <c r="I77" s="44">
        <f t="shared" si="11"/>
        <v>6.0493548649884918E-2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7564.5277777777783</v>
      </c>
      <c r="F78" s="209">
        <v>16389.444444444445</v>
      </c>
      <c r="G78" s="48">
        <f t="shared" si="10"/>
        <v>1.1666183172188909</v>
      </c>
      <c r="H78" s="209">
        <v>15207.777777777777</v>
      </c>
      <c r="I78" s="44">
        <f t="shared" si="11"/>
        <v>7.7701468546796312E-2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5486.0535714285716</v>
      </c>
      <c r="F79" s="209">
        <v>30803.285714285714</v>
      </c>
      <c r="G79" s="48">
        <f t="shared" si="10"/>
        <v>4.6148350199694672</v>
      </c>
      <c r="H79" s="209">
        <v>29815.375</v>
      </c>
      <c r="I79" s="44">
        <f t="shared" si="11"/>
        <v>3.3134270968777475E-2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48416.375</v>
      </c>
      <c r="F80" s="209">
        <v>75000</v>
      </c>
      <c r="G80" s="48">
        <f t="shared" si="10"/>
        <v>0.54906268798521163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8492.0277777777774</v>
      </c>
      <c r="F81" s="212">
        <v>43743.3</v>
      </c>
      <c r="G81" s="51">
        <f t="shared" si="10"/>
        <v>4.1511018504283435</v>
      </c>
      <c r="H81" s="212">
        <v>42268.800000000003</v>
      </c>
      <c r="I81" s="56">
        <f t="shared" si="11"/>
        <v>3.4883885986827158E-2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203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5" t="s">
        <v>3</v>
      </c>
      <c r="B12" s="241"/>
      <c r="C12" s="243" t="s">
        <v>0</v>
      </c>
      <c r="D12" s="237" t="s">
        <v>23</v>
      </c>
      <c r="E12" s="237" t="s">
        <v>221</v>
      </c>
      <c r="F12" s="245" t="s">
        <v>223</v>
      </c>
      <c r="G12" s="237" t="s">
        <v>197</v>
      </c>
      <c r="H12" s="245" t="s">
        <v>218</v>
      </c>
      <c r="I12" s="237" t="s">
        <v>187</v>
      </c>
    </row>
    <row r="13" spans="1:9" ht="30.75" customHeight="1" thickBot="1" x14ac:dyDescent="0.25">
      <c r="A13" s="236"/>
      <c r="B13" s="242"/>
      <c r="C13" s="244"/>
      <c r="D13" s="238"/>
      <c r="E13" s="238"/>
      <c r="F13" s="246"/>
      <c r="G13" s="238"/>
      <c r="H13" s="246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4460.4250000000002</v>
      </c>
      <c r="F15" s="180">
        <v>29866.6</v>
      </c>
      <c r="G15" s="44">
        <f>(F15-E15)/E15</f>
        <v>5.695909022122331</v>
      </c>
      <c r="H15" s="180">
        <v>25000</v>
      </c>
      <c r="I15" s="119">
        <f>(F15-H15)/H15</f>
        <v>0.19466399999999995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4997.1361111111109</v>
      </c>
      <c r="F16" s="180">
        <v>25866.6</v>
      </c>
      <c r="G16" s="48">
        <f t="shared" ref="G16:G39" si="0">(F16-E16)/E16</f>
        <v>4.176284860939794</v>
      </c>
      <c r="H16" s="180">
        <v>23700</v>
      </c>
      <c r="I16" s="48">
        <f>(F16-H16)/H16</f>
        <v>9.1417721518987277E-2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5322.0027777777777</v>
      </c>
      <c r="F17" s="180">
        <v>26500</v>
      </c>
      <c r="G17" s="48">
        <f t="shared" si="0"/>
        <v>3.9793284796189403</v>
      </c>
      <c r="H17" s="180">
        <v>25533.200000000001</v>
      </c>
      <c r="I17" s="48">
        <f t="shared" ref="I17:I29" si="1">(F17-H17)/H17</f>
        <v>3.7864427490482952E-2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1719.5</v>
      </c>
      <c r="F18" s="180">
        <v>8666.6</v>
      </c>
      <c r="G18" s="48">
        <f t="shared" si="0"/>
        <v>4.0401861006106428</v>
      </c>
      <c r="H18" s="180">
        <v>7033.2</v>
      </c>
      <c r="I18" s="48">
        <f t="shared" si="1"/>
        <v>0.23224136950463525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14525.857142857143</v>
      </c>
      <c r="F19" s="180">
        <v>99000</v>
      </c>
      <c r="G19" s="48">
        <f t="shared" si="0"/>
        <v>5.8154325783578047</v>
      </c>
      <c r="H19" s="180">
        <v>101000</v>
      </c>
      <c r="I19" s="48">
        <f t="shared" si="1"/>
        <v>-1.9801980198019802E-2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5751.4</v>
      </c>
      <c r="F20" s="180">
        <v>30966.6</v>
      </c>
      <c r="G20" s="48">
        <f t="shared" si="0"/>
        <v>4.3841847202420281</v>
      </c>
      <c r="H20" s="180">
        <v>27700</v>
      </c>
      <c r="I20" s="48">
        <f t="shared" si="1"/>
        <v>0.11792779783393496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4009.6875000000005</v>
      </c>
      <c r="F21" s="180">
        <v>12000</v>
      </c>
      <c r="G21" s="48">
        <f t="shared" si="0"/>
        <v>1.9927519289221414</v>
      </c>
      <c r="H21" s="180">
        <v>12866.6</v>
      </c>
      <c r="I21" s="48">
        <f t="shared" si="1"/>
        <v>-6.7352680583837254E-2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896.99999999999989</v>
      </c>
      <c r="F22" s="180">
        <v>6766.6</v>
      </c>
      <c r="G22" s="48">
        <f t="shared" si="0"/>
        <v>6.5435897435897452</v>
      </c>
      <c r="H22" s="180">
        <v>4500</v>
      </c>
      <c r="I22" s="48">
        <f t="shared" si="1"/>
        <v>0.50368888888888896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1121.875</v>
      </c>
      <c r="F23" s="180">
        <v>6666.6</v>
      </c>
      <c r="G23" s="48">
        <f t="shared" si="0"/>
        <v>4.9423732590529248</v>
      </c>
      <c r="H23" s="180">
        <v>4800</v>
      </c>
      <c r="I23" s="48">
        <f t="shared" si="1"/>
        <v>0.38887500000000008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1222.3298611111111</v>
      </c>
      <c r="F24" s="180">
        <v>7100</v>
      </c>
      <c r="G24" s="48">
        <f t="shared" si="0"/>
        <v>4.808579358067897</v>
      </c>
      <c r="H24" s="180">
        <v>4900</v>
      </c>
      <c r="I24" s="48">
        <f t="shared" si="1"/>
        <v>0.44897959183673469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1051.3916666666667</v>
      </c>
      <c r="F25" s="180">
        <v>6500</v>
      </c>
      <c r="G25" s="48">
        <f t="shared" si="0"/>
        <v>5.1822822132570323</v>
      </c>
      <c r="H25" s="180">
        <v>4933.2</v>
      </c>
      <c r="I25" s="48">
        <f t="shared" si="1"/>
        <v>0.31760317846428288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2878.5</v>
      </c>
      <c r="F26" s="180">
        <v>21566.6</v>
      </c>
      <c r="G26" s="48">
        <f t="shared" si="0"/>
        <v>6.4923050199756815</v>
      </c>
      <c r="H26" s="180">
        <v>15100</v>
      </c>
      <c r="I26" s="48">
        <f t="shared" si="1"/>
        <v>0.42825165562913897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1286.5111111111112</v>
      </c>
      <c r="F27" s="180">
        <v>6500</v>
      </c>
      <c r="G27" s="48">
        <f t="shared" si="0"/>
        <v>4.0524243000017268</v>
      </c>
      <c r="H27" s="180">
        <v>5533.2</v>
      </c>
      <c r="I27" s="48">
        <f t="shared" si="1"/>
        <v>0.17472710185787613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4954.0875000000005</v>
      </c>
      <c r="F28" s="180">
        <v>8366.6</v>
      </c>
      <c r="G28" s="48">
        <f t="shared" si="0"/>
        <v>0.68882765998783824</v>
      </c>
      <c r="H28" s="180">
        <v>7733.2</v>
      </c>
      <c r="I28" s="48">
        <f t="shared" si="1"/>
        <v>8.1906584596286219E-2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5519.6802083333332</v>
      </c>
      <c r="F29" s="180">
        <v>16080</v>
      </c>
      <c r="G29" s="48">
        <f t="shared" si="0"/>
        <v>1.9132122501813116</v>
      </c>
      <c r="H29" s="180">
        <v>15213.2</v>
      </c>
      <c r="I29" s="48">
        <f t="shared" si="1"/>
        <v>5.6976835905660821E-2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4668.2750000000005</v>
      </c>
      <c r="F30" s="183">
        <v>14000</v>
      </c>
      <c r="G30" s="51">
        <f t="shared" si="0"/>
        <v>1.9989664276419015</v>
      </c>
      <c r="H30" s="183">
        <v>12200</v>
      </c>
      <c r="I30" s="51">
        <f>(F30-H30)/H30</f>
        <v>0.14754098360655737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7981.375</v>
      </c>
      <c r="F32" s="180">
        <v>19333.2</v>
      </c>
      <c r="G32" s="44">
        <f t="shared" si="0"/>
        <v>1.4222893924918953</v>
      </c>
      <c r="H32" s="180">
        <v>20400</v>
      </c>
      <c r="I32" s="45">
        <f>(F32-H32)/H32</f>
        <v>-5.229411764705879E-2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8256.0194444444442</v>
      </c>
      <c r="F33" s="180">
        <v>18300</v>
      </c>
      <c r="G33" s="48">
        <f t="shared" si="0"/>
        <v>1.2165645470123314</v>
      </c>
      <c r="H33" s="180">
        <v>20100</v>
      </c>
      <c r="I33" s="48">
        <f>(F33-H33)/H33</f>
        <v>-8.9552238805970144E-2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6131.1</v>
      </c>
      <c r="F34" s="180">
        <v>12933.2</v>
      </c>
      <c r="G34" s="48">
        <f>(F34-E34)/E34</f>
        <v>1.1094420250852213</v>
      </c>
      <c r="H34" s="180">
        <v>12833.2</v>
      </c>
      <c r="I34" s="48">
        <f>(F34-H34)/H34</f>
        <v>7.7922887510519581E-3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7603.7833333333338</v>
      </c>
      <c r="F35" s="180">
        <v>10300</v>
      </c>
      <c r="G35" s="48">
        <f t="shared" si="0"/>
        <v>0.35458883406725156</v>
      </c>
      <c r="H35" s="180">
        <v>9033.2000000000007</v>
      </c>
      <c r="I35" s="48">
        <f>(F35-H35)/H35</f>
        <v>0.14023823229863161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4245.2250000000004</v>
      </c>
      <c r="F36" s="180">
        <v>7000</v>
      </c>
      <c r="G36" s="55">
        <f t="shared" si="0"/>
        <v>0.64891142401168356</v>
      </c>
      <c r="H36" s="180">
        <v>7000</v>
      </c>
      <c r="I36" s="48">
        <f>(F36-H36)/H36</f>
        <v>0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96916.375</v>
      </c>
      <c r="F38" s="181">
        <v>318000</v>
      </c>
      <c r="G38" s="45">
        <f t="shared" si="0"/>
        <v>2.2811792640820503</v>
      </c>
      <c r="H38" s="181">
        <v>304000</v>
      </c>
      <c r="I38" s="45">
        <f>(F38-H38)/H38</f>
        <v>4.6052631578947366E-2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56856.474999999999</v>
      </c>
      <c r="F39" s="182">
        <v>256333.2</v>
      </c>
      <c r="G39" s="51">
        <f t="shared" si="0"/>
        <v>3.5084258213334545</v>
      </c>
      <c r="H39" s="182">
        <v>253000</v>
      </c>
      <c r="I39" s="51">
        <f>(F39-H39)/H39</f>
        <v>1.3174703557312298E-2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204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5" t="s">
        <v>3</v>
      </c>
      <c r="B12" s="241"/>
      <c r="C12" s="243" t="s">
        <v>0</v>
      </c>
      <c r="D12" s="237" t="s">
        <v>222</v>
      </c>
      <c r="E12" s="245" t="s">
        <v>223</v>
      </c>
      <c r="F12" s="252" t="s">
        <v>186</v>
      </c>
      <c r="G12" s="237" t="s">
        <v>221</v>
      </c>
      <c r="H12" s="254" t="s">
        <v>224</v>
      </c>
      <c r="I12" s="250" t="s">
        <v>196</v>
      </c>
    </row>
    <row r="13" spans="1:9" ht="39.75" customHeight="1" thickBot="1" x14ac:dyDescent="0.25">
      <c r="A13" s="236"/>
      <c r="B13" s="242"/>
      <c r="C13" s="244"/>
      <c r="D13" s="238"/>
      <c r="E13" s="246"/>
      <c r="F13" s="253"/>
      <c r="G13" s="238"/>
      <c r="H13" s="255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30887.555555555555</v>
      </c>
      <c r="E15" s="164">
        <v>29866.6</v>
      </c>
      <c r="F15" s="67">
        <f t="shared" ref="F15:F30" si="0">D15-E15</f>
        <v>1020.9555555555562</v>
      </c>
      <c r="G15" s="42">
        <v>4460.4250000000002</v>
      </c>
      <c r="H15" s="66">
        <f>AVERAGE(D15:E15)</f>
        <v>30377.077777777777</v>
      </c>
      <c r="I15" s="69">
        <f>(H15-G15)/G15</f>
        <v>5.8103550172411325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27062.25</v>
      </c>
      <c r="E16" s="164">
        <v>25866.6</v>
      </c>
      <c r="F16" s="71">
        <f t="shared" si="0"/>
        <v>1195.6500000000015</v>
      </c>
      <c r="G16" s="46">
        <v>4997.1361111111109</v>
      </c>
      <c r="H16" s="68">
        <f t="shared" ref="H16:H30" si="1">AVERAGE(D16:E16)</f>
        <v>26464.424999999999</v>
      </c>
      <c r="I16" s="72">
        <f t="shared" ref="I16:I39" si="2">(H16-G16)/G16</f>
        <v>4.2959183843634881</v>
      </c>
    </row>
    <row r="17" spans="1:9" ht="16.5" x14ac:dyDescent="0.3">
      <c r="A17" s="37"/>
      <c r="B17" s="34" t="s">
        <v>6</v>
      </c>
      <c r="C17" s="15" t="s">
        <v>165</v>
      </c>
      <c r="D17" s="164">
        <v>32388.666666666668</v>
      </c>
      <c r="E17" s="164">
        <v>26500</v>
      </c>
      <c r="F17" s="71">
        <f t="shared" si="0"/>
        <v>5888.6666666666679</v>
      </c>
      <c r="G17" s="46">
        <v>5322.0027777777777</v>
      </c>
      <c r="H17" s="68">
        <f t="shared" si="1"/>
        <v>29444.333333333336</v>
      </c>
      <c r="I17" s="72">
        <f t="shared" si="2"/>
        <v>4.5325663218890551</v>
      </c>
    </row>
    <row r="18" spans="1:9" ht="16.5" x14ac:dyDescent="0.3">
      <c r="A18" s="37"/>
      <c r="B18" s="34" t="s">
        <v>7</v>
      </c>
      <c r="C18" s="15" t="s">
        <v>166</v>
      </c>
      <c r="D18" s="164">
        <v>10594.222222222223</v>
      </c>
      <c r="E18" s="164">
        <v>8666.6</v>
      </c>
      <c r="F18" s="71">
        <f t="shared" si="0"/>
        <v>1927.6222222222223</v>
      </c>
      <c r="G18" s="46">
        <v>1719.5</v>
      </c>
      <c r="H18" s="68">
        <f t="shared" si="1"/>
        <v>9630.4111111111124</v>
      </c>
      <c r="I18" s="72">
        <f t="shared" si="2"/>
        <v>4.6007043391166693</v>
      </c>
    </row>
    <row r="19" spans="1:9" ht="16.5" x14ac:dyDescent="0.3">
      <c r="A19" s="37"/>
      <c r="B19" s="34" t="s">
        <v>8</v>
      </c>
      <c r="C19" s="15" t="s">
        <v>167</v>
      </c>
      <c r="D19" s="164">
        <v>71999.600000000006</v>
      </c>
      <c r="E19" s="164">
        <v>99000</v>
      </c>
      <c r="F19" s="71">
        <f t="shared" si="0"/>
        <v>-27000.399999999994</v>
      </c>
      <c r="G19" s="46">
        <v>14525.857142857143</v>
      </c>
      <c r="H19" s="68">
        <f t="shared" si="1"/>
        <v>85499.8</v>
      </c>
      <c r="I19" s="72">
        <f t="shared" si="2"/>
        <v>4.8860416400310775</v>
      </c>
    </row>
    <row r="20" spans="1:9" ht="16.5" x14ac:dyDescent="0.3">
      <c r="A20" s="37"/>
      <c r="B20" s="34" t="s">
        <v>9</v>
      </c>
      <c r="C20" s="15" t="s">
        <v>168</v>
      </c>
      <c r="D20" s="164">
        <v>30554.222222222223</v>
      </c>
      <c r="E20" s="164">
        <v>30966.6</v>
      </c>
      <c r="F20" s="71">
        <f t="shared" si="0"/>
        <v>-412.37777777777592</v>
      </c>
      <c r="G20" s="46">
        <v>5751.4</v>
      </c>
      <c r="H20" s="68">
        <f t="shared" si="1"/>
        <v>30760.411111111112</v>
      </c>
      <c r="I20" s="72">
        <f t="shared" si="2"/>
        <v>4.348334511790366</v>
      </c>
    </row>
    <row r="21" spans="1:9" ht="16.5" x14ac:dyDescent="0.3">
      <c r="A21" s="37"/>
      <c r="B21" s="34" t="s">
        <v>10</v>
      </c>
      <c r="C21" s="15" t="s">
        <v>169</v>
      </c>
      <c r="D21" s="164">
        <v>16638.666666666668</v>
      </c>
      <c r="E21" s="164">
        <v>12000</v>
      </c>
      <c r="F21" s="71">
        <f t="shared" si="0"/>
        <v>4638.6666666666679</v>
      </c>
      <c r="G21" s="46">
        <v>4009.6875000000005</v>
      </c>
      <c r="H21" s="68">
        <f t="shared" si="1"/>
        <v>14319.333333333334</v>
      </c>
      <c r="I21" s="72">
        <f t="shared" si="2"/>
        <v>2.5711843711843709</v>
      </c>
    </row>
    <row r="22" spans="1:9" ht="16.5" x14ac:dyDescent="0.3">
      <c r="A22" s="37"/>
      <c r="B22" s="34" t="s">
        <v>11</v>
      </c>
      <c r="C22" s="15" t="s">
        <v>170</v>
      </c>
      <c r="D22" s="164">
        <v>6888.666666666667</v>
      </c>
      <c r="E22" s="164">
        <v>6766.6</v>
      </c>
      <c r="F22" s="71">
        <f t="shared" si="0"/>
        <v>122.06666666666661</v>
      </c>
      <c r="G22" s="46">
        <v>896.99999999999989</v>
      </c>
      <c r="H22" s="68">
        <f t="shared" si="1"/>
        <v>6827.6333333333332</v>
      </c>
      <c r="I22" s="72">
        <f t="shared" si="2"/>
        <v>6.6116313638052775</v>
      </c>
    </row>
    <row r="23" spans="1:9" ht="16.5" x14ac:dyDescent="0.3">
      <c r="A23" s="37"/>
      <c r="B23" s="34" t="s">
        <v>12</v>
      </c>
      <c r="C23" s="15" t="s">
        <v>171</v>
      </c>
      <c r="D23" s="164">
        <v>7276.666666666667</v>
      </c>
      <c r="E23" s="164">
        <v>6666.6</v>
      </c>
      <c r="F23" s="71">
        <f t="shared" si="0"/>
        <v>610.06666666666661</v>
      </c>
      <c r="G23" s="46">
        <v>1121.875</v>
      </c>
      <c r="H23" s="68">
        <f t="shared" si="1"/>
        <v>6971.6333333333332</v>
      </c>
      <c r="I23" s="72">
        <f t="shared" si="2"/>
        <v>5.2142692664809651</v>
      </c>
    </row>
    <row r="24" spans="1:9" ht="16.5" x14ac:dyDescent="0.3">
      <c r="A24" s="37"/>
      <c r="B24" s="34" t="s">
        <v>13</v>
      </c>
      <c r="C24" s="15" t="s">
        <v>172</v>
      </c>
      <c r="D24" s="164">
        <v>10843.5</v>
      </c>
      <c r="E24" s="164">
        <v>7100</v>
      </c>
      <c r="F24" s="71">
        <f t="shared" si="0"/>
        <v>3743.5</v>
      </c>
      <c r="G24" s="46">
        <v>1222.3298611111111</v>
      </c>
      <c r="H24" s="68">
        <f t="shared" si="1"/>
        <v>8971.75</v>
      </c>
      <c r="I24" s="72">
        <f t="shared" si="2"/>
        <v>6.3398763177106563</v>
      </c>
    </row>
    <row r="25" spans="1:9" ht="16.5" x14ac:dyDescent="0.3">
      <c r="A25" s="37"/>
      <c r="B25" s="34" t="s">
        <v>14</v>
      </c>
      <c r="C25" s="15" t="s">
        <v>173</v>
      </c>
      <c r="D25" s="164">
        <v>7936</v>
      </c>
      <c r="E25" s="164">
        <v>6500</v>
      </c>
      <c r="F25" s="71">
        <f t="shared" si="0"/>
        <v>1436</v>
      </c>
      <c r="G25" s="46">
        <v>1051.3916666666667</v>
      </c>
      <c r="H25" s="68">
        <f t="shared" si="1"/>
        <v>7218</v>
      </c>
      <c r="I25" s="72">
        <f t="shared" si="2"/>
        <v>5.8651866177368097</v>
      </c>
    </row>
    <row r="26" spans="1:9" ht="16.5" x14ac:dyDescent="0.3">
      <c r="A26" s="37"/>
      <c r="B26" s="34" t="s">
        <v>15</v>
      </c>
      <c r="C26" s="15" t="s">
        <v>174</v>
      </c>
      <c r="D26" s="164">
        <v>22249.75</v>
      </c>
      <c r="E26" s="164">
        <v>21566.6</v>
      </c>
      <c r="F26" s="71">
        <f t="shared" si="0"/>
        <v>683.15000000000146</v>
      </c>
      <c r="G26" s="46">
        <v>2878.5</v>
      </c>
      <c r="H26" s="68">
        <f t="shared" si="1"/>
        <v>21908.174999999999</v>
      </c>
      <c r="I26" s="72">
        <f t="shared" si="2"/>
        <v>6.610969254820219</v>
      </c>
    </row>
    <row r="27" spans="1:9" ht="16.5" x14ac:dyDescent="0.3">
      <c r="A27" s="37"/>
      <c r="B27" s="34" t="s">
        <v>16</v>
      </c>
      <c r="C27" s="15" t="s">
        <v>175</v>
      </c>
      <c r="D27" s="164">
        <v>11093.5</v>
      </c>
      <c r="E27" s="164">
        <v>6500</v>
      </c>
      <c r="F27" s="71">
        <f t="shared" si="0"/>
        <v>4593.5</v>
      </c>
      <c r="G27" s="46">
        <v>1286.5111111111112</v>
      </c>
      <c r="H27" s="68">
        <f t="shared" si="1"/>
        <v>8796.75</v>
      </c>
      <c r="I27" s="72">
        <f t="shared" si="2"/>
        <v>5.8376789940061835</v>
      </c>
    </row>
    <row r="28" spans="1:9" ht="16.5" x14ac:dyDescent="0.3">
      <c r="A28" s="37"/>
      <c r="B28" s="34" t="s">
        <v>17</v>
      </c>
      <c r="C28" s="15" t="s">
        <v>176</v>
      </c>
      <c r="D28" s="164">
        <v>8887.5555555555547</v>
      </c>
      <c r="E28" s="164">
        <v>8366.6</v>
      </c>
      <c r="F28" s="71">
        <f t="shared" si="0"/>
        <v>520.95555555555438</v>
      </c>
      <c r="G28" s="46">
        <v>4954.0875000000005</v>
      </c>
      <c r="H28" s="68">
        <f t="shared" si="1"/>
        <v>8627.0777777777766</v>
      </c>
      <c r="I28" s="72">
        <f t="shared" si="2"/>
        <v>0.74140601630023206</v>
      </c>
    </row>
    <row r="29" spans="1:9" ht="16.5" x14ac:dyDescent="0.3">
      <c r="A29" s="37"/>
      <c r="B29" s="34" t="s">
        <v>18</v>
      </c>
      <c r="C29" s="15" t="s">
        <v>177</v>
      </c>
      <c r="D29" s="164">
        <v>21557.142857142859</v>
      </c>
      <c r="E29" s="164">
        <v>16080</v>
      </c>
      <c r="F29" s="71">
        <f t="shared" si="0"/>
        <v>5477.1428571428587</v>
      </c>
      <c r="G29" s="46">
        <v>5519.6802083333332</v>
      </c>
      <c r="H29" s="68">
        <f t="shared" si="1"/>
        <v>18818.571428571428</v>
      </c>
      <c r="I29" s="72">
        <f t="shared" si="2"/>
        <v>2.4093590060090988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14110</v>
      </c>
      <c r="E30" s="167">
        <v>14000</v>
      </c>
      <c r="F30" s="74">
        <f t="shared" si="0"/>
        <v>110</v>
      </c>
      <c r="G30" s="49">
        <v>4668.2750000000005</v>
      </c>
      <c r="H30" s="100">
        <f t="shared" si="1"/>
        <v>14055</v>
      </c>
      <c r="I30" s="75">
        <f t="shared" si="2"/>
        <v>2.0107480814647802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25062.25</v>
      </c>
      <c r="E32" s="164">
        <v>19333.2</v>
      </c>
      <c r="F32" s="67">
        <f>D32-E32</f>
        <v>5729.0499999999993</v>
      </c>
      <c r="G32" s="54">
        <v>7981.375</v>
      </c>
      <c r="H32" s="68">
        <f>AVERAGE(D32:E32)</f>
        <v>22197.724999999999</v>
      </c>
      <c r="I32" s="78">
        <f t="shared" si="2"/>
        <v>1.7811905843291411</v>
      </c>
    </row>
    <row r="33" spans="1:9" ht="16.5" x14ac:dyDescent="0.3">
      <c r="A33" s="37"/>
      <c r="B33" s="34" t="s">
        <v>27</v>
      </c>
      <c r="C33" s="15" t="s">
        <v>180</v>
      </c>
      <c r="D33" s="47">
        <v>24812.25</v>
      </c>
      <c r="E33" s="164">
        <v>18300</v>
      </c>
      <c r="F33" s="79">
        <f>D33-E33</f>
        <v>6512.25</v>
      </c>
      <c r="G33" s="46">
        <v>8256.0194444444442</v>
      </c>
      <c r="H33" s="68">
        <f>AVERAGE(D33:E33)</f>
        <v>21556.125</v>
      </c>
      <c r="I33" s="72">
        <f t="shared" si="2"/>
        <v>1.6109586036047101</v>
      </c>
    </row>
    <row r="34" spans="1:9" ht="16.5" x14ac:dyDescent="0.3">
      <c r="A34" s="37"/>
      <c r="B34" s="39" t="s">
        <v>28</v>
      </c>
      <c r="C34" s="15" t="s">
        <v>181</v>
      </c>
      <c r="D34" s="47">
        <v>13928.571428571429</v>
      </c>
      <c r="E34" s="164">
        <v>12933.2</v>
      </c>
      <c r="F34" s="71">
        <f>D34-E34</f>
        <v>995.37142857142862</v>
      </c>
      <c r="G34" s="46">
        <v>6131.1</v>
      </c>
      <c r="H34" s="68">
        <f>AVERAGE(D34:E34)</f>
        <v>13430.885714285716</v>
      </c>
      <c r="I34" s="72">
        <f t="shared" si="2"/>
        <v>1.1906159929353159</v>
      </c>
    </row>
    <row r="35" spans="1:9" ht="16.5" x14ac:dyDescent="0.3">
      <c r="A35" s="37"/>
      <c r="B35" s="34" t="s">
        <v>29</v>
      </c>
      <c r="C35" s="15" t="s">
        <v>182</v>
      </c>
      <c r="D35" s="47">
        <v>15000</v>
      </c>
      <c r="E35" s="164">
        <v>10300</v>
      </c>
      <c r="F35" s="79">
        <f>D35-E35</f>
        <v>4700</v>
      </c>
      <c r="G35" s="46">
        <v>7603.7833333333338</v>
      </c>
      <c r="H35" s="68">
        <f>AVERAGE(D35:E35)</f>
        <v>12650</v>
      </c>
      <c r="I35" s="72">
        <f t="shared" si="2"/>
        <v>0.66364550980104198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9805.3333333333339</v>
      </c>
      <c r="E36" s="164">
        <v>7000</v>
      </c>
      <c r="F36" s="71">
        <f>D36-E36</f>
        <v>2805.3333333333339</v>
      </c>
      <c r="G36" s="49">
        <v>4245.2250000000004</v>
      </c>
      <c r="H36" s="68">
        <f>AVERAGE(D36:E36)</f>
        <v>8402.6666666666679</v>
      </c>
      <c r="I36" s="80">
        <f t="shared" si="2"/>
        <v>0.97932186554697742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347979.6</v>
      </c>
      <c r="E38" s="165">
        <v>318000</v>
      </c>
      <c r="F38" s="67">
        <f>D38-E38</f>
        <v>29979.599999999977</v>
      </c>
      <c r="G38" s="46">
        <v>96916.375</v>
      </c>
      <c r="H38" s="67">
        <f>AVERAGE(D38:E38)</f>
        <v>332989.8</v>
      </c>
      <c r="I38" s="78">
        <f t="shared" si="2"/>
        <v>2.4358466255057518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237098.28571428571</v>
      </c>
      <c r="E39" s="166">
        <v>256333.2</v>
      </c>
      <c r="F39" s="74">
        <f>D39-E39</f>
        <v>-19234.914285714302</v>
      </c>
      <c r="G39" s="46">
        <v>56856.474999999999</v>
      </c>
      <c r="H39" s="81">
        <f>AVERAGE(D39:E39)</f>
        <v>246715.74285714288</v>
      </c>
      <c r="I39" s="75">
        <f t="shared" si="2"/>
        <v>3.3392725781389521</v>
      </c>
    </row>
    <row r="40" spans="1:9" ht="15.75" customHeight="1" thickBot="1" x14ac:dyDescent="0.25">
      <c r="A40" s="247"/>
      <c r="B40" s="248"/>
      <c r="C40" s="249"/>
      <c r="D40" s="83">
        <f>SUM(D15:D39)</f>
        <v>1004654.2555555555</v>
      </c>
      <c r="E40" s="83">
        <f>SUM(E15:E39)</f>
        <v>968612.39999999991</v>
      </c>
      <c r="F40" s="83">
        <f>SUM(F15:F39)</f>
        <v>36041.855555555536</v>
      </c>
      <c r="G40" s="83">
        <f>SUM(G15:G39)</f>
        <v>252376.01165674606</v>
      </c>
      <c r="H40" s="83">
        <f>AVERAGE(D40:E40)</f>
        <v>986633.32777777768</v>
      </c>
      <c r="I40" s="75">
        <f>(H40-G40)/G40</f>
        <v>2.9093783965477957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4460.4250000000002</v>
      </c>
      <c r="F16" s="42">
        <v>30377.077777777777</v>
      </c>
      <c r="G16" s="21">
        <f t="shared" ref="G16:G31" si="0">(F16-E16)/E16</f>
        <v>5.8103550172411325</v>
      </c>
      <c r="H16" s="206">
        <v>26197.4</v>
      </c>
      <c r="I16" s="21">
        <f t="shared" ref="I16:I31" si="1">(F16-H16)/H16</f>
        <v>0.15954551893614538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4997.1361111111109</v>
      </c>
      <c r="F17" s="46">
        <v>26464.424999999999</v>
      </c>
      <c r="G17" s="21">
        <f t="shared" si="0"/>
        <v>4.2959183843634881</v>
      </c>
      <c r="H17" s="209">
        <v>25027.111111111109</v>
      </c>
      <c r="I17" s="21">
        <f t="shared" si="1"/>
        <v>5.7430275612225003E-2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5322.0027777777777</v>
      </c>
      <c r="F18" s="46">
        <v>29444.333333333336</v>
      </c>
      <c r="G18" s="21">
        <f t="shared" si="0"/>
        <v>4.5325663218890551</v>
      </c>
      <c r="H18" s="209">
        <v>28141.599999999999</v>
      </c>
      <c r="I18" s="21">
        <f t="shared" si="1"/>
        <v>4.6292084790251348E-2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1719.5</v>
      </c>
      <c r="F19" s="46">
        <v>9630.4111111111124</v>
      </c>
      <c r="G19" s="21">
        <f t="shared" si="0"/>
        <v>4.6007043391166693</v>
      </c>
      <c r="H19" s="209">
        <v>7938.6</v>
      </c>
      <c r="I19" s="21">
        <f t="shared" si="1"/>
        <v>0.21311202367056054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14525.857142857143</v>
      </c>
      <c r="F20" s="46">
        <v>85499.8</v>
      </c>
      <c r="G20" s="21">
        <f t="shared" si="0"/>
        <v>4.8860416400310775</v>
      </c>
      <c r="H20" s="209">
        <v>100812.25</v>
      </c>
      <c r="I20" s="21">
        <f t="shared" si="1"/>
        <v>-0.15189076724306816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5751.4</v>
      </c>
      <c r="F21" s="46">
        <v>30760.411111111112</v>
      </c>
      <c r="G21" s="21">
        <f t="shared" si="0"/>
        <v>4.348334511790366</v>
      </c>
      <c r="H21" s="209">
        <v>28836</v>
      </c>
      <c r="I21" s="21">
        <f t="shared" si="1"/>
        <v>6.6736409734745192E-2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4009.6875000000005</v>
      </c>
      <c r="F22" s="46">
        <v>14319.333333333334</v>
      </c>
      <c r="G22" s="21">
        <f t="shared" si="0"/>
        <v>2.5711843711843709</v>
      </c>
      <c r="H22" s="209">
        <v>14695.7</v>
      </c>
      <c r="I22" s="21">
        <f t="shared" si="1"/>
        <v>-2.5610666158581541E-2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896.99999999999989</v>
      </c>
      <c r="F23" s="46">
        <v>6827.6333333333332</v>
      </c>
      <c r="G23" s="21">
        <f t="shared" si="0"/>
        <v>6.6116313638052775</v>
      </c>
      <c r="H23" s="209">
        <v>4637.3999999999996</v>
      </c>
      <c r="I23" s="21">
        <f t="shared" si="1"/>
        <v>0.47229769554779266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1121.875</v>
      </c>
      <c r="F24" s="46">
        <v>6971.6333333333332</v>
      </c>
      <c r="G24" s="21">
        <f t="shared" si="0"/>
        <v>5.2142692664809651</v>
      </c>
      <c r="H24" s="209">
        <v>5218.7777777777774</v>
      </c>
      <c r="I24" s="21">
        <f t="shared" si="1"/>
        <v>0.3358747258830293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1222.3298611111111</v>
      </c>
      <c r="F25" s="46">
        <v>8971.75</v>
      </c>
      <c r="G25" s="21">
        <f t="shared" si="0"/>
        <v>6.3398763177106563</v>
      </c>
      <c r="H25" s="209">
        <v>6241.1111111111113</v>
      </c>
      <c r="I25" s="21">
        <f t="shared" si="1"/>
        <v>0.43752447925939109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1051.3916666666667</v>
      </c>
      <c r="F26" s="46">
        <v>7218</v>
      </c>
      <c r="G26" s="21">
        <f t="shared" si="0"/>
        <v>5.8651866177368097</v>
      </c>
      <c r="H26" s="209">
        <v>5678.5</v>
      </c>
      <c r="I26" s="21">
        <f t="shared" si="1"/>
        <v>0.27111032843180416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2878.5</v>
      </c>
      <c r="F27" s="46">
        <v>21908.174999999999</v>
      </c>
      <c r="G27" s="21">
        <f t="shared" si="0"/>
        <v>6.610969254820219</v>
      </c>
      <c r="H27" s="209">
        <v>16537.400000000001</v>
      </c>
      <c r="I27" s="21">
        <f t="shared" si="1"/>
        <v>0.3247653802895254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1286.5111111111112</v>
      </c>
      <c r="F28" s="46">
        <v>8796.75</v>
      </c>
      <c r="G28" s="21">
        <f t="shared" si="0"/>
        <v>5.8376789940061835</v>
      </c>
      <c r="H28" s="209">
        <v>6557.7111111111117</v>
      </c>
      <c r="I28" s="21">
        <f t="shared" si="1"/>
        <v>0.34143603628637353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4954.0875000000005</v>
      </c>
      <c r="F29" s="46">
        <v>8627.0777777777766</v>
      </c>
      <c r="G29" s="21">
        <f t="shared" si="0"/>
        <v>0.74140601630023206</v>
      </c>
      <c r="H29" s="209">
        <v>8016.4888888888891</v>
      </c>
      <c r="I29" s="21">
        <f t="shared" si="1"/>
        <v>7.6166623237659992E-2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5519.6802083333332</v>
      </c>
      <c r="F30" s="46">
        <v>18818.571428571428</v>
      </c>
      <c r="G30" s="21">
        <f t="shared" si="0"/>
        <v>2.4093590060090988</v>
      </c>
      <c r="H30" s="209">
        <v>18396.87777777778</v>
      </c>
      <c r="I30" s="21">
        <f t="shared" si="1"/>
        <v>2.2922022741436388E-2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4668.2750000000005</v>
      </c>
      <c r="F31" s="49">
        <v>14055</v>
      </c>
      <c r="G31" s="23">
        <f t="shared" si="0"/>
        <v>2.0107480814647802</v>
      </c>
      <c r="H31" s="212">
        <v>12699.4</v>
      </c>
      <c r="I31" s="23">
        <f t="shared" si="1"/>
        <v>0.10674520056065644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7981.375</v>
      </c>
      <c r="F33" s="54">
        <v>22197.724999999999</v>
      </c>
      <c r="G33" s="21">
        <f>(F33-E33)/E33</f>
        <v>1.7811905843291411</v>
      </c>
      <c r="H33" s="215">
        <v>21499.9</v>
      </c>
      <c r="I33" s="21">
        <f>(F33-H33)/H33</f>
        <v>3.2457127707570595E-2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8256.0194444444442</v>
      </c>
      <c r="F34" s="46">
        <v>21556.125</v>
      </c>
      <c r="G34" s="21">
        <f>(F34-E34)/E34</f>
        <v>1.6109586036047101</v>
      </c>
      <c r="H34" s="209">
        <v>21724.9</v>
      </c>
      <c r="I34" s="21">
        <f>(F34-H34)/H34</f>
        <v>-7.7687354142022035E-3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6131.1</v>
      </c>
      <c r="F35" s="46">
        <v>13430.885714285716</v>
      </c>
      <c r="G35" s="21">
        <f>(F35-E35)/E35</f>
        <v>1.1906159929353159</v>
      </c>
      <c r="H35" s="209">
        <v>13113.475</v>
      </c>
      <c r="I35" s="21">
        <f>(F35-H35)/H35</f>
        <v>2.4204927701140664E-2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7603.7833333333338</v>
      </c>
      <c r="F36" s="46">
        <v>12650</v>
      </c>
      <c r="G36" s="21">
        <f>(F36-E36)/E36</f>
        <v>0.66364550980104198</v>
      </c>
      <c r="H36" s="209">
        <v>11351.6</v>
      </c>
      <c r="I36" s="21">
        <f>(F36-H36)/H36</f>
        <v>0.11438035166848723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4245.2250000000004</v>
      </c>
      <c r="F37" s="49">
        <v>8402.6666666666679</v>
      </c>
      <c r="G37" s="23">
        <f>(F37-E37)/E37</f>
        <v>0.97932186554697742</v>
      </c>
      <c r="H37" s="212">
        <v>8119.9</v>
      </c>
      <c r="I37" s="23">
        <f>(F37-H37)/H37</f>
        <v>3.4823909982471243E-2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96916.375</v>
      </c>
      <c r="F39" s="46">
        <v>332989.8</v>
      </c>
      <c r="G39" s="21">
        <f t="shared" ref="G39:G44" si="2">(F39-E39)/E39</f>
        <v>2.4358466255057518</v>
      </c>
      <c r="H39" s="209">
        <v>323824</v>
      </c>
      <c r="I39" s="21">
        <f t="shared" ref="I39:I44" si="3">(F39-H39)/H39</f>
        <v>2.8304881664113803E-2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56856.474999999999</v>
      </c>
      <c r="F40" s="46">
        <v>246715.74285714288</v>
      </c>
      <c r="G40" s="21">
        <f t="shared" si="2"/>
        <v>3.3392725781389521</v>
      </c>
      <c r="H40" s="209">
        <v>252063.42857142858</v>
      </c>
      <c r="I40" s="21">
        <f t="shared" si="3"/>
        <v>-2.1215635066910557E-2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32184.5</v>
      </c>
      <c r="F41" s="57">
        <v>154806.33333333334</v>
      </c>
      <c r="G41" s="21">
        <f t="shared" si="2"/>
        <v>3.8099654595638692</v>
      </c>
      <c r="H41" s="217">
        <v>178359.6</v>
      </c>
      <c r="I41" s="21">
        <f t="shared" si="3"/>
        <v>-0.13205494218795436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19639.116666666665</v>
      </c>
      <c r="F42" s="47">
        <v>82348.571428571435</v>
      </c>
      <c r="G42" s="21">
        <f t="shared" si="2"/>
        <v>3.1930893749585532</v>
      </c>
      <c r="H42" s="210">
        <v>85284.28571428571</v>
      </c>
      <c r="I42" s="21">
        <f t="shared" si="3"/>
        <v>-3.4422687147188276E-2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18728</v>
      </c>
      <c r="F43" s="47">
        <v>68666.666666666672</v>
      </c>
      <c r="G43" s="21">
        <f t="shared" si="2"/>
        <v>2.6665242773743416</v>
      </c>
      <c r="H43" s="210">
        <v>71666.666666666672</v>
      </c>
      <c r="I43" s="21">
        <f t="shared" si="3"/>
        <v>-4.1860465116279069E-2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32817.46428571429</v>
      </c>
      <c r="F44" s="50">
        <v>158714.28571428571</v>
      </c>
      <c r="G44" s="31">
        <f t="shared" si="2"/>
        <v>3.8362751104866848</v>
      </c>
      <c r="H44" s="213">
        <v>157857.14285714287</v>
      </c>
      <c r="I44" s="31">
        <f t="shared" si="3"/>
        <v>5.4298642533935591E-3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26385.008928571428</v>
      </c>
      <c r="F46" s="43">
        <v>107584.75</v>
      </c>
      <c r="G46" s="21">
        <f t="shared" ref="G46:G51" si="4">(F46-E46)/E46</f>
        <v>3.0774953039147976</v>
      </c>
      <c r="H46" s="207">
        <v>107175.33333333333</v>
      </c>
      <c r="I46" s="21">
        <f t="shared" ref="I46:I51" si="5">(F46-H46)/H46</f>
        <v>3.8200643182822371E-3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13701.875</v>
      </c>
      <c r="F47" s="47">
        <v>72050.333333333328</v>
      </c>
      <c r="G47" s="21">
        <f t="shared" si="4"/>
        <v>4.2584287430248287</v>
      </c>
      <c r="H47" s="210">
        <v>71284.777777777781</v>
      </c>
      <c r="I47" s="21">
        <f t="shared" si="5"/>
        <v>1.0739397377965886E-2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47211.361111111109</v>
      </c>
      <c r="F48" s="47">
        <v>227222.875</v>
      </c>
      <c r="G48" s="21">
        <f t="shared" si="4"/>
        <v>3.8128854930751719</v>
      </c>
      <c r="H48" s="210">
        <v>224157.25</v>
      </c>
      <c r="I48" s="21">
        <f t="shared" si="5"/>
        <v>1.367622506075534E-2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112936.99966666667</v>
      </c>
      <c r="F49" s="47">
        <v>286991.66666666669</v>
      </c>
      <c r="G49" s="21">
        <f t="shared" si="4"/>
        <v>1.5411660263130951</v>
      </c>
      <c r="H49" s="210">
        <v>232291.66666666666</v>
      </c>
      <c r="I49" s="21">
        <f t="shared" si="5"/>
        <v>0.23547982062780282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4998.25</v>
      </c>
      <c r="F50" s="47">
        <v>25060</v>
      </c>
      <c r="G50" s="21">
        <f t="shared" si="4"/>
        <v>4.0137548141849644</v>
      </c>
      <c r="H50" s="210">
        <v>25020</v>
      </c>
      <c r="I50" s="21">
        <f t="shared" si="5"/>
        <v>1.5987210231814548E-3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57497.625</v>
      </c>
      <c r="F51" s="50">
        <v>269750</v>
      </c>
      <c r="G51" s="31">
        <f t="shared" si="4"/>
        <v>3.6914981270965539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18162.9375</v>
      </c>
      <c r="F53" s="66">
        <v>48475</v>
      </c>
      <c r="G53" s="22">
        <f t="shared" ref="G53:G61" si="6">(F53-E53)/E53</f>
        <v>1.6688964821907248</v>
      </c>
      <c r="H53" s="163">
        <v>47650</v>
      </c>
      <c r="I53" s="22">
        <f t="shared" ref="I53:I61" si="7">(F53-H53)/H53</f>
        <v>1.7313746065057714E-2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29680.375</v>
      </c>
      <c r="F54" s="70">
        <v>52880</v>
      </c>
      <c r="G54" s="21">
        <f t="shared" si="6"/>
        <v>0.78164864830717262</v>
      </c>
      <c r="H54" s="221">
        <v>52723.75</v>
      </c>
      <c r="I54" s="21">
        <f t="shared" si="7"/>
        <v>2.9635600654354063E-3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22748.862499999999</v>
      </c>
      <c r="F55" s="70">
        <v>37900.5</v>
      </c>
      <c r="G55" s="21">
        <f t="shared" si="6"/>
        <v>0.66603934592334013</v>
      </c>
      <c r="H55" s="221">
        <v>37496.333333333336</v>
      </c>
      <c r="I55" s="21">
        <f t="shared" si="7"/>
        <v>1.0778831707989159E-2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24141.55</v>
      </c>
      <c r="F56" s="70">
        <v>47916.666666666664</v>
      </c>
      <c r="G56" s="21">
        <f t="shared" si="6"/>
        <v>0.98482146617208366</v>
      </c>
      <c r="H56" s="221">
        <v>47916.666666666664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10087.625</v>
      </c>
      <c r="F57" s="98">
        <v>25398</v>
      </c>
      <c r="G57" s="21">
        <f t="shared" si="6"/>
        <v>1.5177383179886246</v>
      </c>
      <c r="H57" s="226">
        <v>25456.666666666668</v>
      </c>
      <c r="I57" s="21">
        <f t="shared" si="7"/>
        <v>-2.3045698572738463E-3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4156.3999999999996</v>
      </c>
      <c r="F58" s="50">
        <v>11595</v>
      </c>
      <c r="G58" s="29">
        <f t="shared" si="6"/>
        <v>1.7896737561351173</v>
      </c>
      <c r="H58" s="213">
        <v>9957</v>
      </c>
      <c r="I58" s="29">
        <f t="shared" si="7"/>
        <v>0.16450738174148841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26764.055555555555</v>
      </c>
      <c r="F59" s="68">
        <v>48208.333333333336</v>
      </c>
      <c r="G59" s="21">
        <f t="shared" si="6"/>
        <v>0.80123424244374208</v>
      </c>
      <c r="H59" s="220">
        <v>47466.666666666664</v>
      </c>
      <c r="I59" s="21">
        <f t="shared" si="7"/>
        <v>1.5625000000000104E-2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29149.666666666668</v>
      </c>
      <c r="F60" s="70">
        <v>56524.666666666664</v>
      </c>
      <c r="G60" s="21">
        <f t="shared" si="6"/>
        <v>0.93911880067239173</v>
      </c>
      <c r="H60" s="221">
        <v>55541.333333333336</v>
      </c>
      <c r="I60" s="21">
        <f t="shared" si="7"/>
        <v>1.7704532360284145E-2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113375</v>
      </c>
      <c r="F61" s="73">
        <v>481250</v>
      </c>
      <c r="G61" s="29">
        <f t="shared" si="6"/>
        <v>3.2447629547960308</v>
      </c>
      <c r="H61" s="222">
        <v>449250</v>
      </c>
      <c r="I61" s="29">
        <f t="shared" si="7"/>
        <v>7.1229827490261549E-2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32969.569444444445</v>
      </c>
      <c r="F63" s="54">
        <v>94366</v>
      </c>
      <c r="G63" s="21">
        <f t="shared" ref="G63:G68" si="8">(F63-E63)/E63</f>
        <v>1.8622151150324224</v>
      </c>
      <c r="H63" s="215">
        <v>81040.375</v>
      </c>
      <c r="I63" s="21">
        <f t="shared" ref="I63:I74" si="9">(F63-H63)/H63</f>
        <v>0.16443192667852291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176510.66666666669</v>
      </c>
      <c r="F64" s="46">
        <v>578059.66666666663</v>
      </c>
      <c r="G64" s="21">
        <f t="shared" si="8"/>
        <v>2.2749276719820517</v>
      </c>
      <c r="H64" s="209">
        <v>467423.28571428574</v>
      </c>
      <c r="I64" s="21">
        <f t="shared" si="9"/>
        <v>0.23669420059660398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106797.67857142858</v>
      </c>
      <c r="F65" s="46">
        <v>289900</v>
      </c>
      <c r="G65" s="21">
        <f t="shared" si="8"/>
        <v>1.7144784781638176</v>
      </c>
      <c r="H65" s="209">
        <v>283300</v>
      </c>
      <c r="I65" s="21">
        <f t="shared" si="9"/>
        <v>2.3296858453935757E-2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38449.25</v>
      </c>
      <c r="F66" s="46">
        <v>132282</v>
      </c>
      <c r="G66" s="21">
        <f t="shared" si="8"/>
        <v>2.440431217774079</v>
      </c>
      <c r="H66" s="209">
        <v>121750</v>
      </c>
      <c r="I66" s="21">
        <f t="shared" si="9"/>
        <v>8.650513347022587E-2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25891</v>
      </c>
      <c r="F67" s="46">
        <v>59677.142857142855</v>
      </c>
      <c r="G67" s="21">
        <f t="shared" si="8"/>
        <v>1.304937733465021</v>
      </c>
      <c r="H67" s="209">
        <v>56765</v>
      </c>
      <c r="I67" s="21">
        <f t="shared" si="9"/>
        <v>5.1301732707528497E-2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20747.821428571428</v>
      </c>
      <c r="F68" s="58">
        <v>52263.25</v>
      </c>
      <c r="G68" s="31">
        <f t="shared" si="8"/>
        <v>1.5189753141035462</v>
      </c>
      <c r="H68" s="218">
        <v>50216.333333333336</v>
      </c>
      <c r="I68" s="31">
        <f t="shared" si="9"/>
        <v>4.0761969876998802E-2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24846.055555555555</v>
      </c>
      <c r="F70" s="43">
        <v>58074.75</v>
      </c>
      <c r="G70" s="21">
        <f>(F70-E70)/E70</f>
        <v>1.3373830856228017</v>
      </c>
      <c r="H70" s="207">
        <v>54732.875</v>
      </c>
      <c r="I70" s="21">
        <f t="shared" si="9"/>
        <v>6.1057910807718399E-2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6962.3374999999996</v>
      </c>
      <c r="F71" s="47">
        <v>40018.833333333336</v>
      </c>
      <c r="G71" s="21">
        <f>(F71-E71)/E71</f>
        <v>4.747901955820633</v>
      </c>
      <c r="H71" s="210">
        <v>39852.166666666664</v>
      </c>
      <c r="I71" s="21">
        <f t="shared" si="9"/>
        <v>4.1821230966113477E-3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9226.5</v>
      </c>
      <c r="F72" s="47">
        <v>22612.25</v>
      </c>
      <c r="G72" s="21">
        <f>(F72-E72)/E72</f>
        <v>1.4507939088495097</v>
      </c>
      <c r="H72" s="210">
        <v>22612.25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10414.4375</v>
      </c>
      <c r="F73" s="47">
        <v>30465.75</v>
      </c>
      <c r="G73" s="21">
        <f>(F73-E73)/E73</f>
        <v>1.92533802233678</v>
      </c>
      <c r="H73" s="210">
        <v>30028.25</v>
      </c>
      <c r="I73" s="21">
        <f t="shared" si="9"/>
        <v>1.4569613613846961E-2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9708.2291666666679</v>
      </c>
      <c r="F74" s="50">
        <v>24993.833333333332</v>
      </c>
      <c r="G74" s="21">
        <f>(F74-E74)/E74</f>
        <v>1.5744997263919136</v>
      </c>
      <c r="H74" s="213">
        <v>24359.714285714286</v>
      </c>
      <c r="I74" s="21">
        <f t="shared" si="9"/>
        <v>2.6031464908885402E-2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7862.8333333333339</v>
      </c>
      <c r="F76" s="43">
        <v>20083.599999999999</v>
      </c>
      <c r="G76" s="22">
        <f t="shared" ref="G76:G82" si="10">(F76-E76)/E76</f>
        <v>1.5542446531148648</v>
      </c>
      <c r="H76" s="207">
        <v>19651.599999999999</v>
      </c>
      <c r="I76" s="22">
        <f t="shared" ref="I76:I82" si="11">(F76-H76)/H76</f>
        <v>2.198294286470313E-2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9408.960317460318</v>
      </c>
      <c r="F77" s="32">
        <v>28337.5</v>
      </c>
      <c r="G77" s="21">
        <f t="shared" si="10"/>
        <v>2.0117567769324918</v>
      </c>
      <c r="H77" s="201">
        <v>30103.571428571428</v>
      </c>
      <c r="I77" s="21">
        <f t="shared" si="11"/>
        <v>-5.8666508482619492E-2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4014.729166666667</v>
      </c>
      <c r="F78" s="47">
        <v>11282.166666666666</v>
      </c>
      <c r="G78" s="21">
        <f t="shared" si="10"/>
        <v>1.810193713772722</v>
      </c>
      <c r="H78" s="210">
        <v>10638.6</v>
      </c>
      <c r="I78" s="21">
        <f t="shared" si="11"/>
        <v>6.0493548649884918E-2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7564.5277777777783</v>
      </c>
      <c r="F79" s="47">
        <v>16389.444444444445</v>
      </c>
      <c r="G79" s="21">
        <f t="shared" si="10"/>
        <v>1.1666183172188909</v>
      </c>
      <c r="H79" s="210">
        <v>15207.777777777777</v>
      </c>
      <c r="I79" s="21">
        <f t="shared" si="11"/>
        <v>7.7701468546796312E-2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5486.0535714285716</v>
      </c>
      <c r="F80" s="61">
        <v>30803.285714285714</v>
      </c>
      <c r="G80" s="21">
        <f t="shared" si="10"/>
        <v>4.6148350199694672</v>
      </c>
      <c r="H80" s="219">
        <v>29815.375</v>
      </c>
      <c r="I80" s="21">
        <f t="shared" si="11"/>
        <v>3.3134270968777475E-2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48416.375</v>
      </c>
      <c r="F81" s="61">
        <v>75000</v>
      </c>
      <c r="G81" s="21">
        <f t="shared" si="10"/>
        <v>0.54906268798521163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8492.0277777777774</v>
      </c>
      <c r="F82" s="50">
        <v>43743.3</v>
      </c>
      <c r="G82" s="23">
        <f t="shared" si="10"/>
        <v>4.1511018504283435</v>
      </c>
      <c r="H82" s="213">
        <v>42268.800000000003</v>
      </c>
      <c r="I82" s="23">
        <f t="shared" si="11"/>
        <v>3.4883885986827158E-2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1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s="145" customFormat="1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8</v>
      </c>
      <c r="C16" s="188" t="s">
        <v>89</v>
      </c>
      <c r="D16" s="185" t="s">
        <v>161</v>
      </c>
      <c r="E16" s="206">
        <v>14525.857142857143</v>
      </c>
      <c r="F16" s="206">
        <v>85499.8</v>
      </c>
      <c r="G16" s="194">
        <f>(F16-E16)/E16</f>
        <v>4.8860416400310775</v>
      </c>
      <c r="H16" s="206">
        <v>100812.25</v>
      </c>
      <c r="I16" s="194">
        <f>(F16-H16)/H16</f>
        <v>-0.15189076724306816</v>
      </c>
    </row>
    <row r="17" spans="1:9" ht="16.5" x14ac:dyDescent="0.3">
      <c r="A17" s="150"/>
      <c r="B17" s="202" t="s">
        <v>10</v>
      </c>
      <c r="C17" s="189" t="s">
        <v>90</v>
      </c>
      <c r="D17" s="185" t="s">
        <v>161</v>
      </c>
      <c r="E17" s="209">
        <v>4009.6875000000005</v>
      </c>
      <c r="F17" s="209">
        <v>14319.333333333334</v>
      </c>
      <c r="G17" s="194">
        <f>(F17-E17)/E17</f>
        <v>2.5711843711843709</v>
      </c>
      <c r="H17" s="209">
        <v>14695.7</v>
      </c>
      <c r="I17" s="194">
        <f>(F17-H17)/H17</f>
        <v>-2.5610666158581541E-2</v>
      </c>
    </row>
    <row r="18" spans="1:9" ht="16.5" x14ac:dyDescent="0.3">
      <c r="A18" s="150"/>
      <c r="B18" s="202" t="s">
        <v>18</v>
      </c>
      <c r="C18" s="189" t="s">
        <v>98</v>
      </c>
      <c r="D18" s="185" t="s">
        <v>83</v>
      </c>
      <c r="E18" s="209">
        <v>5519.6802083333332</v>
      </c>
      <c r="F18" s="209">
        <v>18818.571428571428</v>
      </c>
      <c r="G18" s="194">
        <f>(F18-E18)/E18</f>
        <v>2.4093590060090988</v>
      </c>
      <c r="H18" s="209">
        <v>18396.87777777778</v>
      </c>
      <c r="I18" s="194">
        <f>(F18-H18)/H18</f>
        <v>2.2922022741436388E-2</v>
      </c>
    </row>
    <row r="19" spans="1:9" ht="16.5" x14ac:dyDescent="0.3">
      <c r="A19" s="150"/>
      <c r="B19" s="202" t="s">
        <v>6</v>
      </c>
      <c r="C19" s="189" t="s">
        <v>86</v>
      </c>
      <c r="D19" s="185" t="s">
        <v>161</v>
      </c>
      <c r="E19" s="209">
        <v>5322.0027777777777</v>
      </c>
      <c r="F19" s="209">
        <v>29444.333333333336</v>
      </c>
      <c r="G19" s="194">
        <f>(F19-E19)/E19</f>
        <v>4.5325663218890551</v>
      </c>
      <c r="H19" s="209">
        <v>28141.599999999999</v>
      </c>
      <c r="I19" s="194">
        <f>(F19-H19)/H19</f>
        <v>4.6292084790251348E-2</v>
      </c>
    </row>
    <row r="20" spans="1:9" ht="16.5" x14ac:dyDescent="0.3">
      <c r="A20" s="150"/>
      <c r="B20" s="202" t="s">
        <v>5</v>
      </c>
      <c r="C20" s="189" t="s">
        <v>85</v>
      </c>
      <c r="D20" s="185" t="s">
        <v>161</v>
      </c>
      <c r="E20" s="209">
        <v>4997.1361111111109</v>
      </c>
      <c r="F20" s="209">
        <v>26464.424999999999</v>
      </c>
      <c r="G20" s="194">
        <f>(F20-E20)/E20</f>
        <v>4.2959183843634881</v>
      </c>
      <c r="H20" s="209">
        <v>25027.111111111109</v>
      </c>
      <c r="I20" s="194">
        <f>(F20-H20)/H20</f>
        <v>5.7430275612225003E-2</v>
      </c>
    </row>
    <row r="21" spans="1:9" ht="16.5" x14ac:dyDescent="0.3">
      <c r="A21" s="150"/>
      <c r="B21" s="202" t="s">
        <v>9</v>
      </c>
      <c r="C21" s="189" t="s">
        <v>88</v>
      </c>
      <c r="D21" s="185" t="s">
        <v>161</v>
      </c>
      <c r="E21" s="209">
        <v>5751.4</v>
      </c>
      <c r="F21" s="209">
        <v>30760.411111111112</v>
      </c>
      <c r="G21" s="194">
        <f>(F21-E21)/E21</f>
        <v>4.348334511790366</v>
      </c>
      <c r="H21" s="209">
        <v>28836</v>
      </c>
      <c r="I21" s="194">
        <f>(F21-H21)/H21</f>
        <v>6.6736409734745192E-2</v>
      </c>
    </row>
    <row r="22" spans="1:9" ht="16.5" x14ac:dyDescent="0.3">
      <c r="A22" s="150"/>
      <c r="B22" s="202" t="s">
        <v>17</v>
      </c>
      <c r="C22" s="189" t="s">
        <v>97</v>
      </c>
      <c r="D22" s="185" t="s">
        <v>161</v>
      </c>
      <c r="E22" s="209">
        <v>4954.0875000000005</v>
      </c>
      <c r="F22" s="209">
        <v>8627.0777777777766</v>
      </c>
      <c r="G22" s="194">
        <f>(F22-E22)/E22</f>
        <v>0.74140601630023206</v>
      </c>
      <c r="H22" s="209">
        <v>8016.4888888888891</v>
      </c>
      <c r="I22" s="194">
        <f>(F22-H22)/H22</f>
        <v>7.6166623237659992E-2</v>
      </c>
    </row>
    <row r="23" spans="1:9" ht="16.5" x14ac:dyDescent="0.3">
      <c r="A23" s="150"/>
      <c r="B23" s="202" t="s">
        <v>19</v>
      </c>
      <c r="C23" s="189" t="s">
        <v>99</v>
      </c>
      <c r="D23" s="187" t="s">
        <v>161</v>
      </c>
      <c r="E23" s="209">
        <v>4668.2750000000005</v>
      </c>
      <c r="F23" s="209">
        <v>14055</v>
      </c>
      <c r="G23" s="194">
        <f>(F23-E23)/E23</f>
        <v>2.0107480814647802</v>
      </c>
      <c r="H23" s="209">
        <v>12699.4</v>
      </c>
      <c r="I23" s="194">
        <f>(F23-H23)/H23</f>
        <v>0.10674520056065644</v>
      </c>
    </row>
    <row r="24" spans="1:9" ht="16.5" x14ac:dyDescent="0.3">
      <c r="A24" s="150"/>
      <c r="B24" s="202" t="s">
        <v>4</v>
      </c>
      <c r="C24" s="189" t="s">
        <v>84</v>
      </c>
      <c r="D24" s="187" t="s">
        <v>161</v>
      </c>
      <c r="E24" s="209">
        <v>4460.4250000000002</v>
      </c>
      <c r="F24" s="209">
        <v>30377.077777777777</v>
      </c>
      <c r="G24" s="194">
        <f>(F24-E24)/E24</f>
        <v>5.8103550172411325</v>
      </c>
      <c r="H24" s="209">
        <v>26197.4</v>
      </c>
      <c r="I24" s="194">
        <f>(F24-H24)/H24</f>
        <v>0.15954551893614538</v>
      </c>
    </row>
    <row r="25" spans="1:9" ht="16.5" x14ac:dyDescent="0.3">
      <c r="A25" s="150"/>
      <c r="B25" s="202" t="s">
        <v>7</v>
      </c>
      <c r="C25" s="189" t="s">
        <v>87</v>
      </c>
      <c r="D25" s="187" t="s">
        <v>161</v>
      </c>
      <c r="E25" s="209">
        <v>1719.5</v>
      </c>
      <c r="F25" s="209">
        <v>9630.4111111111124</v>
      </c>
      <c r="G25" s="194">
        <f>(F25-E25)/E25</f>
        <v>4.6007043391166693</v>
      </c>
      <c r="H25" s="209">
        <v>7938.6</v>
      </c>
      <c r="I25" s="194">
        <f>(F25-H25)/H25</f>
        <v>0.21311202367056054</v>
      </c>
    </row>
    <row r="26" spans="1:9" ht="16.5" x14ac:dyDescent="0.3">
      <c r="A26" s="150"/>
      <c r="B26" s="202" t="s">
        <v>14</v>
      </c>
      <c r="C26" s="189" t="s">
        <v>94</v>
      </c>
      <c r="D26" s="187" t="s">
        <v>81</v>
      </c>
      <c r="E26" s="209">
        <v>1051.3916666666667</v>
      </c>
      <c r="F26" s="209">
        <v>7218</v>
      </c>
      <c r="G26" s="194">
        <f>(F26-E26)/E26</f>
        <v>5.8651866177368097</v>
      </c>
      <c r="H26" s="209">
        <v>5678.5</v>
      </c>
      <c r="I26" s="194">
        <f>(F26-H26)/H26</f>
        <v>0.27111032843180416</v>
      </c>
    </row>
    <row r="27" spans="1:9" ht="16.5" x14ac:dyDescent="0.3">
      <c r="A27" s="150"/>
      <c r="B27" s="202" t="s">
        <v>15</v>
      </c>
      <c r="C27" s="189" t="s">
        <v>95</v>
      </c>
      <c r="D27" s="187" t="s">
        <v>82</v>
      </c>
      <c r="E27" s="209">
        <v>2878.5</v>
      </c>
      <c r="F27" s="209">
        <v>21908.174999999999</v>
      </c>
      <c r="G27" s="194">
        <f>(F27-E27)/E27</f>
        <v>6.610969254820219</v>
      </c>
      <c r="H27" s="209">
        <v>16537.400000000001</v>
      </c>
      <c r="I27" s="194">
        <f>(F27-H27)/H27</f>
        <v>0.3247653802895254</v>
      </c>
    </row>
    <row r="28" spans="1:9" ht="16.5" x14ac:dyDescent="0.3">
      <c r="A28" s="150"/>
      <c r="B28" s="202" t="s">
        <v>12</v>
      </c>
      <c r="C28" s="189" t="s">
        <v>92</v>
      </c>
      <c r="D28" s="187" t="s">
        <v>81</v>
      </c>
      <c r="E28" s="209">
        <v>1121.875</v>
      </c>
      <c r="F28" s="209">
        <v>6971.6333333333332</v>
      </c>
      <c r="G28" s="194">
        <f>(F28-E28)/E28</f>
        <v>5.2142692664809651</v>
      </c>
      <c r="H28" s="209">
        <v>5218.7777777777774</v>
      </c>
      <c r="I28" s="194">
        <f>(F28-H28)/H28</f>
        <v>0.3358747258830293</v>
      </c>
    </row>
    <row r="29" spans="1:9" ht="17.25" thickBot="1" x14ac:dyDescent="0.35">
      <c r="A29" s="151"/>
      <c r="B29" s="202" t="s">
        <v>16</v>
      </c>
      <c r="C29" s="189" t="s">
        <v>96</v>
      </c>
      <c r="D29" s="187" t="s">
        <v>81</v>
      </c>
      <c r="E29" s="209">
        <v>1286.5111111111112</v>
      </c>
      <c r="F29" s="209">
        <v>8796.75</v>
      </c>
      <c r="G29" s="194">
        <f>(F29-E29)/E29</f>
        <v>5.8376789940061835</v>
      </c>
      <c r="H29" s="209">
        <v>6557.7111111111117</v>
      </c>
      <c r="I29" s="194">
        <f>(F29-H29)/H29</f>
        <v>0.34143603628637353</v>
      </c>
    </row>
    <row r="30" spans="1:9" ht="16.5" x14ac:dyDescent="0.3">
      <c r="A30" s="37"/>
      <c r="B30" s="202" t="s">
        <v>13</v>
      </c>
      <c r="C30" s="189" t="s">
        <v>93</v>
      </c>
      <c r="D30" s="187" t="s">
        <v>81</v>
      </c>
      <c r="E30" s="209">
        <v>1222.3298611111111</v>
      </c>
      <c r="F30" s="209">
        <v>8971.75</v>
      </c>
      <c r="G30" s="194">
        <f>(F30-E30)/E30</f>
        <v>6.3398763177106563</v>
      </c>
      <c r="H30" s="209">
        <v>6241.1111111111113</v>
      </c>
      <c r="I30" s="194">
        <f>(F30-H30)/H30</f>
        <v>0.43752447925939109</v>
      </c>
    </row>
    <row r="31" spans="1:9" ht="17.25" thickBot="1" x14ac:dyDescent="0.35">
      <c r="A31" s="38"/>
      <c r="B31" s="203" t="s">
        <v>11</v>
      </c>
      <c r="C31" s="190" t="s">
        <v>91</v>
      </c>
      <c r="D31" s="186" t="s">
        <v>81</v>
      </c>
      <c r="E31" s="212">
        <v>896.99999999999989</v>
      </c>
      <c r="F31" s="212">
        <v>6827.6333333333332</v>
      </c>
      <c r="G31" s="196">
        <f>(F31-E31)/E31</f>
        <v>6.6116313638052775</v>
      </c>
      <c r="H31" s="212">
        <v>4637.3999999999996</v>
      </c>
      <c r="I31" s="196">
        <f>(F31-H31)/H31</f>
        <v>0.47229769554779266</v>
      </c>
    </row>
    <row r="32" spans="1:9" ht="15.75" customHeight="1" thickBot="1" x14ac:dyDescent="0.25">
      <c r="A32" s="247" t="s">
        <v>188</v>
      </c>
      <c r="B32" s="248"/>
      <c r="C32" s="248"/>
      <c r="D32" s="249"/>
      <c r="E32" s="99">
        <f>SUM(E16:E31)</f>
        <v>64385.658878968265</v>
      </c>
      <c r="F32" s="100">
        <f>SUM(F16:F31)</f>
        <v>328690.38253968256</v>
      </c>
      <c r="G32" s="101">
        <f t="shared" ref="G32" si="0">(F32-E32)/E32</f>
        <v>4.1050247564842435</v>
      </c>
      <c r="H32" s="100">
        <f>SUM(H16:H31)</f>
        <v>315632.3277777778</v>
      </c>
      <c r="I32" s="104">
        <f t="shared" ref="I32" si="1">(F32-H32)/H32</f>
        <v>4.1371094190004308E-2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27</v>
      </c>
      <c r="C34" s="191" t="s">
        <v>101</v>
      </c>
      <c r="D34" s="193" t="s">
        <v>161</v>
      </c>
      <c r="E34" s="215">
        <v>8256.0194444444442</v>
      </c>
      <c r="F34" s="215">
        <v>21556.125</v>
      </c>
      <c r="G34" s="194">
        <f>(F34-E34)/E34</f>
        <v>1.6109586036047101</v>
      </c>
      <c r="H34" s="215">
        <v>21724.9</v>
      </c>
      <c r="I34" s="194">
        <f>(F34-H34)/H34</f>
        <v>-7.7687354142022035E-3</v>
      </c>
    </row>
    <row r="35" spans="1:9" ht="16.5" x14ac:dyDescent="0.3">
      <c r="A35" s="37"/>
      <c r="B35" s="202" t="s">
        <v>28</v>
      </c>
      <c r="C35" s="189" t="s">
        <v>102</v>
      </c>
      <c r="D35" s="185" t="s">
        <v>161</v>
      </c>
      <c r="E35" s="209">
        <v>6131.1</v>
      </c>
      <c r="F35" s="209">
        <v>13430.885714285716</v>
      </c>
      <c r="G35" s="194">
        <f>(F35-E35)/E35</f>
        <v>1.1906159929353159</v>
      </c>
      <c r="H35" s="209">
        <v>13113.475</v>
      </c>
      <c r="I35" s="194">
        <f>(F35-H35)/H35</f>
        <v>2.4204927701140664E-2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7981.375</v>
      </c>
      <c r="F36" s="209">
        <v>22197.724999999999</v>
      </c>
      <c r="G36" s="194">
        <f>(F36-E36)/E36</f>
        <v>1.7811905843291411</v>
      </c>
      <c r="H36" s="209">
        <v>21499.9</v>
      </c>
      <c r="I36" s="194">
        <f>(F36-H36)/H36</f>
        <v>3.2457127707570595E-2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4245.2250000000004</v>
      </c>
      <c r="F37" s="209">
        <v>8402.6666666666679</v>
      </c>
      <c r="G37" s="194">
        <f>(F37-E37)/E37</f>
        <v>0.97932186554697742</v>
      </c>
      <c r="H37" s="209">
        <v>8119.9</v>
      </c>
      <c r="I37" s="194">
        <f>(F37-H37)/H37</f>
        <v>3.4823909982471243E-2</v>
      </c>
    </row>
    <row r="38" spans="1:9" ht="17.25" thickBot="1" x14ac:dyDescent="0.35">
      <c r="A38" s="38"/>
      <c r="B38" s="204" t="s">
        <v>29</v>
      </c>
      <c r="C38" s="189" t="s">
        <v>103</v>
      </c>
      <c r="D38" s="197" t="s">
        <v>161</v>
      </c>
      <c r="E38" s="212">
        <v>7603.7833333333338</v>
      </c>
      <c r="F38" s="212">
        <v>12650</v>
      </c>
      <c r="G38" s="196">
        <f>(F38-E38)/E38</f>
        <v>0.66364550980104198</v>
      </c>
      <c r="H38" s="212">
        <v>11351.6</v>
      </c>
      <c r="I38" s="196">
        <f>(F38-H38)/H38</f>
        <v>0.11438035166848723</v>
      </c>
    </row>
    <row r="39" spans="1:9" ht="15.75" customHeight="1" thickBot="1" x14ac:dyDescent="0.25">
      <c r="A39" s="247" t="s">
        <v>189</v>
      </c>
      <c r="B39" s="248"/>
      <c r="C39" s="248"/>
      <c r="D39" s="249"/>
      <c r="E39" s="83">
        <f>SUM(E34:E38)</f>
        <v>34217.50277777778</v>
      </c>
      <c r="F39" s="102">
        <f>SUM(F34:F38)</f>
        <v>78237.402380952379</v>
      </c>
      <c r="G39" s="103">
        <f t="shared" ref="G39" si="2">(F39-E39)/E39</f>
        <v>1.2864731797950753</v>
      </c>
      <c r="H39" s="102">
        <f>SUM(H34:H38)</f>
        <v>75809.775000000009</v>
      </c>
      <c r="I39" s="104">
        <f t="shared" ref="I39" si="3">(F39-H39)/H39</f>
        <v>3.2022616884859106E-2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33</v>
      </c>
      <c r="C41" s="189" t="s">
        <v>107</v>
      </c>
      <c r="D41" s="193" t="s">
        <v>161</v>
      </c>
      <c r="E41" s="207">
        <v>32184.5</v>
      </c>
      <c r="F41" s="209">
        <v>154806.33333333334</v>
      </c>
      <c r="G41" s="194">
        <f>(F41-E41)/E41</f>
        <v>3.8099654595638692</v>
      </c>
      <c r="H41" s="209">
        <v>178359.6</v>
      </c>
      <c r="I41" s="194">
        <f>(F41-H41)/H41</f>
        <v>-0.13205494218795436</v>
      </c>
    </row>
    <row r="42" spans="1:9" ht="16.5" x14ac:dyDescent="0.3">
      <c r="A42" s="37"/>
      <c r="B42" s="202" t="s">
        <v>35</v>
      </c>
      <c r="C42" s="189" t="s">
        <v>152</v>
      </c>
      <c r="D42" s="185" t="s">
        <v>161</v>
      </c>
      <c r="E42" s="210">
        <v>18728</v>
      </c>
      <c r="F42" s="209">
        <v>68666.666666666672</v>
      </c>
      <c r="G42" s="194">
        <f>(F42-E42)/E42</f>
        <v>2.6665242773743416</v>
      </c>
      <c r="H42" s="209">
        <v>71666.666666666672</v>
      </c>
      <c r="I42" s="194">
        <f>(F42-H42)/H42</f>
        <v>-4.1860465116279069E-2</v>
      </c>
    </row>
    <row r="43" spans="1:9" ht="16.5" x14ac:dyDescent="0.3">
      <c r="A43" s="37"/>
      <c r="B43" s="204" t="s">
        <v>34</v>
      </c>
      <c r="C43" s="189" t="s">
        <v>154</v>
      </c>
      <c r="D43" s="185" t="s">
        <v>161</v>
      </c>
      <c r="E43" s="210">
        <v>19639.116666666665</v>
      </c>
      <c r="F43" s="217">
        <v>82348.571428571435</v>
      </c>
      <c r="G43" s="194">
        <f>(F43-E43)/E43</f>
        <v>3.1930893749585532</v>
      </c>
      <c r="H43" s="217">
        <v>85284.28571428571</v>
      </c>
      <c r="I43" s="194">
        <f>(F43-H43)/H43</f>
        <v>-3.4422687147188276E-2</v>
      </c>
    </row>
    <row r="44" spans="1:9" ht="16.5" x14ac:dyDescent="0.3">
      <c r="A44" s="37"/>
      <c r="B44" s="202" t="s">
        <v>32</v>
      </c>
      <c r="C44" s="189" t="s">
        <v>106</v>
      </c>
      <c r="D44" s="185" t="s">
        <v>161</v>
      </c>
      <c r="E44" s="210">
        <v>56856.474999999999</v>
      </c>
      <c r="F44" s="210">
        <v>246715.74285714288</v>
      </c>
      <c r="G44" s="194">
        <f>(F44-E44)/E44</f>
        <v>3.3392725781389521</v>
      </c>
      <c r="H44" s="210">
        <v>252063.42857142858</v>
      </c>
      <c r="I44" s="194">
        <f>(F44-H44)/H44</f>
        <v>-2.1215635066910557E-2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32817.46428571429</v>
      </c>
      <c r="F45" s="210">
        <v>158714.28571428571</v>
      </c>
      <c r="G45" s="194">
        <f>(F45-E45)/E45</f>
        <v>3.8362751104866848</v>
      </c>
      <c r="H45" s="210">
        <v>157857.14285714287</v>
      </c>
      <c r="I45" s="194">
        <f>(F45-H45)/H45</f>
        <v>5.4298642533935591E-3</v>
      </c>
    </row>
    <row r="46" spans="1:9" ht="16.5" customHeight="1" thickBot="1" x14ac:dyDescent="0.35">
      <c r="A46" s="38"/>
      <c r="B46" s="202" t="s">
        <v>31</v>
      </c>
      <c r="C46" s="189" t="s">
        <v>105</v>
      </c>
      <c r="D46" s="185" t="s">
        <v>161</v>
      </c>
      <c r="E46" s="213">
        <v>96916.375</v>
      </c>
      <c r="F46" s="213">
        <v>332989.8</v>
      </c>
      <c r="G46" s="200">
        <f>(F46-E46)/E46</f>
        <v>2.4358466255057518</v>
      </c>
      <c r="H46" s="213">
        <v>323824</v>
      </c>
      <c r="I46" s="200">
        <f>(F46-H46)/H46</f>
        <v>2.8304881664113803E-2</v>
      </c>
    </row>
    <row r="47" spans="1:9" ht="15.75" customHeight="1" thickBot="1" x14ac:dyDescent="0.25">
      <c r="A47" s="247" t="s">
        <v>190</v>
      </c>
      <c r="B47" s="248"/>
      <c r="C47" s="248"/>
      <c r="D47" s="249"/>
      <c r="E47" s="83">
        <f>SUM(E41:E46)</f>
        <v>257141.93095238096</v>
      </c>
      <c r="F47" s="83">
        <f>SUM(F41:F46)</f>
        <v>1044241.3999999999</v>
      </c>
      <c r="G47" s="103">
        <f t="shared" ref="G47" si="4">(F47-E47)/E47</f>
        <v>3.0609534047303182</v>
      </c>
      <c r="H47" s="102">
        <f>SUM(H41:H46)</f>
        <v>1069055.1238095239</v>
      </c>
      <c r="I47" s="104">
        <f t="shared" ref="I47" si="5">(F47-H47)/H47</f>
        <v>-2.3210892737786544E-2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50</v>
      </c>
      <c r="C49" s="189" t="s">
        <v>159</v>
      </c>
      <c r="D49" s="193" t="s">
        <v>112</v>
      </c>
      <c r="E49" s="207">
        <v>57497.625</v>
      </c>
      <c r="F49" s="207">
        <v>269750</v>
      </c>
      <c r="G49" s="194">
        <f>(F49-E49)/E49</f>
        <v>3.6914981270965539</v>
      </c>
      <c r="H49" s="207">
        <v>269750</v>
      </c>
      <c r="I49" s="194">
        <f>(F49-H49)/H49</f>
        <v>0</v>
      </c>
    </row>
    <row r="50" spans="1:9" ht="16.5" x14ac:dyDescent="0.3">
      <c r="A50" s="37"/>
      <c r="B50" s="202" t="s">
        <v>49</v>
      </c>
      <c r="C50" s="189" t="s">
        <v>158</v>
      </c>
      <c r="D50" s="187" t="s">
        <v>199</v>
      </c>
      <c r="E50" s="210">
        <v>4998.25</v>
      </c>
      <c r="F50" s="210">
        <v>25060</v>
      </c>
      <c r="G50" s="194">
        <f>(F50-E50)/E50</f>
        <v>4.0137548141849644</v>
      </c>
      <c r="H50" s="210">
        <v>25020</v>
      </c>
      <c r="I50" s="194">
        <f>(F50-H50)/H50</f>
        <v>1.5987210231814548E-3</v>
      </c>
    </row>
    <row r="51" spans="1:9" ht="16.5" x14ac:dyDescent="0.3">
      <c r="A51" s="37"/>
      <c r="B51" s="202" t="s">
        <v>45</v>
      </c>
      <c r="C51" s="189" t="s">
        <v>109</v>
      </c>
      <c r="D51" s="185" t="s">
        <v>108</v>
      </c>
      <c r="E51" s="210">
        <v>26385.008928571428</v>
      </c>
      <c r="F51" s="210">
        <v>107584.75</v>
      </c>
      <c r="G51" s="194">
        <f>(F51-E51)/E51</f>
        <v>3.0774953039147976</v>
      </c>
      <c r="H51" s="210">
        <v>107175.33333333333</v>
      </c>
      <c r="I51" s="194">
        <f>(F51-H51)/H51</f>
        <v>3.8200643182822371E-3</v>
      </c>
    </row>
    <row r="52" spans="1:9" ht="16.5" x14ac:dyDescent="0.3">
      <c r="A52" s="37"/>
      <c r="B52" s="202" t="s">
        <v>46</v>
      </c>
      <c r="C52" s="189" t="s">
        <v>111</v>
      </c>
      <c r="D52" s="185" t="s">
        <v>110</v>
      </c>
      <c r="E52" s="210">
        <v>13701.875</v>
      </c>
      <c r="F52" s="210">
        <v>72050.333333333328</v>
      </c>
      <c r="G52" s="194">
        <f>(F52-E52)/E52</f>
        <v>4.2584287430248287</v>
      </c>
      <c r="H52" s="210">
        <v>71284.777777777781</v>
      </c>
      <c r="I52" s="194">
        <f>(F52-H52)/H52</f>
        <v>1.0739397377965886E-2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47211.361111111109</v>
      </c>
      <c r="F53" s="210">
        <v>227222.875</v>
      </c>
      <c r="G53" s="194">
        <f>(F53-E53)/E53</f>
        <v>3.8128854930751719</v>
      </c>
      <c r="H53" s="210">
        <v>224157.25</v>
      </c>
      <c r="I53" s="194">
        <f>(F53-H53)/H53</f>
        <v>1.367622506075534E-2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112936.99966666667</v>
      </c>
      <c r="F54" s="213">
        <v>286991.66666666669</v>
      </c>
      <c r="G54" s="200">
        <f>(F54-E54)/E54</f>
        <v>1.5411660263130951</v>
      </c>
      <c r="H54" s="213">
        <v>232291.66666666666</v>
      </c>
      <c r="I54" s="200">
        <f>(F54-H54)/H54</f>
        <v>0.23547982062780282</v>
      </c>
    </row>
    <row r="55" spans="1:9" ht="15.75" customHeight="1" thickBot="1" x14ac:dyDescent="0.25">
      <c r="A55" s="247" t="s">
        <v>191</v>
      </c>
      <c r="B55" s="248"/>
      <c r="C55" s="248"/>
      <c r="D55" s="249"/>
      <c r="E55" s="83">
        <f>SUM(E49:E54)</f>
        <v>262731.11970634921</v>
      </c>
      <c r="F55" s="83">
        <f>SUM(F49:F54)</f>
        <v>988659.625</v>
      </c>
      <c r="G55" s="103">
        <f t="shared" ref="G55" si="6">(F55-E55)/E55</f>
        <v>2.76300921681836</v>
      </c>
      <c r="H55" s="83">
        <f>SUM(H49:H54)</f>
        <v>929679.02777777775</v>
      </c>
      <c r="I55" s="104">
        <f t="shared" ref="I55" si="7">(F55-H55)/H55</f>
        <v>6.3441892803803732E-2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42</v>
      </c>
      <c r="C57" s="192" t="s">
        <v>198</v>
      </c>
      <c r="D57" s="193" t="s">
        <v>114</v>
      </c>
      <c r="E57" s="207">
        <v>10087.625</v>
      </c>
      <c r="F57" s="163">
        <v>25398</v>
      </c>
      <c r="G57" s="195">
        <f>(F57-E57)/E57</f>
        <v>1.5177383179886246</v>
      </c>
      <c r="H57" s="163">
        <v>25456.666666666668</v>
      </c>
      <c r="I57" s="195">
        <f>(F57-H57)/H57</f>
        <v>-2.3045698572738463E-3</v>
      </c>
    </row>
    <row r="58" spans="1:9" ht="16.5" x14ac:dyDescent="0.3">
      <c r="A58" s="110"/>
      <c r="B58" s="224" t="s">
        <v>41</v>
      </c>
      <c r="C58" s="189" t="s">
        <v>118</v>
      </c>
      <c r="D58" s="185" t="s">
        <v>114</v>
      </c>
      <c r="E58" s="210">
        <v>24141.55</v>
      </c>
      <c r="F58" s="221">
        <v>47916.666666666664</v>
      </c>
      <c r="G58" s="194">
        <f>(F58-E58)/E58</f>
        <v>0.98482146617208366</v>
      </c>
      <c r="H58" s="221">
        <v>47916.666666666664</v>
      </c>
      <c r="I58" s="194">
        <f>(F58-H58)/H58</f>
        <v>0</v>
      </c>
    </row>
    <row r="59" spans="1:9" ht="16.5" x14ac:dyDescent="0.3">
      <c r="A59" s="110"/>
      <c r="B59" s="224" t="s">
        <v>39</v>
      </c>
      <c r="C59" s="189" t="s">
        <v>116</v>
      </c>
      <c r="D59" s="185" t="s">
        <v>114</v>
      </c>
      <c r="E59" s="210">
        <v>29680.375</v>
      </c>
      <c r="F59" s="221">
        <v>52880</v>
      </c>
      <c r="G59" s="194">
        <f>(F59-E59)/E59</f>
        <v>0.78164864830717262</v>
      </c>
      <c r="H59" s="221">
        <v>52723.75</v>
      </c>
      <c r="I59" s="194">
        <f>(F59-H59)/H59</f>
        <v>2.9635600654354063E-3</v>
      </c>
    </row>
    <row r="60" spans="1:9" ht="16.5" x14ac:dyDescent="0.3">
      <c r="A60" s="110"/>
      <c r="B60" s="224" t="s">
        <v>40</v>
      </c>
      <c r="C60" s="189" t="s">
        <v>117</v>
      </c>
      <c r="D60" s="185" t="s">
        <v>114</v>
      </c>
      <c r="E60" s="210">
        <v>22748.862499999999</v>
      </c>
      <c r="F60" s="221">
        <v>37900.5</v>
      </c>
      <c r="G60" s="194">
        <f>(F60-E60)/E60</f>
        <v>0.66603934592334013</v>
      </c>
      <c r="H60" s="221">
        <v>37496.333333333336</v>
      </c>
      <c r="I60" s="194">
        <f>(F60-H60)/H60</f>
        <v>1.0778831707989159E-2</v>
      </c>
    </row>
    <row r="61" spans="1:9" s="145" customFormat="1" ht="16.5" x14ac:dyDescent="0.3">
      <c r="A61" s="168"/>
      <c r="B61" s="224" t="s">
        <v>54</v>
      </c>
      <c r="C61" s="189" t="s">
        <v>121</v>
      </c>
      <c r="D61" s="185" t="s">
        <v>120</v>
      </c>
      <c r="E61" s="210">
        <v>26764.055555555555</v>
      </c>
      <c r="F61" s="226">
        <v>48208.333333333336</v>
      </c>
      <c r="G61" s="194">
        <f>(F61-E61)/E61</f>
        <v>0.80123424244374208</v>
      </c>
      <c r="H61" s="226">
        <v>47466.666666666664</v>
      </c>
      <c r="I61" s="194">
        <f>(F61-H61)/H61</f>
        <v>1.5625000000000104E-2</v>
      </c>
    </row>
    <row r="62" spans="1:9" s="145" customFormat="1" ht="17.25" thickBot="1" x14ac:dyDescent="0.35">
      <c r="A62" s="168"/>
      <c r="B62" s="225" t="s">
        <v>38</v>
      </c>
      <c r="C62" s="190" t="s">
        <v>115</v>
      </c>
      <c r="D62" s="186" t="s">
        <v>114</v>
      </c>
      <c r="E62" s="213">
        <v>18162.9375</v>
      </c>
      <c r="F62" s="222">
        <v>48475</v>
      </c>
      <c r="G62" s="199">
        <f>(F62-E62)/E62</f>
        <v>1.6688964821907248</v>
      </c>
      <c r="H62" s="222">
        <v>47650</v>
      </c>
      <c r="I62" s="199">
        <f>(F62-H62)/H62</f>
        <v>1.7313746065057714E-2</v>
      </c>
    </row>
    <row r="63" spans="1:9" s="145" customFormat="1" ht="16.5" x14ac:dyDescent="0.3">
      <c r="A63" s="168"/>
      <c r="B63" s="94" t="s">
        <v>55</v>
      </c>
      <c r="C63" s="188" t="s">
        <v>122</v>
      </c>
      <c r="D63" s="185" t="s">
        <v>120</v>
      </c>
      <c r="E63" s="210">
        <v>29149.666666666668</v>
      </c>
      <c r="F63" s="220">
        <v>56524.666666666664</v>
      </c>
      <c r="G63" s="194">
        <f>(F63-E63)/E63</f>
        <v>0.93911880067239173</v>
      </c>
      <c r="H63" s="220">
        <v>55541.333333333336</v>
      </c>
      <c r="I63" s="194">
        <f>(F63-H63)/H63</f>
        <v>1.7704532360284145E-2</v>
      </c>
    </row>
    <row r="64" spans="1:9" s="145" customFormat="1" ht="16.5" x14ac:dyDescent="0.3">
      <c r="A64" s="168"/>
      <c r="B64" s="224" t="s">
        <v>56</v>
      </c>
      <c r="C64" s="189" t="s">
        <v>123</v>
      </c>
      <c r="D64" s="187" t="s">
        <v>120</v>
      </c>
      <c r="E64" s="217">
        <v>113375</v>
      </c>
      <c r="F64" s="221">
        <v>481250</v>
      </c>
      <c r="G64" s="194">
        <f>(F64-E64)/E64</f>
        <v>3.2447629547960308</v>
      </c>
      <c r="H64" s="221">
        <v>449250</v>
      </c>
      <c r="I64" s="194">
        <f>(F64-H64)/H64</f>
        <v>7.1229827490261549E-2</v>
      </c>
    </row>
    <row r="65" spans="1:9" ht="16.5" customHeight="1" thickBot="1" x14ac:dyDescent="0.35">
      <c r="A65" s="111"/>
      <c r="B65" s="225" t="s">
        <v>43</v>
      </c>
      <c r="C65" s="190" t="s">
        <v>119</v>
      </c>
      <c r="D65" s="186" t="s">
        <v>114</v>
      </c>
      <c r="E65" s="213">
        <v>4156.3999999999996</v>
      </c>
      <c r="F65" s="213">
        <v>11595</v>
      </c>
      <c r="G65" s="199">
        <f>(F65-E65)/E65</f>
        <v>1.7896737561351173</v>
      </c>
      <c r="H65" s="213">
        <v>9957</v>
      </c>
      <c r="I65" s="199">
        <f>(F65-H65)/H65</f>
        <v>0.16450738174148841</v>
      </c>
    </row>
    <row r="66" spans="1:9" ht="15.75" customHeight="1" thickBot="1" x14ac:dyDescent="0.25">
      <c r="A66" s="247" t="s">
        <v>192</v>
      </c>
      <c r="B66" s="258"/>
      <c r="C66" s="258"/>
      <c r="D66" s="259"/>
      <c r="E66" s="99">
        <f>SUM(E57:E65)</f>
        <v>278266.47222222225</v>
      </c>
      <c r="F66" s="99">
        <f>SUM(F57:F65)</f>
        <v>810148.16666666674</v>
      </c>
      <c r="G66" s="101">
        <f t="shared" ref="G66" si="8">(F66-E66)/E66</f>
        <v>1.9114113540048991</v>
      </c>
      <c r="H66" s="99">
        <f>SUM(H57:H65)</f>
        <v>773458.41666666663</v>
      </c>
      <c r="I66" s="177">
        <f t="shared" ref="I66" si="9">(F66-H66)/H66</f>
        <v>4.7435969677749476E-2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61</v>
      </c>
      <c r="C68" s="189" t="s">
        <v>130</v>
      </c>
      <c r="D68" s="193" t="s">
        <v>216</v>
      </c>
      <c r="E68" s="207">
        <v>106797.67857142858</v>
      </c>
      <c r="F68" s="215">
        <v>289900</v>
      </c>
      <c r="G68" s="194">
        <f>(F68-E68)/E68</f>
        <v>1.7144784781638176</v>
      </c>
      <c r="H68" s="215">
        <v>283300</v>
      </c>
      <c r="I68" s="194">
        <f>(F68-H68)/H68</f>
        <v>2.3296858453935757E-2</v>
      </c>
    </row>
    <row r="69" spans="1:9" ht="16.5" x14ac:dyDescent="0.3">
      <c r="A69" s="37"/>
      <c r="B69" s="202" t="s">
        <v>64</v>
      </c>
      <c r="C69" s="189" t="s">
        <v>133</v>
      </c>
      <c r="D69" s="187" t="s">
        <v>127</v>
      </c>
      <c r="E69" s="210">
        <v>20747.821428571428</v>
      </c>
      <c r="F69" s="209">
        <v>52263.25</v>
      </c>
      <c r="G69" s="194">
        <f>(F69-E69)/E69</f>
        <v>1.5189753141035462</v>
      </c>
      <c r="H69" s="209">
        <v>50216.333333333336</v>
      </c>
      <c r="I69" s="194">
        <f>(F69-H69)/H69</f>
        <v>4.0761969876998802E-2</v>
      </c>
    </row>
    <row r="70" spans="1:9" ht="16.5" x14ac:dyDescent="0.3">
      <c r="A70" s="37"/>
      <c r="B70" s="202" t="s">
        <v>63</v>
      </c>
      <c r="C70" s="189" t="s">
        <v>132</v>
      </c>
      <c r="D70" s="187" t="s">
        <v>126</v>
      </c>
      <c r="E70" s="210">
        <v>25891</v>
      </c>
      <c r="F70" s="209">
        <v>59677.142857142855</v>
      </c>
      <c r="G70" s="194">
        <f>(F70-E70)/E70</f>
        <v>1.304937733465021</v>
      </c>
      <c r="H70" s="209">
        <v>56765</v>
      </c>
      <c r="I70" s="194">
        <f>(F70-H70)/H70</f>
        <v>5.1301732707528497E-2</v>
      </c>
    </row>
    <row r="71" spans="1:9" ht="16.5" x14ac:dyDescent="0.3">
      <c r="A71" s="37"/>
      <c r="B71" s="202" t="s">
        <v>62</v>
      </c>
      <c r="C71" s="189" t="s">
        <v>131</v>
      </c>
      <c r="D71" s="187" t="s">
        <v>125</v>
      </c>
      <c r="E71" s="210">
        <v>38449.25</v>
      </c>
      <c r="F71" s="209">
        <v>132282</v>
      </c>
      <c r="G71" s="194">
        <f>(F71-E71)/E71</f>
        <v>2.440431217774079</v>
      </c>
      <c r="H71" s="209">
        <v>121750</v>
      </c>
      <c r="I71" s="194">
        <f>(F71-H71)/H71</f>
        <v>8.650513347022587E-2</v>
      </c>
    </row>
    <row r="72" spans="1:9" ht="16.5" x14ac:dyDescent="0.3">
      <c r="A72" s="37"/>
      <c r="B72" s="202" t="s">
        <v>59</v>
      </c>
      <c r="C72" s="189" t="s">
        <v>128</v>
      </c>
      <c r="D72" s="187" t="s">
        <v>124</v>
      </c>
      <c r="E72" s="210">
        <v>32969.569444444445</v>
      </c>
      <c r="F72" s="209">
        <v>94366</v>
      </c>
      <c r="G72" s="194">
        <f>(F72-E72)/E72</f>
        <v>1.8622151150324224</v>
      </c>
      <c r="H72" s="209">
        <v>81040.375</v>
      </c>
      <c r="I72" s="194">
        <f>(F72-H72)/H72</f>
        <v>0.16443192667852291</v>
      </c>
    </row>
    <row r="73" spans="1:9" ht="16.5" customHeight="1" thickBot="1" x14ac:dyDescent="0.35">
      <c r="A73" s="37"/>
      <c r="B73" s="202" t="s">
        <v>60</v>
      </c>
      <c r="C73" s="189" t="s">
        <v>129</v>
      </c>
      <c r="D73" s="186" t="s">
        <v>215</v>
      </c>
      <c r="E73" s="213">
        <v>176510.66666666669</v>
      </c>
      <c r="F73" s="218">
        <v>578059.66666666663</v>
      </c>
      <c r="G73" s="200">
        <f>(F73-E73)/E73</f>
        <v>2.2749276719820517</v>
      </c>
      <c r="H73" s="218">
        <v>467423.28571428574</v>
      </c>
      <c r="I73" s="200">
        <f>(F73-H73)/H73</f>
        <v>0.23669420059660398</v>
      </c>
    </row>
    <row r="74" spans="1:9" ht="15.75" customHeight="1" thickBot="1" x14ac:dyDescent="0.25">
      <c r="A74" s="247" t="s">
        <v>214</v>
      </c>
      <c r="B74" s="248"/>
      <c r="C74" s="248"/>
      <c r="D74" s="249"/>
      <c r="E74" s="83">
        <f>SUM(E68:E73)</f>
        <v>401365.98611111112</v>
      </c>
      <c r="F74" s="83">
        <f>SUM(F68:F73)</f>
        <v>1206548.0595238095</v>
      </c>
      <c r="G74" s="103">
        <f t="shared" ref="G74" si="10">(F74-E74)/E74</f>
        <v>2.0061044066394751</v>
      </c>
      <c r="H74" s="83">
        <f>SUM(H68:H73)</f>
        <v>1060494.9940476189</v>
      </c>
      <c r="I74" s="104">
        <f t="shared" ref="I74" si="11">(F74-H74)/H74</f>
        <v>0.13772159821211977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9226.5</v>
      </c>
      <c r="F76" s="207">
        <v>22612.25</v>
      </c>
      <c r="G76" s="194">
        <f>(F76-E76)/E76</f>
        <v>1.4507939088495097</v>
      </c>
      <c r="H76" s="207">
        <v>22612.25</v>
      </c>
      <c r="I76" s="194">
        <f>(F76-H76)/H76</f>
        <v>0</v>
      </c>
    </row>
    <row r="77" spans="1:9" ht="16.5" x14ac:dyDescent="0.3">
      <c r="A77" s="37"/>
      <c r="B77" s="202" t="s">
        <v>67</v>
      </c>
      <c r="C77" s="189" t="s">
        <v>139</v>
      </c>
      <c r="D77" s="187" t="s">
        <v>135</v>
      </c>
      <c r="E77" s="210">
        <v>6962.3374999999996</v>
      </c>
      <c r="F77" s="210">
        <v>40018.833333333336</v>
      </c>
      <c r="G77" s="194">
        <f>(F77-E77)/E77</f>
        <v>4.747901955820633</v>
      </c>
      <c r="H77" s="210">
        <v>39852.166666666664</v>
      </c>
      <c r="I77" s="194">
        <f>(F77-H77)/H77</f>
        <v>4.1821230966113477E-3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10414.4375</v>
      </c>
      <c r="F78" s="210">
        <v>30465.75</v>
      </c>
      <c r="G78" s="194">
        <f>(F78-E78)/E78</f>
        <v>1.92533802233678</v>
      </c>
      <c r="H78" s="210">
        <v>30028.25</v>
      </c>
      <c r="I78" s="194">
        <f>(F78-H78)/H78</f>
        <v>1.4569613613846961E-2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9708.2291666666679</v>
      </c>
      <c r="F79" s="210">
        <v>24993.833333333332</v>
      </c>
      <c r="G79" s="194">
        <f>(F79-E79)/E79</f>
        <v>1.5744997263919136</v>
      </c>
      <c r="H79" s="210">
        <v>24359.714285714286</v>
      </c>
      <c r="I79" s="194">
        <f>(F79-H79)/H79</f>
        <v>2.6031464908885402E-2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24846.055555555555</v>
      </c>
      <c r="F80" s="213">
        <v>58074.75</v>
      </c>
      <c r="G80" s="194">
        <f>(F80-E80)/E80</f>
        <v>1.3373830856228017</v>
      </c>
      <c r="H80" s="213">
        <v>54732.875</v>
      </c>
      <c r="I80" s="194">
        <f>(F80-H80)/H80</f>
        <v>6.1057910807718399E-2</v>
      </c>
    </row>
    <row r="81" spans="1:11" ht="15.75" customHeight="1" thickBot="1" x14ac:dyDescent="0.25">
      <c r="A81" s="247" t="s">
        <v>193</v>
      </c>
      <c r="B81" s="248"/>
      <c r="C81" s="248"/>
      <c r="D81" s="249"/>
      <c r="E81" s="83">
        <f>SUM(E76:E80)</f>
        <v>61157.55972222222</v>
      </c>
      <c r="F81" s="83">
        <f>SUM(F76:F80)</f>
        <v>176165.41666666669</v>
      </c>
      <c r="G81" s="103">
        <f t="shared" ref="G81" si="12">(F81-E81)/E81</f>
        <v>1.8805174285372148</v>
      </c>
      <c r="H81" s="83">
        <f>SUM(H76:H80)</f>
        <v>171585.25595238095</v>
      </c>
      <c r="I81" s="104">
        <f t="shared" ref="I81" si="13">(F81-H81)/H81</f>
        <v>2.6693206761056697E-2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76</v>
      </c>
      <c r="C83" s="189" t="s">
        <v>143</v>
      </c>
      <c r="D83" s="193" t="s">
        <v>161</v>
      </c>
      <c r="E83" s="210">
        <v>9408.960317460318</v>
      </c>
      <c r="F83" s="260">
        <v>28337.5</v>
      </c>
      <c r="G83" s="195">
        <f>(F83-E83)/E83</f>
        <v>2.0117567769324918</v>
      </c>
      <c r="H83" s="260">
        <v>30103.571428571428</v>
      </c>
      <c r="I83" s="195">
        <f>(F83-H83)/H83</f>
        <v>-5.8666508482619492E-2</v>
      </c>
    </row>
    <row r="84" spans="1:11" ht="16.5" x14ac:dyDescent="0.3">
      <c r="A84" s="37"/>
      <c r="B84" s="202" t="s">
        <v>79</v>
      </c>
      <c r="C84" s="189" t="s">
        <v>155</v>
      </c>
      <c r="D84" s="185" t="s">
        <v>156</v>
      </c>
      <c r="E84" s="210">
        <v>48416.375</v>
      </c>
      <c r="F84" s="210">
        <v>75000</v>
      </c>
      <c r="G84" s="194">
        <f>(F84-E84)/E84</f>
        <v>0.54906268798521163</v>
      </c>
      <c r="H84" s="210">
        <v>75000</v>
      </c>
      <c r="I84" s="194">
        <f>(F84-H84)/H84</f>
        <v>0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7862.8333333333339</v>
      </c>
      <c r="F85" s="210">
        <v>20083.599999999999</v>
      </c>
      <c r="G85" s="194">
        <f>(F85-E85)/E85</f>
        <v>1.5542446531148648</v>
      </c>
      <c r="H85" s="210">
        <v>19651.599999999999</v>
      </c>
      <c r="I85" s="194">
        <f>(F85-H85)/H85</f>
        <v>2.198294286470313E-2</v>
      </c>
    </row>
    <row r="86" spans="1:11" ht="16.5" x14ac:dyDescent="0.3">
      <c r="A86" s="37"/>
      <c r="B86" s="202" t="s">
        <v>78</v>
      </c>
      <c r="C86" s="189" t="s">
        <v>149</v>
      </c>
      <c r="D86" s="187" t="s">
        <v>147</v>
      </c>
      <c r="E86" s="210">
        <v>5486.0535714285716</v>
      </c>
      <c r="F86" s="210">
        <v>30803.285714285714</v>
      </c>
      <c r="G86" s="194">
        <f>(F86-E86)/E86</f>
        <v>4.6148350199694672</v>
      </c>
      <c r="H86" s="210">
        <v>29815.375</v>
      </c>
      <c r="I86" s="194">
        <f>(F86-H86)/H86</f>
        <v>3.3134270968777475E-2</v>
      </c>
    </row>
    <row r="87" spans="1:11" ht="16.5" x14ac:dyDescent="0.3">
      <c r="A87" s="37"/>
      <c r="B87" s="202" t="s">
        <v>80</v>
      </c>
      <c r="C87" s="189" t="s">
        <v>151</v>
      </c>
      <c r="D87" s="198" t="s">
        <v>150</v>
      </c>
      <c r="E87" s="219">
        <v>8492.0277777777774</v>
      </c>
      <c r="F87" s="219">
        <v>43743.3</v>
      </c>
      <c r="G87" s="194">
        <f>(F87-E87)/E87</f>
        <v>4.1511018504283435</v>
      </c>
      <c r="H87" s="219">
        <v>42268.800000000003</v>
      </c>
      <c r="I87" s="194">
        <f>(F87-H87)/H87</f>
        <v>3.4883885986827158E-2</v>
      </c>
    </row>
    <row r="88" spans="1:11" ht="16.5" x14ac:dyDescent="0.3">
      <c r="A88" s="37"/>
      <c r="B88" s="202" t="s">
        <v>75</v>
      </c>
      <c r="C88" s="189" t="s">
        <v>148</v>
      </c>
      <c r="D88" s="198" t="s">
        <v>145</v>
      </c>
      <c r="E88" s="219">
        <v>4014.729166666667</v>
      </c>
      <c r="F88" s="219">
        <v>11282.166666666666</v>
      </c>
      <c r="G88" s="194">
        <f>(F88-E88)/E88</f>
        <v>1.810193713772722</v>
      </c>
      <c r="H88" s="219">
        <v>10638.6</v>
      </c>
      <c r="I88" s="194">
        <f>(F88-H88)/H88</f>
        <v>6.0493548649884918E-2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7564.5277777777783</v>
      </c>
      <c r="F89" s="213">
        <v>16389.444444444445</v>
      </c>
      <c r="G89" s="196">
        <f>(F89-E89)/E89</f>
        <v>1.1666183172188909</v>
      </c>
      <c r="H89" s="213">
        <v>15207.777777777777</v>
      </c>
      <c r="I89" s="196">
        <f>(F89-H89)/H89</f>
        <v>7.7701468546796312E-2</v>
      </c>
    </row>
    <row r="90" spans="1:11" ht="15.75" customHeight="1" thickBot="1" x14ac:dyDescent="0.25">
      <c r="A90" s="247" t="s">
        <v>194</v>
      </c>
      <c r="B90" s="248"/>
      <c r="C90" s="248"/>
      <c r="D90" s="249"/>
      <c r="E90" s="83">
        <f>SUM(E83:E89)</f>
        <v>91245.506944444453</v>
      </c>
      <c r="F90" s="83">
        <f>SUM(F83:F89)</f>
        <v>225639.2968253968</v>
      </c>
      <c r="G90" s="112">
        <f t="shared" ref="G90:G91" si="14">(F90-E90)/E90</f>
        <v>1.4728811793744436</v>
      </c>
      <c r="H90" s="83">
        <f>SUM(H83:H89)</f>
        <v>222685.72420634923</v>
      </c>
      <c r="I90" s="104">
        <f t="shared" ref="I90:I91" si="15">(F90-H90)/H90</f>
        <v>1.326341250465914E-2</v>
      </c>
    </row>
    <row r="91" spans="1:11" ht="15.75" customHeight="1" thickBot="1" x14ac:dyDescent="0.25">
      <c r="A91" s="247" t="s">
        <v>195</v>
      </c>
      <c r="B91" s="248"/>
      <c r="C91" s="248"/>
      <c r="D91" s="249"/>
      <c r="E91" s="99">
        <f>SUM(E90+E81+E74+E66+E55+E47+E39+E32)</f>
        <v>1450511.7373154764</v>
      </c>
      <c r="F91" s="99">
        <f>SUM(F32,F39,F47,F55,F66,F74,F81,F90)</f>
        <v>4858329.7496031756</v>
      </c>
      <c r="G91" s="101">
        <f t="shared" si="14"/>
        <v>2.3493901666695178</v>
      </c>
      <c r="H91" s="99">
        <f>SUM(H32,H39,H47,H55,H66,H74,H81,H90)</f>
        <v>4618400.645238094</v>
      </c>
      <c r="I91" s="113">
        <f t="shared" si="15"/>
        <v>5.1950690898258434E-2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7" zoomScaleNormal="100" workbookViewId="0">
      <selection activeCell="C43" sqref="C4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1" t="s">
        <v>3</v>
      </c>
      <c r="B13" s="241"/>
      <c r="C13" s="243" t="s">
        <v>0</v>
      </c>
      <c r="D13" s="237" t="s">
        <v>207</v>
      </c>
      <c r="E13" s="237" t="s">
        <v>208</v>
      </c>
      <c r="F13" s="237" t="s">
        <v>209</v>
      </c>
      <c r="G13" s="237" t="s">
        <v>210</v>
      </c>
      <c r="H13" s="237" t="s">
        <v>211</v>
      </c>
      <c r="I13" s="237" t="s">
        <v>212</v>
      </c>
    </row>
    <row r="14" spans="1:9" ht="24.75" customHeight="1" thickBot="1" x14ac:dyDescent="0.25">
      <c r="A14" s="242"/>
      <c r="B14" s="242"/>
      <c r="C14" s="244"/>
      <c r="D14" s="257"/>
      <c r="E14" s="257"/>
      <c r="F14" s="257"/>
      <c r="G14" s="238"/>
      <c r="H14" s="257"/>
      <c r="I14" s="257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26000</v>
      </c>
      <c r="E16" s="206">
        <v>30000</v>
      </c>
      <c r="F16" s="228">
        <v>34000</v>
      </c>
      <c r="G16" s="206">
        <v>30000</v>
      </c>
      <c r="H16" s="228">
        <v>29333</v>
      </c>
      <c r="I16" s="171">
        <v>29866.6</v>
      </c>
    </row>
    <row r="17" spans="1:9" ht="16.5" x14ac:dyDescent="0.3">
      <c r="A17" s="88"/>
      <c r="B17" s="137" t="s">
        <v>5</v>
      </c>
      <c r="C17" s="142" t="s">
        <v>164</v>
      </c>
      <c r="D17" s="227">
        <v>27500</v>
      </c>
      <c r="E17" s="209">
        <v>25000</v>
      </c>
      <c r="F17" s="227">
        <v>29000</v>
      </c>
      <c r="G17" s="209">
        <v>24500</v>
      </c>
      <c r="H17" s="227">
        <v>23333</v>
      </c>
      <c r="I17" s="130">
        <v>25866.6</v>
      </c>
    </row>
    <row r="18" spans="1:9" ht="16.5" x14ac:dyDescent="0.3">
      <c r="A18" s="88"/>
      <c r="B18" s="137" t="s">
        <v>6</v>
      </c>
      <c r="C18" s="142" t="s">
        <v>165</v>
      </c>
      <c r="D18" s="227">
        <v>27500</v>
      </c>
      <c r="E18" s="209">
        <v>25000</v>
      </c>
      <c r="F18" s="227">
        <v>28000</v>
      </c>
      <c r="G18" s="209">
        <v>26000</v>
      </c>
      <c r="H18" s="227">
        <v>26000</v>
      </c>
      <c r="I18" s="130">
        <v>26500</v>
      </c>
    </row>
    <row r="19" spans="1:9" ht="16.5" x14ac:dyDescent="0.3">
      <c r="A19" s="88"/>
      <c r="B19" s="137" t="s">
        <v>7</v>
      </c>
      <c r="C19" s="142" t="s">
        <v>166</v>
      </c>
      <c r="D19" s="227">
        <v>9500</v>
      </c>
      <c r="E19" s="209">
        <v>7000</v>
      </c>
      <c r="F19" s="227">
        <v>10000</v>
      </c>
      <c r="G19" s="209">
        <v>7500</v>
      </c>
      <c r="H19" s="227">
        <v>9333</v>
      </c>
      <c r="I19" s="130">
        <v>8666.6</v>
      </c>
    </row>
    <row r="20" spans="1:9" ht="16.5" x14ac:dyDescent="0.3">
      <c r="A20" s="88"/>
      <c r="B20" s="137" t="s">
        <v>8</v>
      </c>
      <c r="C20" s="142" t="s">
        <v>167</v>
      </c>
      <c r="D20" s="227">
        <v>70000</v>
      </c>
      <c r="E20" s="209">
        <v>110000</v>
      </c>
      <c r="F20" s="227">
        <v>105000</v>
      </c>
      <c r="G20" s="209">
        <v>110000</v>
      </c>
      <c r="H20" s="227">
        <v>100000</v>
      </c>
      <c r="I20" s="130">
        <v>99000</v>
      </c>
    </row>
    <row r="21" spans="1:9" ht="16.5" x14ac:dyDescent="0.3">
      <c r="A21" s="88"/>
      <c r="B21" s="137" t="s">
        <v>9</v>
      </c>
      <c r="C21" s="142" t="s">
        <v>168</v>
      </c>
      <c r="D21" s="227">
        <v>27500</v>
      </c>
      <c r="E21" s="209">
        <v>35000</v>
      </c>
      <c r="F21" s="227">
        <v>25000</v>
      </c>
      <c r="G21" s="209">
        <v>34000</v>
      </c>
      <c r="H21" s="227">
        <v>33333</v>
      </c>
      <c r="I21" s="130">
        <v>30966.6</v>
      </c>
    </row>
    <row r="22" spans="1:9" ht="16.5" x14ac:dyDescent="0.3">
      <c r="A22" s="88"/>
      <c r="B22" s="137" t="s">
        <v>10</v>
      </c>
      <c r="C22" s="142" t="s">
        <v>169</v>
      </c>
      <c r="D22" s="227">
        <v>10000</v>
      </c>
      <c r="E22" s="209">
        <v>15000</v>
      </c>
      <c r="F22" s="227">
        <v>10000</v>
      </c>
      <c r="G22" s="209">
        <v>13000</v>
      </c>
      <c r="H22" s="227">
        <v>12000</v>
      </c>
      <c r="I22" s="130">
        <v>12000</v>
      </c>
    </row>
    <row r="23" spans="1:9" ht="16.5" x14ac:dyDescent="0.3">
      <c r="A23" s="88"/>
      <c r="B23" s="137" t="s">
        <v>11</v>
      </c>
      <c r="C23" s="142" t="s">
        <v>170</v>
      </c>
      <c r="D23" s="227">
        <v>5000</v>
      </c>
      <c r="E23" s="209">
        <v>8000</v>
      </c>
      <c r="F23" s="227">
        <v>8000</v>
      </c>
      <c r="G23" s="209">
        <v>6500</v>
      </c>
      <c r="H23" s="227">
        <v>6333</v>
      </c>
      <c r="I23" s="130">
        <v>6766.6</v>
      </c>
    </row>
    <row r="24" spans="1:9" ht="16.5" x14ac:dyDescent="0.3">
      <c r="A24" s="88"/>
      <c r="B24" s="137" t="s">
        <v>12</v>
      </c>
      <c r="C24" s="142" t="s">
        <v>171</v>
      </c>
      <c r="D24" s="227">
        <v>5000</v>
      </c>
      <c r="E24" s="209">
        <v>8000</v>
      </c>
      <c r="F24" s="227">
        <v>8000</v>
      </c>
      <c r="G24" s="209">
        <v>5000</v>
      </c>
      <c r="H24" s="227">
        <v>7333</v>
      </c>
      <c r="I24" s="130">
        <v>6666.6</v>
      </c>
    </row>
    <row r="25" spans="1:9" ht="16.5" x14ac:dyDescent="0.3">
      <c r="A25" s="88"/>
      <c r="B25" s="137" t="s">
        <v>13</v>
      </c>
      <c r="C25" s="142" t="s">
        <v>172</v>
      </c>
      <c r="D25" s="227">
        <v>6500</v>
      </c>
      <c r="E25" s="209">
        <v>7000</v>
      </c>
      <c r="F25" s="227">
        <v>7500</v>
      </c>
      <c r="G25" s="209">
        <v>7500</v>
      </c>
      <c r="H25" s="227">
        <v>7000</v>
      </c>
      <c r="I25" s="130">
        <v>7100</v>
      </c>
    </row>
    <row r="26" spans="1:9" ht="16.5" x14ac:dyDescent="0.3">
      <c r="A26" s="88"/>
      <c r="B26" s="137" t="s">
        <v>14</v>
      </c>
      <c r="C26" s="142" t="s">
        <v>173</v>
      </c>
      <c r="D26" s="227">
        <v>5000</v>
      </c>
      <c r="E26" s="209">
        <v>7000</v>
      </c>
      <c r="F26" s="227">
        <v>8000</v>
      </c>
      <c r="G26" s="209">
        <v>7500</v>
      </c>
      <c r="H26" s="227">
        <v>5000</v>
      </c>
      <c r="I26" s="130">
        <v>6500</v>
      </c>
    </row>
    <row r="27" spans="1:9" ht="16.5" x14ac:dyDescent="0.3">
      <c r="A27" s="88"/>
      <c r="B27" s="137" t="s">
        <v>15</v>
      </c>
      <c r="C27" s="142" t="s">
        <v>174</v>
      </c>
      <c r="D27" s="227">
        <v>18000</v>
      </c>
      <c r="E27" s="209">
        <v>25000</v>
      </c>
      <c r="F27" s="227">
        <v>23500</v>
      </c>
      <c r="G27" s="209">
        <v>23000</v>
      </c>
      <c r="H27" s="227">
        <v>18333</v>
      </c>
      <c r="I27" s="130">
        <v>21566.6</v>
      </c>
    </row>
    <row r="28" spans="1:9" ht="16.5" x14ac:dyDescent="0.3">
      <c r="A28" s="88"/>
      <c r="B28" s="137" t="s">
        <v>16</v>
      </c>
      <c r="C28" s="142" t="s">
        <v>175</v>
      </c>
      <c r="D28" s="227">
        <v>6500</v>
      </c>
      <c r="E28" s="209">
        <v>6000</v>
      </c>
      <c r="F28" s="227">
        <v>5000</v>
      </c>
      <c r="G28" s="209">
        <v>7500</v>
      </c>
      <c r="H28" s="227">
        <v>7500</v>
      </c>
      <c r="I28" s="130">
        <v>6500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10000</v>
      </c>
      <c r="F29" s="227">
        <v>9000</v>
      </c>
      <c r="G29" s="209">
        <v>7500</v>
      </c>
      <c r="H29" s="227">
        <v>9333</v>
      </c>
      <c r="I29" s="130">
        <v>8366.6</v>
      </c>
    </row>
    <row r="30" spans="1:9" ht="16.5" x14ac:dyDescent="0.3">
      <c r="A30" s="88"/>
      <c r="B30" s="137" t="s">
        <v>18</v>
      </c>
      <c r="C30" s="142" t="s">
        <v>177</v>
      </c>
      <c r="D30" s="227">
        <v>17400</v>
      </c>
      <c r="E30" s="209">
        <v>30000</v>
      </c>
      <c r="F30" s="227">
        <v>13000</v>
      </c>
      <c r="G30" s="209">
        <v>10000</v>
      </c>
      <c r="H30" s="227">
        <v>10000</v>
      </c>
      <c r="I30" s="130">
        <v>16080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12000</v>
      </c>
      <c r="E31" s="212">
        <v>15000</v>
      </c>
      <c r="F31" s="229">
        <v>15000</v>
      </c>
      <c r="G31" s="212">
        <v>15000</v>
      </c>
      <c r="H31" s="229">
        <v>13000</v>
      </c>
      <c r="I31" s="167">
        <v>14000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14000</v>
      </c>
      <c r="E33" s="206">
        <v>20000</v>
      </c>
      <c r="F33" s="228">
        <v>21000</v>
      </c>
      <c r="G33" s="206">
        <v>24000</v>
      </c>
      <c r="H33" s="228">
        <v>17666</v>
      </c>
      <c r="I33" s="171">
        <v>19333.2</v>
      </c>
    </row>
    <row r="34" spans="1:9" ht="16.5" x14ac:dyDescent="0.3">
      <c r="A34" s="88"/>
      <c r="B34" s="129" t="s">
        <v>27</v>
      </c>
      <c r="C34" s="15" t="s">
        <v>180</v>
      </c>
      <c r="D34" s="227">
        <v>14000</v>
      </c>
      <c r="E34" s="209">
        <v>20000</v>
      </c>
      <c r="F34" s="227">
        <v>16500</v>
      </c>
      <c r="G34" s="209">
        <v>24000</v>
      </c>
      <c r="H34" s="227">
        <v>17000</v>
      </c>
      <c r="I34" s="130">
        <v>18300</v>
      </c>
    </row>
    <row r="35" spans="1:9" ht="16.5" x14ac:dyDescent="0.3">
      <c r="A35" s="88"/>
      <c r="B35" s="131" t="s">
        <v>28</v>
      </c>
      <c r="C35" s="15" t="s">
        <v>181</v>
      </c>
      <c r="D35" s="227">
        <v>12500</v>
      </c>
      <c r="E35" s="209">
        <v>15000</v>
      </c>
      <c r="F35" s="227">
        <v>12500</v>
      </c>
      <c r="G35" s="209">
        <v>13000</v>
      </c>
      <c r="H35" s="227">
        <v>11666</v>
      </c>
      <c r="I35" s="130">
        <v>12933.2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10000</v>
      </c>
      <c r="F36" s="227">
        <v>12000</v>
      </c>
      <c r="G36" s="209">
        <v>14500</v>
      </c>
      <c r="H36" s="227">
        <v>10000</v>
      </c>
      <c r="I36" s="130">
        <v>10300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6000</v>
      </c>
      <c r="E37" s="212">
        <v>5000</v>
      </c>
      <c r="F37" s="229">
        <v>9000</v>
      </c>
      <c r="G37" s="212">
        <v>10000</v>
      </c>
      <c r="H37" s="229">
        <v>5000</v>
      </c>
      <c r="I37" s="167">
        <v>7000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300000</v>
      </c>
      <c r="E39" s="206">
        <v>350000</v>
      </c>
      <c r="F39" s="206">
        <v>375000</v>
      </c>
      <c r="G39" s="206">
        <v>265000</v>
      </c>
      <c r="H39" s="206">
        <v>300000</v>
      </c>
      <c r="I39" s="171">
        <v>318000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250000</v>
      </c>
      <c r="E40" s="212">
        <v>270000</v>
      </c>
      <c r="F40" s="212">
        <v>260000</v>
      </c>
      <c r="G40" s="212">
        <v>245000</v>
      </c>
      <c r="H40" s="212">
        <v>256666</v>
      </c>
      <c r="I40" s="167">
        <v>256333.2</v>
      </c>
    </row>
    <row r="41" spans="1:9" ht="15.75" thickBot="1" x14ac:dyDescent="0.3">
      <c r="D41" s="261">
        <v>880900</v>
      </c>
      <c r="E41" s="262">
        <v>1053000</v>
      </c>
      <c r="F41" s="262">
        <v>1044000</v>
      </c>
      <c r="G41" s="262">
        <v>930000</v>
      </c>
      <c r="H41" s="262">
        <v>935162</v>
      </c>
      <c r="I41" s="263">
        <v>968612.39999999991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04-04-2022</vt:lpstr>
      <vt:lpstr>By Order</vt:lpstr>
      <vt:lpstr>All Stores</vt:lpstr>
      <vt:lpstr>'04-04-2022'!Print_Titles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2022-04-07T09:15:27Z</cp:lastPrinted>
  <dcterms:created xsi:type="dcterms:W3CDTF">2010-10-20T06:23:14Z</dcterms:created>
  <dcterms:modified xsi:type="dcterms:W3CDTF">2022-04-07T09:16:15Z</dcterms:modified>
</cp:coreProperties>
</file>