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19-04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'19-04-2022'!$12:$14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11" l="1"/>
  <c r="G85" i="11"/>
  <c r="I88" i="11"/>
  <c r="G88" i="11"/>
  <c r="I84" i="11"/>
  <c r="G84" i="11"/>
  <c r="I87" i="11"/>
  <c r="G87" i="11"/>
  <c r="I83" i="11"/>
  <c r="G83" i="11"/>
  <c r="I89" i="11"/>
  <c r="G89" i="11"/>
  <c r="I86" i="11"/>
  <c r="G86" i="11"/>
  <c r="I79" i="11"/>
  <c r="G79" i="11"/>
  <c r="I78" i="11"/>
  <c r="G78" i="11"/>
  <c r="I80" i="11"/>
  <c r="G80" i="11"/>
  <c r="I77" i="11"/>
  <c r="G77" i="11"/>
  <c r="I76" i="11"/>
  <c r="G76" i="11"/>
  <c r="I68" i="11"/>
  <c r="G68" i="11"/>
  <c r="I73" i="11"/>
  <c r="G73" i="11"/>
  <c r="I71" i="11"/>
  <c r="G71" i="11"/>
  <c r="I72" i="11"/>
  <c r="G72" i="11"/>
  <c r="I70" i="11"/>
  <c r="G70" i="11"/>
  <c r="I69" i="11"/>
  <c r="G69" i="11"/>
  <c r="I64" i="11"/>
  <c r="G64" i="11"/>
  <c r="I63" i="11"/>
  <c r="G63" i="11"/>
  <c r="I62" i="11"/>
  <c r="G62" i="11"/>
  <c r="I65" i="11"/>
  <c r="G65" i="11"/>
  <c r="I57" i="11"/>
  <c r="G57" i="11"/>
  <c r="I61" i="11"/>
  <c r="G61" i="11"/>
  <c r="I60" i="11"/>
  <c r="G60" i="11"/>
  <c r="I59" i="11"/>
  <c r="G59" i="11"/>
  <c r="I58" i="11"/>
  <c r="G58" i="11"/>
  <c r="I52" i="11"/>
  <c r="G52" i="11"/>
  <c r="I51" i="11"/>
  <c r="G51" i="11"/>
  <c r="I50" i="11"/>
  <c r="G50" i="11"/>
  <c r="I53" i="11"/>
  <c r="G53" i="11"/>
  <c r="I54" i="11"/>
  <c r="G54" i="11"/>
  <c r="I49" i="11"/>
  <c r="G49" i="11"/>
  <c r="I45" i="11"/>
  <c r="G45" i="11"/>
  <c r="I41" i="11"/>
  <c r="G41" i="11"/>
  <c r="I44" i="11"/>
  <c r="G44" i="11"/>
  <c r="I46" i="11"/>
  <c r="G46" i="11"/>
  <c r="I43" i="11"/>
  <c r="G43" i="11"/>
  <c r="I42" i="11"/>
  <c r="G42" i="11"/>
  <c r="I38" i="11"/>
  <c r="G38" i="11"/>
  <c r="I34" i="11"/>
  <c r="G34" i="11"/>
  <c r="I36" i="11"/>
  <c r="G36" i="11"/>
  <c r="I35" i="11"/>
  <c r="G35" i="11"/>
  <c r="I37" i="11"/>
  <c r="G37" i="11"/>
  <c r="I28" i="11"/>
  <c r="G28" i="11"/>
  <c r="I25" i="11"/>
  <c r="G25" i="11"/>
  <c r="I27" i="11"/>
  <c r="G27" i="11"/>
  <c r="I16" i="11"/>
  <c r="G16" i="11"/>
  <c r="I20" i="11"/>
  <c r="G20" i="11"/>
  <c r="I18" i="11"/>
  <c r="G18" i="11"/>
  <c r="I17" i="11"/>
  <c r="G17" i="11"/>
  <c r="I22" i="11"/>
  <c r="G22" i="11"/>
  <c r="I23" i="11"/>
  <c r="G23" i="11"/>
  <c r="I30" i="11"/>
  <c r="G30" i="11"/>
  <c r="I26" i="11"/>
  <c r="G26" i="11"/>
  <c r="I21" i="11"/>
  <c r="G21" i="11"/>
  <c r="I31" i="11"/>
  <c r="G31" i="11"/>
  <c r="I24" i="11"/>
  <c r="G24" i="11"/>
  <c r="I29" i="11"/>
  <c r="G29" i="11"/>
  <c r="I19" i="11"/>
  <c r="G19" i="11"/>
  <c r="D40" i="8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<sst xmlns="http://schemas.openxmlformats.org/spreadsheetml/2006/main" count="848" uniqueCount="225">
  <si>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</si>
  <si>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</si>
  <si>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</si>
  <si>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</si>
  <si>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</si>
  <si>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</si>
  <si>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</si>
  <si>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</si>
  <si>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</si>
  <si>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</si>
  <si>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</si>
  <si>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</si>
  <si>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</si>
  <si>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</si>
  <si>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</si>
  <si>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</si>
  <si>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</si>
  <si>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</si>
  <si>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</si>
  <si>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</si>
  <si>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</si>
  <si>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</si>
  <si>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</si>
  <si>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</si>
  <si>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</si>
  <si>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</si>
  <si>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</si>
  <si>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</si>
  <si>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</si>
  <si>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</si>
  <si>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</si>
  <si>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</si>
  <si>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</si>
  <si>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</si>
  <si>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</si>
  <si>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</si>
  <si>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</si>
  <si>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</si>
  <si>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</si>
  <si>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</si>
  <si>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</si>
  <si>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</si>
  <si>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</si>
  <si>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</si>
  <si>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</si>
  <si>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</si>
  <si>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</si>
  <si>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</si>
  <si>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</si>
  <si>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</si>
  <si>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</si>
  <si>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</si>
  <si>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</si>
  <si>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</si>
  <si>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</si>
  <si>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</si>
  <si>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</si>
  <si>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</si>
  <si>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</si>
  <si>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</si>
  <si>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</si>
  <si>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</si>
  <si>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</si>
  <si>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</si>
  <si>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</si>
  <si>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</si>
  <si>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</si>
  <si>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</si>
  <si>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</si>
  <si>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</si>
  <si>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</si>
  <si>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</si>
  <si>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</si>
  <si>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</si>
  <si>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</si>
  <si>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</si>
  <si>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</si>
  <si>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</si>
  <si>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</si>
  <si>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</si>
  <si>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</si>
  <si>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</si>
  <si>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</si>
  <si>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</si>
  <si>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</si>
  <si>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</si>
  <si>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</si>
  <si>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</si>
  <si>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</si>
  <si>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</si>
  <si>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</si>
  <si>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</si>
  <si>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</si>
  <si>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</si>
  <si>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</si>
  <si>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</si>
  <si>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</si>
  <si>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</si>
  <si>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</si>
  <si>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</si>
  <si>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</si>
  <si>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</si>
  <si>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</si>
  <si>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</si>
  <si>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</si>
  <si>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</si>
  <si>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</si>
  <si>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</si>
  <si>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</si>
  <si>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</si>
  <si>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</si>
  <si>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</si>
  <si>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</si>
  <si>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</si>
  <si>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</si>
  <si>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</si>
  <si>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</si>
  <si>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</si>
  <si>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</si>
  <si>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</si>
  <si>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</si>
  <si>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</si>
  <si>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</si>
  <si>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</si>
  <si>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</si>
  <si>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</si>
  <si>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</si>
  <si>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</si>
  <si>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</si>
  <si>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</si>
  <si>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</si>
  <si>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</si>
  <si>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</si>
  <si>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</si>
  <si>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</si>
  <si>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</si>
  <si>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</si>
  <si>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</si>
  <si>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</si>
  <si>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</si>
  <si>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</si>
  <si>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</si>
  <si>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</si>
  <si>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</si>
  <si>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</si>
  <si>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</si>
  <si>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</si>
  <si>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</si>
  <si>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</si>
  <si>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</si>
  <si>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</si>
  <si>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</si>
  <si>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</si>
  <si>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</si>
  <si>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</si>
  <si>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</si>
  <si>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</si>
  <si>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</si>
  <si>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</si>
  <si>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</si>
  <si>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</si>
  <si>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</si>
  <si>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</si>
  <si>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</si>
  <si>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</si>
  <si>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</si>
  <si>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</si>
  <si>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</si>
  <si>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</si>
  <si>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</si>
  <si>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</si>
  <si>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</si>
  <si>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</si>
  <si>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</si>
  <si>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</si>
  <si>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</si>
  <si>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</si>
  <si>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</si>
  <si>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</si>
  <si>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</si>
  <si>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</si>
  <si>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</si>
  <si>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</si>
  <si>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</si>
  <si>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</si>
  <si>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</si>
  <si>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</si>
  <si>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</si>
  <si>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</si>
  <si>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</si>
  <si>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</si>
  <si>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</si>
  <si>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</si>
  <si>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</si>
  <si>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</si>
  <si>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</si>
  <si>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</si>
  <si>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</si>
  <si>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</si>
  <si>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</si>
  <si>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</si>
  <si>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</si>
  <si>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</si>
  <si>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</si>
  <si>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</si>
  <si>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</si>
  <si>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</si>
  <si>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</si>
  <si>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</si>
  <si>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</si>
  <si>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</si>
  <si>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</si>
  <si>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</si>
  <si>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</si>
  <si>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</si>
  <si>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</si>
  <si>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</si>
  <si>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نيسان 2021 (ل.ل.)</t>
  </si>
  <si>
    <t>معدل أسعار  السوبرماركات في 11-04-2022 (ل.ل.)</t>
  </si>
  <si>
    <t>معدل أسعار المحلات والملاحم في 11-04-2022 (ل.ل.)</t>
  </si>
  <si>
    <t>المعدل العام للأسعار في 11-04-2022  (ل.ل.)</t>
  </si>
  <si>
    <t>معدل أسعار  السوبرماركات في 19-04-2022 (ل.ل.)</t>
  </si>
  <si>
    <t xml:space="preserve"> التاريخ 19 نيسان 2022</t>
  </si>
  <si>
    <t>معدل أسعار المحلات والملاحم في 19-04-2022 (ل.ل.)</t>
  </si>
  <si>
    <t>المعدل العام للأسعار في 19-04-2022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</si>
</sst>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7" t="s">
        <v>202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8" t="s">
        <v>3</v>
      </c>
      <c r="B12" s="244"/>
      <c r="C12" s="242" t="s">
        <v>0</v>
      </c>
      <c r="D12" s="240" t="s">
        <v>23</v>
      </c>
      <c r="E12" s="240" t="s">
        <v>217</v>
      </c>
      <c r="F12" s="240" t="s">
        <v>221</v>
      </c>
      <c r="G12" s="240" t="s">
        <v>197</v>
      </c>
      <c r="H12" s="240" t="s">
        <v>218</v>
      </c>
      <c r="I12" s="240" t="s">
        <v>187</v>
      </c>
    </row>
    <row r="13" spans="1:9" ht="38.25" customHeight="1" thickBot="1" x14ac:dyDescent="0.25">
      <c r="A13" s="239"/>
      <c r="B13" s="245"/>
      <c r="C13" s="243"/>
      <c r="D13" s="241"/>
      <c r="E13" s="241"/>
      <c r="F13" s="241"/>
      <c r="G13" s="241"/>
      <c r="H13" s="241"/>
      <c r="I13" s="24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6">
        <v>4460.4250000000002</v>
      </c>
      <c r="F15" s="215">
        <v>26333.111111111109</v>
      </c>
      <c r="G15" s="45">
        <f t="shared" ref="G15:G30" si="0">(F15-E15)/E15</f>
        <v>4.9037224280446612</v>
      </c>
      <c r="H15" s="215">
        <v>30094.222222222223</v>
      </c>
      <c r="I15" s="45">
        <f t="shared" ref="I15:I30" si="1">(F15-H15)/H15</f>
        <v>-0.12497784735349723</v>
      </c>
    </row>
    <row r="16" spans="1:9" ht="16.5" x14ac:dyDescent="0.3">
      <c r="A16" s="37"/>
      <c r="B16" s="92" t="s">
        <v>5</v>
      </c>
      <c r="C16" s="189" t="s">
        <v>85</v>
      </c>
      <c r="D16" s="185" t="s">
        <v>161</v>
      </c>
      <c r="E16" s="209">
        <v>4997.1361111111109</v>
      </c>
      <c r="F16" s="209">
        <v>30062.25</v>
      </c>
      <c r="G16" s="48">
        <f t="shared" si="0"/>
        <v>5.0158957714112917</v>
      </c>
      <c r="H16" s="209">
        <v>28862.5</v>
      </c>
      <c r="I16" s="44">
        <f t="shared" si="1"/>
        <v>4.1567778258986575E-2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9">
        <v>5322.0027777777777</v>
      </c>
      <c r="F17" s="209">
        <v>28610.888888888891</v>
      </c>
      <c r="G17" s="48">
        <f t="shared" si="0"/>
        <v>4.3759627876097191</v>
      </c>
      <c r="H17" s="209">
        <v>30388.666666666668</v>
      </c>
      <c r="I17" s="44">
        <f t="shared" si="1"/>
        <v>-5.8501341874529232E-2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9">
        <v>1719.5</v>
      </c>
      <c r="F18" s="209">
        <v>14777.555555555555</v>
      </c>
      <c r="G18" s="48">
        <f t="shared" si="0"/>
        <v>7.5941003521695576</v>
      </c>
      <c r="H18" s="209">
        <v>11498.777777777777</v>
      </c>
      <c r="I18" s="44">
        <f t="shared" si="1"/>
        <v>0.28514141599590292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9">
        <v>14525.857142857143</v>
      </c>
      <c r="F19" s="209">
        <v>67749.666666666672</v>
      </c>
      <c r="G19" s="48">
        <f t="shared" si="0"/>
        <v>3.6640735896250693</v>
      </c>
      <c r="H19" s="209">
        <v>70083</v>
      </c>
      <c r="I19" s="44">
        <f t="shared" si="1"/>
        <v>-3.3293856332253589E-2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9">
        <v>5751.4</v>
      </c>
      <c r="F20" s="209">
        <v>32554.222222222223</v>
      </c>
      <c r="G20" s="48">
        <f t="shared" si="0"/>
        <v>4.6602257228191792</v>
      </c>
      <c r="H20" s="209">
        <v>32549.777777777777</v>
      </c>
      <c r="I20" s="44">
        <f t="shared" si="1"/>
        <v>1.3654300421920366E-4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9">
        <v>4009.6875000000005</v>
      </c>
      <c r="F21" s="209">
        <v>18749.777777777777</v>
      </c>
      <c r="G21" s="48">
        <f t="shared" si="0"/>
        <v>3.6761194676088289</v>
      </c>
      <c r="H21" s="209">
        <v>17443.111111111109</v>
      </c>
      <c r="I21" s="44">
        <f t="shared" si="1"/>
        <v>7.4910184217902076E-2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9">
        <v>896.99999999999989</v>
      </c>
      <c r="F22" s="209">
        <v>7924.75</v>
      </c>
      <c r="G22" s="48">
        <f t="shared" si="0"/>
        <v>7.8347268673355641</v>
      </c>
      <c r="H22" s="209">
        <v>8166.4444444444443</v>
      </c>
      <c r="I22" s="44">
        <f t="shared" si="1"/>
        <v>-2.959604342975318E-2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9">
        <v>1121.875</v>
      </c>
      <c r="F23" s="209">
        <v>6987.5</v>
      </c>
      <c r="G23" s="48">
        <f t="shared" si="0"/>
        <v>5.2284122562674096</v>
      </c>
      <c r="H23" s="209">
        <v>6860.8888888888887</v>
      </c>
      <c r="I23" s="44">
        <f t="shared" si="1"/>
        <v>1.8454038997214515E-2</v>
      </c>
    </row>
    <row r="24" spans="1:9" ht="16.5" x14ac:dyDescent="0.3">
      <c r="A24" s="37"/>
      <c r="B24" s="92" t="s">
        <v>13</v>
      </c>
      <c r="C24" s="15" t="s">
        <v>93</v>
      </c>
      <c r="D24" s="187" t="s">
        <v>81</v>
      </c>
      <c r="E24" s="209">
        <v>1222.3298611111111</v>
      </c>
      <c r="F24" s="209">
        <v>5737.25</v>
      </c>
      <c r="G24" s="48">
        <f t="shared" si="0"/>
        <v>3.6937002707147948</v>
      </c>
      <c r="H24" s="209">
        <v>8275</v>
      </c>
      <c r="I24" s="44">
        <f t="shared" si="1"/>
        <v>-0.30667673716012084</v>
      </c>
    </row>
    <row r="25" spans="1:9" ht="16.5" x14ac:dyDescent="0.3">
      <c r="A25" s="37"/>
      <c r="B25" s="92" t="s">
        <v>14</v>
      </c>
      <c r="C25" s="15" t="s">
        <v>94</v>
      </c>
      <c r="D25" s="187" t="s">
        <v>81</v>
      </c>
      <c r="E25" s="209">
        <v>1051.3916666666667</v>
      </c>
      <c r="F25" s="209">
        <v>7485.7142857142853</v>
      </c>
      <c r="G25" s="48">
        <f t="shared" si="0"/>
        <v>6.1198151203223841</v>
      </c>
      <c r="H25" s="209">
        <v>7868.75</v>
      </c>
      <c r="I25" s="44">
        <f t="shared" si="1"/>
        <v>-4.8678089186429185E-2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9">
        <v>2878.5</v>
      </c>
      <c r="F26" s="209">
        <v>22220.888888888891</v>
      </c>
      <c r="G26" s="48">
        <f t="shared" si="0"/>
        <v>6.719607048424141</v>
      </c>
      <c r="H26" s="209">
        <v>22277.555555555555</v>
      </c>
      <c r="I26" s="44">
        <f t="shared" si="1"/>
        <v>-2.543666270985138E-3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9">
        <v>1286.5111111111112</v>
      </c>
      <c r="F27" s="209">
        <v>6028.2857142857147</v>
      </c>
      <c r="G27" s="48">
        <f t="shared" si="0"/>
        <v>3.6857626508016024</v>
      </c>
      <c r="H27" s="209">
        <v>9493.5</v>
      </c>
      <c r="I27" s="44">
        <f t="shared" si="1"/>
        <v>-0.36500914159312009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9">
        <v>4954.0875000000005</v>
      </c>
      <c r="F28" s="209">
        <v>9159.7777777777774</v>
      </c>
      <c r="G28" s="48">
        <f t="shared" si="0"/>
        <v>0.8489333863759525</v>
      </c>
      <c r="H28" s="209">
        <v>8443.1111111111113</v>
      </c>
      <c r="I28" s="44">
        <f t="shared" si="1"/>
        <v>8.4881823445807164E-2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9">
        <v>5519.6802083333332</v>
      </c>
      <c r="F29" s="209">
        <v>21043.75</v>
      </c>
      <c r="G29" s="48">
        <f t="shared" si="0"/>
        <v>2.8124944210045384</v>
      </c>
      <c r="H29" s="209">
        <v>21557.142857142859</v>
      </c>
      <c r="I29" s="44">
        <f t="shared" si="1"/>
        <v>-2.3815440689198216E-2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2">
        <v>4668.2750000000005</v>
      </c>
      <c r="F30" s="212">
        <v>14221.111111111111</v>
      </c>
      <c r="G30" s="51">
        <f t="shared" si="0"/>
        <v>2.0463310561419603</v>
      </c>
      <c r="H30" s="212">
        <v>14054.444444444445</v>
      </c>
      <c r="I30" s="56">
        <f t="shared" si="1"/>
        <v>1.1858644952170087E-2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9"/>
      <c r="F31" s="232"/>
      <c r="G31" s="52"/>
      <c r="H31" s="232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5">
        <v>7981.375</v>
      </c>
      <c r="F32" s="215">
        <v>22277.555555555555</v>
      </c>
      <c r="G32" s="45">
        <f>(F32-E32)/E32</f>
        <v>1.7911926899256776</v>
      </c>
      <c r="H32" s="215">
        <v>21610.888888888891</v>
      </c>
      <c r="I32" s="44">
        <f>(F32-H32)/H32</f>
        <v>3.084864625857324E-2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9">
        <v>8256.0194444444442</v>
      </c>
      <c r="F33" s="209">
        <v>20999.714285714286</v>
      </c>
      <c r="G33" s="48">
        <f>(F33-E33)/E33</f>
        <v>1.5435640537214574</v>
      </c>
      <c r="H33" s="209">
        <v>22187.25</v>
      </c>
      <c r="I33" s="44">
        <f>(F33-H33)/H33</f>
        <v>-5.3523339498392712E-2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9">
        <v>6131.1</v>
      </c>
      <c r="F34" s="209">
        <v>14357.142857142857</v>
      </c>
      <c r="G34" s="48">
        <f>(F34-E34)/E34</f>
        <v>1.341691190348038</v>
      </c>
      <c r="H34" s="209">
        <v>14321.428571428571</v>
      </c>
      <c r="I34" s="44">
        <f>(F34-H34)/H34</f>
        <v>2.4937655860349491E-3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9">
        <v>7603.7833333333338</v>
      </c>
      <c r="F35" s="209">
        <v>13166.666666666666</v>
      </c>
      <c r="G35" s="48">
        <f>(F35-E35)/E35</f>
        <v>0.73159414063613049</v>
      </c>
      <c r="H35" s="209">
        <v>16000</v>
      </c>
      <c r="I35" s="44">
        <f>(F35-H35)/H35</f>
        <v>-0.17708333333333337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2">
        <v>4245.2250000000004</v>
      </c>
      <c r="F36" s="209">
        <v>10832</v>
      </c>
      <c r="G36" s="51">
        <f>(F36-E36)/E36</f>
        <v>1.551572649270651</v>
      </c>
      <c r="H36" s="209">
        <v>9562.25</v>
      </c>
      <c r="I36" s="56">
        <f>(F36-H36)/H36</f>
        <v>0.13278778530157651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9"/>
      <c r="F37" s="232"/>
      <c r="G37" s="52"/>
      <c r="H37" s="232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9">
        <v>96916.375</v>
      </c>
      <c r="F38" s="209">
        <v>365359.6</v>
      </c>
      <c r="G38" s="45">
        <f t="shared" ref="G38:G43" si="2">(F38-E38)/E38</f>
        <v>2.7698438473374596</v>
      </c>
      <c r="H38" s="209">
        <v>355979.6</v>
      </c>
      <c r="I38" s="44">
        <f t="shared" ref="I38:I43" si="3">(F38-H38)/H38</f>
        <v>2.6349824540507379E-2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9">
        <v>56856.474999999999</v>
      </c>
      <c r="F39" s="209">
        <v>238541.14285714287</v>
      </c>
      <c r="G39" s="48">
        <f t="shared" si="2"/>
        <v>3.195496517452812</v>
      </c>
      <c r="H39" s="209">
        <v>237098.28571428571</v>
      </c>
      <c r="I39" s="44">
        <f t="shared" si="3"/>
        <v>6.0854811265732573E-3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7">
        <v>32184.5</v>
      </c>
      <c r="F40" s="209">
        <v>168314.66666666666</v>
      </c>
      <c r="G40" s="48">
        <f t="shared" si="2"/>
        <v>4.2296809540824514</v>
      </c>
      <c r="H40" s="209">
        <v>156481.33333333334</v>
      </c>
      <c r="I40" s="44">
        <f t="shared" si="3"/>
        <v>7.5621373369347433E-2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0">
        <v>19639.116666666665</v>
      </c>
      <c r="F41" s="209">
        <v>83570</v>
      </c>
      <c r="G41" s="48">
        <f t="shared" si="2"/>
        <v>3.2552830363212197</v>
      </c>
      <c r="H41" s="209">
        <v>81605.71428571429</v>
      </c>
      <c r="I41" s="44">
        <f t="shared" si="3"/>
        <v>2.4070443246271216E-2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0">
        <v>18728</v>
      </c>
      <c r="F42" s="209">
        <v>69666.666666666672</v>
      </c>
      <c r="G42" s="48">
        <f t="shared" si="2"/>
        <v>2.7199202619962981</v>
      </c>
      <c r="H42" s="209">
        <v>69666.666666666672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3">
        <v>32817.46428571429</v>
      </c>
      <c r="F43" s="209">
        <v>164875</v>
      </c>
      <c r="G43" s="51">
        <f t="shared" si="2"/>
        <v>4.0240018108824893</v>
      </c>
      <c r="H43" s="209">
        <v>158714.28571428571</v>
      </c>
      <c r="I43" s="59">
        <f t="shared" si="3"/>
        <v>3.8816381638163845E-2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9"/>
      <c r="F44" s="232"/>
      <c r="G44" s="6"/>
      <c r="H44" s="232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7">
        <v>26385.008928571428</v>
      </c>
      <c r="F45" s="209">
        <v>97143.666666666672</v>
      </c>
      <c r="G45" s="45">
        <f t="shared" ref="G45:G50" si="4">(F45-E45)/E45</f>
        <v>2.6817750158679345</v>
      </c>
      <c r="H45" s="209">
        <v>102178.5</v>
      </c>
      <c r="I45" s="44">
        <f t="shared" ref="I45:I50" si="5">(F45-H45)/H45</f>
        <v>-4.9274880070986835E-2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0">
        <v>13701.875</v>
      </c>
      <c r="F46" s="209">
        <v>74594.222222222219</v>
      </c>
      <c r="G46" s="48">
        <f t="shared" si="4"/>
        <v>4.4440886537223712</v>
      </c>
      <c r="H46" s="209">
        <v>71507</v>
      </c>
      <c r="I46" s="84">
        <f t="shared" si="5"/>
        <v>4.3173706381504175E-2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0">
        <v>47211.361111111109</v>
      </c>
      <c r="F47" s="209">
        <v>230027.55555555556</v>
      </c>
      <c r="G47" s="48">
        <f t="shared" si="4"/>
        <v>3.8722923919560324</v>
      </c>
      <c r="H47" s="209">
        <v>227222.875</v>
      </c>
      <c r="I47" s="84">
        <f t="shared" si="5"/>
        <v>1.2343301947726707E-2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10">
        <v>112936.99966666667</v>
      </c>
      <c r="F48" s="209">
        <v>286991.66666666669</v>
      </c>
      <c r="G48" s="48">
        <f t="shared" si="4"/>
        <v>1.5411660263130951</v>
      </c>
      <c r="H48" s="209">
        <v>286991.66666666669</v>
      </c>
      <c r="I48" s="84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0">
        <v>4998.25</v>
      </c>
      <c r="F49" s="209">
        <v>25060</v>
      </c>
      <c r="G49" s="48">
        <f t="shared" si="4"/>
        <v>4.0137548141849644</v>
      </c>
      <c r="H49" s="209">
        <v>25060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3">
        <v>57497.625</v>
      </c>
      <c r="F50" s="209">
        <v>269750</v>
      </c>
      <c r="G50" s="56">
        <f t="shared" si="4"/>
        <v>3.6914981270965539</v>
      </c>
      <c r="H50" s="209">
        <v>269750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9"/>
      <c r="F51" s="232"/>
      <c r="G51" s="52"/>
      <c r="H51" s="232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7">
        <v>18162.9375</v>
      </c>
      <c r="F52" s="206">
        <v>48475</v>
      </c>
      <c r="G52" s="208">
        <f t="shared" ref="G52:G60" si="6">(F52-E52)/E52</f>
        <v>1.6688964821907248</v>
      </c>
      <c r="H52" s="206">
        <v>48475</v>
      </c>
      <c r="I52" s="117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0">
        <v>29680.375</v>
      </c>
      <c r="F53" s="209">
        <v>52880</v>
      </c>
      <c r="G53" s="211">
        <f t="shared" si="6"/>
        <v>0.78164864830717262</v>
      </c>
      <c r="H53" s="209">
        <v>52880</v>
      </c>
      <c r="I53" s="84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0">
        <v>22748.862499999999</v>
      </c>
      <c r="F54" s="209">
        <v>38380.6</v>
      </c>
      <c r="G54" s="211">
        <f t="shared" si="6"/>
        <v>0.6871436978442329</v>
      </c>
      <c r="H54" s="209">
        <v>38380.6</v>
      </c>
      <c r="I54" s="84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0">
        <v>24141.55</v>
      </c>
      <c r="F55" s="209">
        <v>47125</v>
      </c>
      <c r="G55" s="211">
        <f t="shared" si="6"/>
        <v>0.95202876368750144</v>
      </c>
      <c r="H55" s="209">
        <v>47125</v>
      </c>
      <c r="I55" s="84">
        <f t="shared" si="7"/>
        <v>0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10">
        <v>10087.625</v>
      </c>
      <c r="F56" s="209">
        <v>23096</v>
      </c>
      <c r="G56" s="216">
        <f t="shared" si="6"/>
        <v>1.2895379239414628</v>
      </c>
      <c r="H56" s="209">
        <v>25398</v>
      </c>
      <c r="I56" s="85">
        <f t="shared" si="7"/>
        <v>-9.0637058036065837E-2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3">
        <v>4156.3999999999996</v>
      </c>
      <c r="F57" s="212">
        <v>14250</v>
      </c>
      <c r="G57" s="214">
        <f t="shared" si="6"/>
        <v>2.4284476951207781</v>
      </c>
      <c r="H57" s="212">
        <v>11595</v>
      </c>
      <c r="I57" s="118">
        <f t="shared" si="7"/>
        <v>0.22897800776196636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7">
        <v>26764.055555555555</v>
      </c>
      <c r="F58" s="215">
        <v>48208.333333333336</v>
      </c>
      <c r="G58" s="44">
        <f t="shared" si="6"/>
        <v>0.80123424244374208</v>
      </c>
      <c r="H58" s="215">
        <v>48208.333333333336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0">
        <v>29149.666666666668</v>
      </c>
      <c r="F59" s="209">
        <v>57731.333333333336</v>
      </c>
      <c r="G59" s="48">
        <f t="shared" si="6"/>
        <v>0.98051435693947331</v>
      </c>
      <c r="H59" s="209">
        <v>57731.333333333336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3">
        <v>113375</v>
      </c>
      <c r="F60" s="209">
        <v>481250</v>
      </c>
      <c r="G60" s="51">
        <f t="shared" si="6"/>
        <v>3.2447629547960308</v>
      </c>
      <c r="H60" s="209">
        <v>481250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9"/>
      <c r="F61" s="232"/>
      <c r="G61" s="52"/>
      <c r="H61" s="23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7">
        <v>32969.569444444445</v>
      </c>
      <c r="F62" s="209">
        <v>95798.28571428571</v>
      </c>
      <c r="G62" s="45">
        <f t="shared" ref="G62:G67" si="8">(F62-E62)/E62</f>
        <v>1.9056577725623969</v>
      </c>
      <c r="H62" s="209">
        <v>95798.28571428571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0">
        <v>176510.66666666669</v>
      </c>
      <c r="F63" s="209">
        <v>580273.6</v>
      </c>
      <c r="G63" s="48">
        <f t="shared" si="8"/>
        <v>2.2874704456010209</v>
      </c>
      <c r="H63" s="209">
        <v>580273.6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0">
        <v>106797.67857142858</v>
      </c>
      <c r="F64" s="209">
        <v>369242.5</v>
      </c>
      <c r="G64" s="48">
        <f t="shared" si="8"/>
        <v>2.4574019298841097</v>
      </c>
      <c r="H64" s="209">
        <v>360990</v>
      </c>
      <c r="I64" s="84">
        <f t="shared" si="9"/>
        <v>2.2860744064932548E-2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0">
        <v>38449.25</v>
      </c>
      <c r="F65" s="209">
        <v>144102.5</v>
      </c>
      <c r="G65" s="48">
        <f t="shared" si="8"/>
        <v>2.7478624420502351</v>
      </c>
      <c r="H65" s="209">
        <v>144102.5</v>
      </c>
      <c r="I65" s="84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0">
        <v>25891</v>
      </c>
      <c r="F66" s="209">
        <v>64966.666666666664</v>
      </c>
      <c r="G66" s="48">
        <f t="shared" si="8"/>
        <v>1.5092374441569141</v>
      </c>
      <c r="H66" s="209">
        <v>60257.142857142855</v>
      </c>
      <c r="I66" s="84">
        <f t="shared" si="9"/>
        <v>7.8157104472893937E-2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3">
        <v>20747.821428571428</v>
      </c>
      <c r="F67" s="209">
        <v>50008.6</v>
      </c>
      <c r="G67" s="51">
        <f t="shared" si="8"/>
        <v>1.4103060734431672</v>
      </c>
      <c r="H67" s="209">
        <v>52263.25</v>
      </c>
      <c r="I67" s="85">
        <f t="shared" si="9"/>
        <v>-4.3140256298642002E-2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9"/>
      <c r="F68" s="232"/>
      <c r="G68" s="60"/>
      <c r="H68" s="23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7">
        <v>24846.055555555555</v>
      </c>
      <c r="F69" s="215">
        <v>57041</v>
      </c>
      <c r="G69" s="45">
        <f>(F69-E69)/E69</f>
        <v>1.2957768838782817</v>
      </c>
      <c r="H69" s="215">
        <v>57728.5</v>
      </c>
      <c r="I69" s="44">
        <f>(F69-H69)/H69</f>
        <v>-1.190919563127398E-2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0">
        <v>6962.3374999999996</v>
      </c>
      <c r="F70" s="209">
        <v>40840.5</v>
      </c>
      <c r="G70" s="48">
        <f>(F70-E70)/E70</f>
        <v>4.8659178760006965</v>
      </c>
      <c r="H70" s="209">
        <v>40840.5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0">
        <v>9226.5</v>
      </c>
      <c r="F71" s="209">
        <v>22242.875</v>
      </c>
      <c r="G71" s="48">
        <f>(F71-E71)/E71</f>
        <v>1.4107597680593942</v>
      </c>
      <c r="H71" s="209">
        <v>22136.142857142859</v>
      </c>
      <c r="I71" s="44">
        <f>(F71-H71)/H71</f>
        <v>4.8216233309454418E-3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0">
        <v>10414.4375</v>
      </c>
      <c r="F72" s="209">
        <v>30465.75</v>
      </c>
      <c r="G72" s="48">
        <f>(F72-E72)/E72</f>
        <v>1.92533802233678</v>
      </c>
      <c r="H72" s="209">
        <v>30465.75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3">
        <v>9708.2291666666679</v>
      </c>
      <c r="F73" s="218">
        <v>24993.833333333332</v>
      </c>
      <c r="G73" s="48">
        <f>(F73-E73)/E73</f>
        <v>1.5744997263919136</v>
      </c>
      <c r="H73" s="218">
        <v>24993.833333333332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9"/>
      <c r="F74" s="184"/>
      <c r="G74" s="52"/>
      <c r="H74" s="184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7">
        <v>7862.8333333333339</v>
      </c>
      <c r="F75" s="206">
        <v>20083.599999999999</v>
      </c>
      <c r="G75" s="44">
        <f t="shared" ref="G75:G81" si="10">(F75-E75)/E75</f>
        <v>1.5542446531148648</v>
      </c>
      <c r="H75" s="206">
        <v>20083.599999999999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0">
        <v>9408.960317460318</v>
      </c>
      <c r="F76" s="209">
        <v>29230</v>
      </c>
      <c r="G76" s="48">
        <f t="shared" si="10"/>
        <v>2.1066131659368939</v>
      </c>
      <c r="H76" s="209">
        <v>28925</v>
      </c>
      <c r="I76" s="44">
        <f t="shared" si="11"/>
        <v>1.0544511668107173E-2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0">
        <v>4014.729166666667</v>
      </c>
      <c r="F77" s="209">
        <v>11198.285714285714</v>
      </c>
      <c r="G77" s="48">
        <f t="shared" si="10"/>
        <v>1.7893004109124953</v>
      </c>
      <c r="H77" s="209">
        <v>11273</v>
      </c>
      <c r="I77" s="44">
        <f t="shared" si="11"/>
        <v>-6.6277198362712881E-3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0">
        <v>7564.5277777777783</v>
      </c>
      <c r="F78" s="209">
        <v>17585</v>
      </c>
      <c r="G78" s="48">
        <f t="shared" si="10"/>
        <v>1.3246659297966017</v>
      </c>
      <c r="H78" s="209">
        <v>17585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9">
        <v>5486.0535714285716</v>
      </c>
      <c r="F79" s="209">
        <v>30809</v>
      </c>
      <c r="G79" s="48">
        <f t="shared" si="10"/>
        <v>4.6158766222141203</v>
      </c>
      <c r="H79" s="209">
        <v>30938.833333333332</v>
      </c>
      <c r="I79" s="44">
        <f t="shared" si="11"/>
        <v>-4.1964521394363755E-3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9">
        <v>48416.375</v>
      </c>
      <c r="F80" s="209">
        <v>75000</v>
      </c>
      <c r="G80" s="48">
        <f t="shared" si="10"/>
        <v>0.54906268798521163</v>
      </c>
      <c r="H80" s="209">
        <v>75000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3">
        <v>8492.0277777777774</v>
      </c>
      <c r="F81" s="212">
        <v>43713.3</v>
      </c>
      <c r="G81" s="51">
        <f t="shared" si="10"/>
        <v>4.1475691252907136</v>
      </c>
      <c r="H81" s="212">
        <v>43718.3</v>
      </c>
      <c r="I81" s="56">
        <f t="shared" si="11"/>
        <v>-1.1436858249291486E-4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6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7" t="s">
        <v>203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8" t="s">
        <v>3</v>
      </c>
      <c r="B12" s="244"/>
      <c r="C12" s="246" t="s">
        <v>0</v>
      </c>
      <c r="D12" s="240" t="s">
        <v>23</v>
      </c>
      <c r="E12" s="240" t="s">
        <v>217</v>
      </c>
      <c r="F12" s="248" t="s">
        <v>223</v>
      </c>
      <c r="G12" s="240" t="s">
        <v>197</v>
      </c>
      <c r="H12" s="248" t="s">
        <v>219</v>
      </c>
      <c r="I12" s="240" t="s">
        <v>187</v>
      </c>
    </row>
    <row r="13" spans="1:9" ht="30.75" customHeight="1" thickBot="1" x14ac:dyDescent="0.25">
      <c r="A13" s="239"/>
      <c r="B13" s="245"/>
      <c r="C13" s="247"/>
      <c r="D13" s="241"/>
      <c r="E13" s="241"/>
      <c r="F13" s="249"/>
      <c r="G13" s="241"/>
      <c r="H13" s="249"/>
      <c r="I13" s="24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80">
        <v>4460.4250000000002</v>
      </c>
      <c r="F15" s="180">
        <v>23533.200000000001</v>
      </c>
      <c r="G15" s="44">
        <f>(F15-E15)/E15</f>
        <v>4.2759994843540694</v>
      </c>
      <c r="H15" s="180">
        <v>27500</v>
      </c>
      <c r="I15" s="119">
        <f>(F15-H15)/H15</f>
        <v>-0.1442472727272727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80">
        <v>4997.1361111111109</v>
      </c>
      <c r="F16" s="180">
        <v>25466.6</v>
      </c>
      <c r="G16" s="48">
        <f t="shared" ref="G16:G39" si="0">(F16-E16)/E16</f>
        <v>4.0962390124565795</v>
      </c>
      <c r="H16" s="180">
        <v>25500</v>
      </c>
      <c r="I16" s="48">
        <f>(F16-H16)/H16</f>
        <v>-1.3098039215686844E-3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80">
        <v>5322.0027777777777</v>
      </c>
      <c r="F17" s="180">
        <v>24866.6</v>
      </c>
      <c r="G17" s="48">
        <f t="shared" si="0"/>
        <v>3.6724139460865031</v>
      </c>
      <c r="H17" s="180">
        <v>25300</v>
      </c>
      <c r="I17" s="48">
        <f t="shared" ref="I17:I29" si="1">(F17-H17)/H17</f>
        <v>-1.7130434782608752E-2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80">
        <v>1719.5</v>
      </c>
      <c r="F18" s="180">
        <v>11000</v>
      </c>
      <c r="G18" s="48">
        <f t="shared" si="0"/>
        <v>5.3972084908403604</v>
      </c>
      <c r="H18" s="180">
        <v>9700</v>
      </c>
      <c r="I18" s="48">
        <f t="shared" si="1"/>
        <v>0.13402061855670103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80">
        <v>14525.857142857143</v>
      </c>
      <c r="F19" s="180">
        <v>68500</v>
      </c>
      <c r="G19" s="48">
        <f t="shared" si="0"/>
        <v>3.7157286021970672</v>
      </c>
      <c r="H19" s="180">
        <v>81500</v>
      </c>
      <c r="I19" s="48">
        <f t="shared" si="1"/>
        <v>-0.15950920245398773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80">
        <v>5751.4</v>
      </c>
      <c r="F20" s="180">
        <v>26700</v>
      </c>
      <c r="G20" s="48">
        <f t="shared" si="0"/>
        <v>3.6423479500643321</v>
      </c>
      <c r="H20" s="180">
        <v>28800</v>
      </c>
      <c r="I20" s="48">
        <f t="shared" si="1"/>
        <v>-7.2916666666666671E-2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80">
        <v>4009.6875000000005</v>
      </c>
      <c r="F21" s="180">
        <v>14166.6</v>
      </c>
      <c r="G21" s="48">
        <f t="shared" si="0"/>
        <v>2.5330932896890341</v>
      </c>
      <c r="H21" s="180">
        <v>13500</v>
      </c>
      <c r="I21" s="48">
        <f t="shared" si="1"/>
        <v>4.9377777777777805E-2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80">
        <v>896.99999999999989</v>
      </c>
      <c r="F22" s="180">
        <v>6466.6</v>
      </c>
      <c r="G22" s="48">
        <f t="shared" si="0"/>
        <v>6.2091415830546275</v>
      </c>
      <c r="H22" s="180">
        <v>7420</v>
      </c>
      <c r="I22" s="48">
        <f t="shared" si="1"/>
        <v>-0.12849056603773579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80">
        <v>1121.875</v>
      </c>
      <c r="F23" s="180">
        <v>5500</v>
      </c>
      <c r="G23" s="48">
        <f t="shared" si="0"/>
        <v>3.902506963788301</v>
      </c>
      <c r="H23" s="180">
        <v>6900</v>
      </c>
      <c r="I23" s="48">
        <f t="shared" si="1"/>
        <v>-0.20289855072463769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80">
        <v>1222.3298611111111</v>
      </c>
      <c r="F24" s="180">
        <v>6000</v>
      </c>
      <c r="G24" s="48">
        <f t="shared" si="0"/>
        <v>3.9086586124517444</v>
      </c>
      <c r="H24" s="180">
        <v>7960</v>
      </c>
      <c r="I24" s="48">
        <f t="shared" si="1"/>
        <v>-0.24623115577889448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80">
        <v>1051.3916666666667</v>
      </c>
      <c r="F25" s="180">
        <v>5300</v>
      </c>
      <c r="G25" s="48">
        <f t="shared" si="0"/>
        <v>4.0409378046557345</v>
      </c>
      <c r="H25" s="180">
        <v>7020</v>
      </c>
      <c r="I25" s="48">
        <f t="shared" si="1"/>
        <v>-0.24501424501424501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80">
        <v>2878.5</v>
      </c>
      <c r="F26" s="180">
        <v>15300</v>
      </c>
      <c r="G26" s="48">
        <f t="shared" si="0"/>
        <v>4.3152683689421574</v>
      </c>
      <c r="H26" s="180">
        <v>19820</v>
      </c>
      <c r="I26" s="48">
        <f t="shared" si="1"/>
        <v>-0.22805247225025227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80">
        <v>1286.5111111111112</v>
      </c>
      <c r="F27" s="180">
        <v>6733.2</v>
      </c>
      <c r="G27" s="48">
        <f t="shared" si="0"/>
        <v>4.2336897379648661</v>
      </c>
      <c r="H27" s="180">
        <v>8300</v>
      </c>
      <c r="I27" s="48">
        <f t="shared" si="1"/>
        <v>-0.18877108433734943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80">
        <v>4954.0875000000005</v>
      </c>
      <c r="F28" s="180">
        <v>7266.6</v>
      </c>
      <c r="G28" s="48">
        <f t="shared" si="0"/>
        <v>0.46678878804623447</v>
      </c>
      <c r="H28" s="180">
        <v>8500</v>
      </c>
      <c r="I28" s="48">
        <f t="shared" si="1"/>
        <v>-0.14510588235294114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80">
        <v>5519.6802083333332</v>
      </c>
      <c r="F29" s="180">
        <v>15900</v>
      </c>
      <c r="G29" s="48">
        <f t="shared" si="0"/>
        <v>1.8806016652912223</v>
      </c>
      <c r="H29" s="180">
        <v>16900</v>
      </c>
      <c r="I29" s="48">
        <f t="shared" si="1"/>
        <v>-5.9171597633136092E-2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3">
        <v>4668.2750000000005</v>
      </c>
      <c r="F30" s="183">
        <v>12666.6</v>
      </c>
      <c r="G30" s="51">
        <f t="shared" si="0"/>
        <v>1.7133362965977794</v>
      </c>
      <c r="H30" s="183">
        <v>13460</v>
      </c>
      <c r="I30" s="51">
        <f>(F30-H30)/H30</f>
        <v>-5.8945022288261491E-2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9"/>
      <c r="F31" s="179"/>
      <c r="G31" s="41"/>
      <c r="H31" s="179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80">
        <v>7981.375</v>
      </c>
      <c r="F32" s="180">
        <v>20800</v>
      </c>
      <c r="G32" s="44">
        <f t="shared" si="0"/>
        <v>1.6060672503171447</v>
      </c>
      <c r="H32" s="180">
        <v>20520</v>
      </c>
      <c r="I32" s="45">
        <f>(F32-H32)/H32</f>
        <v>1.364522417153996E-2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80">
        <v>8256.0194444444442</v>
      </c>
      <c r="F33" s="180">
        <v>20300</v>
      </c>
      <c r="G33" s="48">
        <f t="shared" si="0"/>
        <v>1.458812038489089</v>
      </c>
      <c r="H33" s="180">
        <v>19520</v>
      </c>
      <c r="I33" s="48">
        <f>(F33-H33)/H33</f>
        <v>3.9959016393442626E-2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80">
        <v>6131.1</v>
      </c>
      <c r="F34" s="180">
        <v>13066.6</v>
      </c>
      <c r="G34" s="48">
        <f>(F34-E34)/E34</f>
        <v>1.1311999478070818</v>
      </c>
      <c r="H34" s="180">
        <v>13260</v>
      </c>
      <c r="I34" s="48">
        <f>(F34-H34)/H34</f>
        <v>-1.4585218702865735E-2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80">
        <v>7603.7833333333338</v>
      </c>
      <c r="F35" s="180">
        <v>10800</v>
      </c>
      <c r="G35" s="48">
        <f t="shared" si="0"/>
        <v>0.42034557358507929</v>
      </c>
      <c r="H35" s="180">
        <v>10900</v>
      </c>
      <c r="I35" s="48">
        <f>(F35-H35)/H35</f>
        <v>-9.1743119266055051E-3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80">
        <v>4245.2250000000004</v>
      </c>
      <c r="F36" s="180">
        <v>7366.6</v>
      </c>
      <c r="G36" s="55">
        <f t="shared" si="0"/>
        <v>0.73526727087492416</v>
      </c>
      <c r="H36" s="180">
        <v>6700</v>
      </c>
      <c r="I36" s="48">
        <f>(F36-H36)/H36</f>
        <v>9.9492537313432897E-2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178"/>
      <c r="G37" s="6"/>
      <c r="H37" s="17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1">
        <v>96916.375</v>
      </c>
      <c r="F38" s="181">
        <v>322000</v>
      </c>
      <c r="G38" s="45">
        <f t="shared" si="0"/>
        <v>2.3224519592277364</v>
      </c>
      <c r="H38" s="181">
        <v>317000</v>
      </c>
      <c r="I38" s="45">
        <f>(F38-H38)/H38</f>
        <v>1.5772870662460567E-2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2">
        <v>56856.474999999999</v>
      </c>
      <c r="F39" s="182">
        <v>264133.2</v>
      </c>
      <c r="G39" s="51">
        <f t="shared" si="0"/>
        <v>3.6456133624182647</v>
      </c>
      <c r="H39" s="182">
        <v>254200</v>
      </c>
      <c r="I39" s="51">
        <f>(F39-H39)/H39</f>
        <v>3.9076317859952837E-2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7" t="s">
        <v>204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8" t="s">
        <v>3</v>
      </c>
      <c r="B12" s="244"/>
      <c r="C12" s="246" t="s">
        <v>0</v>
      </c>
      <c r="D12" s="240" t="s">
        <v>221</v>
      </c>
      <c r="E12" s="248" t="s">
        <v>223</v>
      </c>
      <c r="F12" s="255" t="s">
        <v>186</v>
      </c>
      <c r="G12" s="240" t="s">
        <v>217</v>
      </c>
      <c r="H12" s="257" t="s">
        <v>224</v>
      </c>
      <c r="I12" s="253" t="s">
        <v>196</v>
      </c>
    </row>
    <row r="13" spans="1:9" ht="39.75" customHeight="1" thickBot="1" x14ac:dyDescent="0.25">
      <c r="A13" s="239"/>
      <c r="B13" s="245"/>
      <c r="C13" s="247"/>
      <c r="D13" s="241"/>
      <c r="E13" s="249"/>
      <c r="F13" s="256"/>
      <c r="G13" s="241"/>
      <c r="H13" s="258"/>
      <c r="I13" s="254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26333.111111111109</v>
      </c>
      <c r="E15" s="164">
        <v>23533.200000000001</v>
      </c>
      <c r="F15" s="67">
        <f t="shared" ref="F15:F30" si="0">D15-E15</f>
        <v>2799.9111111111088</v>
      </c>
      <c r="G15" s="42">
        <v>4460.4250000000002</v>
      </c>
      <c r="H15" s="66">
        <f>AVERAGE(D15:E15)</f>
        <v>24933.155555555553</v>
      </c>
      <c r="I15" s="69">
        <f>(H15-G15)/G15</f>
        <v>4.5898609561993648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30062.25</v>
      </c>
      <c r="E16" s="164">
        <v>25466.6</v>
      </c>
      <c r="F16" s="71">
        <f t="shared" si="0"/>
        <v>4595.6500000000015</v>
      </c>
      <c r="G16" s="46">
        <v>4997.1361111111109</v>
      </c>
      <c r="H16" s="68">
        <f t="shared" ref="H16:H30" si="1">AVERAGE(D16:E16)</f>
        <v>27764.424999999999</v>
      </c>
      <c r="I16" s="72">
        <f t="shared" ref="I16:I39" si="2">(H16-G16)/G16</f>
        <v>4.5560673919339356</v>
      </c>
    </row>
    <row r="17" spans="1:9" ht="16.5" x14ac:dyDescent="0.3">
      <c r="A17" s="37"/>
      <c r="B17" s="34" t="s">
        <v>6</v>
      </c>
      <c r="C17" s="15" t="s">
        <v>165</v>
      </c>
      <c r="D17" s="164">
        <v>28610.888888888891</v>
      </c>
      <c r="E17" s="164">
        <v>24866.6</v>
      </c>
      <c r="F17" s="71">
        <f t="shared" si="0"/>
        <v>3744.288888888892</v>
      </c>
      <c r="G17" s="46">
        <v>5322.0027777777777</v>
      </c>
      <c r="H17" s="68">
        <f t="shared" si="1"/>
        <v>26738.744444444445</v>
      </c>
      <c r="I17" s="72">
        <f t="shared" si="2"/>
        <v>4.0241883668481115</v>
      </c>
    </row>
    <row r="18" spans="1:9" ht="16.5" x14ac:dyDescent="0.3">
      <c r="A18" s="37"/>
      <c r="B18" s="34" t="s">
        <v>7</v>
      </c>
      <c r="C18" s="15" t="s">
        <v>166</v>
      </c>
      <c r="D18" s="164">
        <v>14777.555555555555</v>
      </c>
      <c r="E18" s="164">
        <v>11000</v>
      </c>
      <c r="F18" s="71">
        <f t="shared" si="0"/>
        <v>3777.5555555555547</v>
      </c>
      <c r="G18" s="46">
        <v>1719.5</v>
      </c>
      <c r="H18" s="68">
        <f t="shared" si="1"/>
        <v>12888.777777777777</v>
      </c>
      <c r="I18" s="72">
        <f t="shared" si="2"/>
        <v>6.495654421504959</v>
      </c>
    </row>
    <row r="19" spans="1:9" ht="16.5" x14ac:dyDescent="0.3">
      <c r="A19" s="37"/>
      <c r="B19" s="34" t="s">
        <v>8</v>
      </c>
      <c r="C19" s="15" t="s">
        <v>167</v>
      </c>
      <c r="D19" s="164">
        <v>67749.666666666672</v>
      </c>
      <c r="E19" s="164">
        <v>68500</v>
      </c>
      <c r="F19" s="71">
        <f t="shared" si="0"/>
        <v>-750.33333333332848</v>
      </c>
      <c r="G19" s="46">
        <v>14525.857142857143</v>
      </c>
      <c r="H19" s="68">
        <f t="shared" si="1"/>
        <v>68124.833333333343</v>
      </c>
      <c r="I19" s="72">
        <f t="shared" si="2"/>
        <v>3.6899010959110687</v>
      </c>
    </row>
    <row r="20" spans="1:9" ht="16.5" x14ac:dyDescent="0.3">
      <c r="A20" s="37"/>
      <c r="B20" s="34" t="s">
        <v>9</v>
      </c>
      <c r="C20" s="15" t="s">
        <v>168</v>
      </c>
      <c r="D20" s="164">
        <v>32554.222222222223</v>
      </c>
      <c r="E20" s="164">
        <v>26700</v>
      </c>
      <c r="F20" s="71">
        <f t="shared" si="0"/>
        <v>5854.2222222222226</v>
      </c>
      <c r="G20" s="46">
        <v>5751.4</v>
      </c>
      <c r="H20" s="68">
        <f t="shared" si="1"/>
        <v>29627.111111111109</v>
      </c>
      <c r="I20" s="72">
        <f t="shared" si="2"/>
        <v>4.1512868364417548</v>
      </c>
    </row>
    <row r="21" spans="1:9" ht="16.5" x14ac:dyDescent="0.3">
      <c r="A21" s="37"/>
      <c r="B21" s="34" t="s">
        <v>10</v>
      </c>
      <c r="C21" s="15" t="s">
        <v>169</v>
      </c>
      <c r="D21" s="164">
        <v>18749.777777777777</v>
      </c>
      <c r="E21" s="164">
        <v>14166.6</v>
      </c>
      <c r="F21" s="71">
        <f t="shared" si="0"/>
        <v>4583.177777777777</v>
      </c>
      <c r="G21" s="46">
        <v>4009.6875000000005</v>
      </c>
      <c r="H21" s="68">
        <f t="shared" si="1"/>
        <v>16458.18888888889</v>
      </c>
      <c r="I21" s="72">
        <f t="shared" si="2"/>
        <v>3.1046063786489317</v>
      </c>
    </row>
    <row r="22" spans="1:9" ht="16.5" x14ac:dyDescent="0.3">
      <c r="A22" s="37"/>
      <c r="B22" s="34" t="s">
        <v>11</v>
      </c>
      <c r="C22" s="15" t="s">
        <v>170</v>
      </c>
      <c r="D22" s="164">
        <v>7924.75</v>
      </c>
      <c r="E22" s="164">
        <v>6466.6</v>
      </c>
      <c r="F22" s="71">
        <f t="shared" si="0"/>
        <v>1458.1499999999996</v>
      </c>
      <c r="G22" s="46">
        <v>896.99999999999989</v>
      </c>
      <c r="H22" s="68">
        <f t="shared" si="1"/>
        <v>7195.6750000000002</v>
      </c>
      <c r="I22" s="72">
        <f t="shared" si="2"/>
        <v>7.0219342251950962</v>
      </c>
    </row>
    <row r="23" spans="1:9" ht="16.5" x14ac:dyDescent="0.3">
      <c r="A23" s="37"/>
      <c r="B23" s="34" t="s">
        <v>12</v>
      </c>
      <c r="C23" s="15" t="s">
        <v>171</v>
      </c>
      <c r="D23" s="164">
        <v>6987.5</v>
      </c>
      <c r="E23" s="164">
        <v>5500</v>
      </c>
      <c r="F23" s="71">
        <f t="shared" si="0"/>
        <v>1487.5</v>
      </c>
      <c r="G23" s="46">
        <v>1121.875</v>
      </c>
      <c r="H23" s="68">
        <f t="shared" si="1"/>
        <v>6243.75</v>
      </c>
      <c r="I23" s="72">
        <f t="shared" si="2"/>
        <v>4.5654596100278555</v>
      </c>
    </row>
    <row r="24" spans="1:9" ht="16.5" x14ac:dyDescent="0.3">
      <c r="A24" s="37"/>
      <c r="B24" s="34" t="s">
        <v>13</v>
      </c>
      <c r="C24" s="15" t="s">
        <v>172</v>
      </c>
      <c r="D24" s="164">
        <v>5737.25</v>
      </c>
      <c r="E24" s="164">
        <v>6000</v>
      </c>
      <c r="F24" s="71">
        <f t="shared" si="0"/>
        <v>-262.75</v>
      </c>
      <c r="G24" s="46">
        <v>1222.3298611111111</v>
      </c>
      <c r="H24" s="68">
        <f t="shared" si="1"/>
        <v>5868.625</v>
      </c>
      <c r="I24" s="72">
        <f t="shared" si="2"/>
        <v>3.8011794415832694</v>
      </c>
    </row>
    <row r="25" spans="1:9" ht="16.5" x14ac:dyDescent="0.3">
      <c r="A25" s="37"/>
      <c r="B25" s="34" t="s">
        <v>14</v>
      </c>
      <c r="C25" s="15" t="s">
        <v>173</v>
      </c>
      <c r="D25" s="164">
        <v>7485.7142857142853</v>
      </c>
      <c r="E25" s="164">
        <v>5300</v>
      </c>
      <c r="F25" s="71">
        <f t="shared" si="0"/>
        <v>2185.7142857142853</v>
      </c>
      <c r="G25" s="46">
        <v>1051.3916666666667</v>
      </c>
      <c r="H25" s="68">
        <f t="shared" si="1"/>
        <v>6392.8571428571431</v>
      </c>
      <c r="I25" s="72">
        <f t="shared" si="2"/>
        <v>5.0803764624890597</v>
      </c>
    </row>
    <row r="26" spans="1:9" ht="16.5" x14ac:dyDescent="0.3">
      <c r="A26" s="37"/>
      <c r="B26" s="34" t="s">
        <v>15</v>
      </c>
      <c r="C26" s="15" t="s">
        <v>174</v>
      </c>
      <c r="D26" s="164">
        <v>22220.888888888891</v>
      </c>
      <c r="E26" s="164">
        <v>15300</v>
      </c>
      <c r="F26" s="71">
        <f t="shared" si="0"/>
        <v>6920.8888888888905</v>
      </c>
      <c r="G26" s="46">
        <v>2878.5</v>
      </c>
      <c r="H26" s="68">
        <f t="shared" si="1"/>
        <v>18760.444444444445</v>
      </c>
      <c r="I26" s="72">
        <f t="shared" si="2"/>
        <v>5.5174377086831496</v>
      </c>
    </row>
    <row r="27" spans="1:9" ht="16.5" x14ac:dyDescent="0.3">
      <c r="A27" s="37"/>
      <c r="B27" s="34" t="s">
        <v>16</v>
      </c>
      <c r="C27" s="15" t="s">
        <v>175</v>
      </c>
      <c r="D27" s="164">
        <v>6028.2857142857147</v>
      </c>
      <c r="E27" s="164">
        <v>6733.2</v>
      </c>
      <c r="F27" s="71">
        <f t="shared" si="0"/>
        <v>-704.91428571428514</v>
      </c>
      <c r="G27" s="46">
        <v>1286.5111111111112</v>
      </c>
      <c r="H27" s="68">
        <f t="shared" si="1"/>
        <v>6380.7428571428572</v>
      </c>
      <c r="I27" s="72">
        <f t="shared" si="2"/>
        <v>3.9597261943832343</v>
      </c>
    </row>
    <row r="28" spans="1:9" ht="16.5" x14ac:dyDescent="0.3">
      <c r="A28" s="37"/>
      <c r="B28" s="34" t="s">
        <v>17</v>
      </c>
      <c r="C28" s="15" t="s">
        <v>176</v>
      </c>
      <c r="D28" s="164">
        <v>9159.7777777777774</v>
      </c>
      <c r="E28" s="164">
        <v>7266.6</v>
      </c>
      <c r="F28" s="71">
        <f t="shared" si="0"/>
        <v>1893.177777777777</v>
      </c>
      <c r="G28" s="46">
        <v>4954.0875000000005</v>
      </c>
      <c r="H28" s="68">
        <f t="shared" si="1"/>
        <v>8213.1888888888898</v>
      </c>
      <c r="I28" s="72">
        <f t="shared" si="2"/>
        <v>0.6578610872110936</v>
      </c>
    </row>
    <row r="29" spans="1:9" ht="16.5" x14ac:dyDescent="0.3">
      <c r="A29" s="37"/>
      <c r="B29" s="34" t="s">
        <v>18</v>
      </c>
      <c r="C29" s="15" t="s">
        <v>177</v>
      </c>
      <c r="D29" s="164">
        <v>21043.75</v>
      </c>
      <c r="E29" s="164">
        <v>15900</v>
      </c>
      <c r="F29" s="71">
        <f t="shared" si="0"/>
        <v>5143.75</v>
      </c>
      <c r="G29" s="46">
        <v>5519.6802083333332</v>
      </c>
      <c r="H29" s="68">
        <f t="shared" si="1"/>
        <v>18471.875</v>
      </c>
      <c r="I29" s="72">
        <f t="shared" si="2"/>
        <v>2.3465480431478802</v>
      </c>
    </row>
    <row r="30" spans="1:9" ht="17.25" thickBot="1" x14ac:dyDescent="0.35">
      <c r="A30" s="38"/>
      <c r="B30" s="36" t="s">
        <v>19</v>
      </c>
      <c r="C30" s="16" t="s">
        <v>178</v>
      </c>
      <c r="D30" s="180">
        <v>14221.111111111111</v>
      </c>
      <c r="E30" s="167">
        <v>12666.6</v>
      </c>
      <c r="F30" s="74">
        <f t="shared" si="0"/>
        <v>1554.5111111111109</v>
      </c>
      <c r="G30" s="49">
        <v>4668.2750000000005</v>
      </c>
      <c r="H30" s="100">
        <f t="shared" si="1"/>
        <v>13443.855555555556</v>
      </c>
      <c r="I30" s="75">
        <f t="shared" si="2"/>
        <v>1.87983367636987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22277.555555555555</v>
      </c>
      <c r="E32" s="164">
        <v>20800</v>
      </c>
      <c r="F32" s="67">
        <f>D32-E32</f>
        <v>1477.5555555555547</v>
      </c>
      <c r="G32" s="54">
        <v>7981.375</v>
      </c>
      <c r="H32" s="68">
        <f>AVERAGE(D32:E32)</f>
        <v>21538.777777777777</v>
      </c>
      <c r="I32" s="78">
        <f t="shared" si="2"/>
        <v>1.6986299701214111</v>
      </c>
    </row>
    <row r="33" spans="1:9" ht="16.5" x14ac:dyDescent="0.3">
      <c r="A33" s="37"/>
      <c r="B33" s="34" t="s">
        <v>27</v>
      </c>
      <c r="C33" s="15" t="s">
        <v>180</v>
      </c>
      <c r="D33" s="47">
        <v>20999.714285714286</v>
      </c>
      <c r="E33" s="164">
        <v>20300</v>
      </c>
      <c r="F33" s="79">
        <f>D33-E33</f>
        <v>699.71428571428623</v>
      </c>
      <c r="G33" s="46">
        <v>8256.0194444444442</v>
      </c>
      <c r="H33" s="68">
        <f>AVERAGE(D33:E33)</f>
        <v>20649.857142857145</v>
      </c>
      <c r="I33" s="72">
        <f t="shared" si="2"/>
        <v>1.5011880461052736</v>
      </c>
    </row>
    <row r="34" spans="1:9" ht="16.5" x14ac:dyDescent="0.3">
      <c r="A34" s="37"/>
      <c r="B34" s="39" t="s">
        <v>28</v>
      </c>
      <c r="C34" s="15" t="s">
        <v>181</v>
      </c>
      <c r="D34" s="47">
        <v>14357.142857142857</v>
      </c>
      <c r="E34" s="164">
        <v>13066.6</v>
      </c>
      <c r="F34" s="71">
        <f>D34-E34</f>
        <v>1290.5428571428565</v>
      </c>
      <c r="G34" s="46">
        <v>6131.1</v>
      </c>
      <c r="H34" s="68">
        <f>AVERAGE(D34:E34)</f>
        <v>13711.871428571429</v>
      </c>
      <c r="I34" s="72">
        <f t="shared" si="2"/>
        <v>1.23644556907756</v>
      </c>
    </row>
    <row r="35" spans="1:9" ht="16.5" x14ac:dyDescent="0.3">
      <c r="A35" s="37"/>
      <c r="B35" s="34" t="s">
        <v>29</v>
      </c>
      <c r="C35" s="15" t="s">
        <v>182</v>
      </c>
      <c r="D35" s="47">
        <v>13166.666666666666</v>
      </c>
      <c r="E35" s="164">
        <v>10800</v>
      </c>
      <c r="F35" s="79">
        <f>D35-E35</f>
        <v>2366.6666666666661</v>
      </c>
      <c r="G35" s="46">
        <v>7603.7833333333338</v>
      </c>
      <c r="H35" s="68">
        <f>AVERAGE(D35:E35)</f>
        <v>11983.333333333332</v>
      </c>
      <c r="I35" s="72">
        <f t="shared" si="2"/>
        <v>0.57596985711060478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10832</v>
      </c>
      <c r="E36" s="164">
        <v>7366.6</v>
      </c>
      <c r="F36" s="71">
        <f>D36-E36</f>
        <v>3465.3999999999996</v>
      </c>
      <c r="G36" s="49">
        <v>4245.2250000000004</v>
      </c>
      <c r="H36" s="68">
        <f>AVERAGE(D36:E36)</f>
        <v>9099.2999999999993</v>
      </c>
      <c r="I36" s="80">
        <f t="shared" si="2"/>
        <v>1.1434199600727872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365359.6</v>
      </c>
      <c r="E38" s="165">
        <v>322000</v>
      </c>
      <c r="F38" s="67">
        <f>D38-E38</f>
        <v>43359.599999999977</v>
      </c>
      <c r="G38" s="46">
        <v>96916.375</v>
      </c>
      <c r="H38" s="67">
        <f>AVERAGE(D38:E38)</f>
        <v>343679.8</v>
      </c>
      <c r="I38" s="78">
        <f t="shared" si="2"/>
        <v>2.546147903282598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238541.14285714287</v>
      </c>
      <c r="E39" s="166">
        <v>264133.2</v>
      </c>
      <c r="F39" s="74">
        <f>D39-E39</f>
        <v>-25592.057142857142</v>
      </c>
      <c r="G39" s="46">
        <v>56856.474999999999</v>
      </c>
      <c r="H39" s="81">
        <f>AVERAGE(D39:E39)</f>
        <v>251337.17142857146</v>
      </c>
      <c r="I39" s="75">
        <f t="shared" si="2"/>
        <v>3.4205549399355388</v>
      </c>
    </row>
    <row r="40" spans="1:9" ht="15.75" customHeight="1" thickBot="1" x14ac:dyDescent="0.25">
      <c r="A40" s="250"/>
      <c r="B40" s="251"/>
      <c r="C40" s="252"/>
      <c r="D40" s="83">
        <f>SUM(D15:D39)</f>
        <v>1005180.3222222222</v>
      </c>
      <c r="E40" s="83">
        <f>SUM(E15:E39)</f>
        <v>933832.39999999991</v>
      </c>
      <c r="F40" s="83">
        <f>SUM(F15:F39)</f>
        <v>71347.922222222202</v>
      </c>
      <c r="G40" s="83">
        <f>SUM(G15:G39)</f>
        <v>252376.01165674606</v>
      </c>
      <c r="H40" s="83">
        <f>AVERAGE(D40:E40)</f>
        <v>969506.36111111101</v>
      </c>
      <c r="I40" s="75">
        <f>(H40-G40)/G40</f>
        <v>2.841515501995199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7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7" t="s">
        <v>201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8" t="s">
        <v>3</v>
      </c>
      <c r="B13" s="244"/>
      <c r="C13" s="246" t="s">
        <v>0</v>
      </c>
      <c r="D13" s="240" t="s">
        <v>23</v>
      </c>
      <c r="E13" s="240" t="s">
        <v>217</v>
      </c>
      <c r="F13" s="257" t="s">
        <v>224</v>
      </c>
      <c r="G13" s="240" t="s">
        <v>197</v>
      </c>
      <c r="H13" s="257" t="s">
        <v>220</v>
      </c>
      <c r="I13" s="240" t="s">
        <v>187</v>
      </c>
    </row>
    <row r="14" spans="1:9" ht="33.75" customHeight="1" thickBot="1" x14ac:dyDescent="0.25">
      <c r="A14" s="239"/>
      <c r="B14" s="245"/>
      <c r="C14" s="247"/>
      <c r="D14" s="260"/>
      <c r="E14" s="241"/>
      <c r="F14" s="258"/>
      <c r="G14" s="259"/>
      <c r="H14" s="258"/>
      <c r="I14" s="25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4460.4250000000002</v>
      </c>
      <c r="F16" s="42">
        <v>24933.155555555553</v>
      </c>
      <c r="G16" s="21">
        <f t="shared" ref="G16:G31" si="0">(F16-E16)/E16</f>
        <v>4.5898609561993648</v>
      </c>
      <c r="H16" s="206">
        <v>28797.111111111109</v>
      </c>
      <c r="I16" s="21">
        <f t="shared" ref="I16:I31" si="1">(F16-H16)/H16</f>
        <v>-0.13417858272820579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4997.1361111111109</v>
      </c>
      <c r="F17" s="46">
        <v>27764.424999999999</v>
      </c>
      <c r="G17" s="21">
        <f t="shared" si="0"/>
        <v>4.5560673919339356</v>
      </c>
      <c r="H17" s="209">
        <v>27181.25</v>
      </c>
      <c r="I17" s="21">
        <f t="shared" si="1"/>
        <v>2.145504713727291E-2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5322.0027777777777</v>
      </c>
      <c r="F18" s="46">
        <v>26738.744444444445</v>
      </c>
      <c r="G18" s="21">
        <f t="shared" si="0"/>
        <v>4.0241883668481115</v>
      </c>
      <c r="H18" s="209">
        <v>27844.333333333336</v>
      </c>
      <c r="I18" s="21">
        <f t="shared" si="1"/>
        <v>-3.9706064270009139E-2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1719.5</v>
      </c>
      <c r="F19" s="46">
        <v>12888.777777777777</v>
      </c>
      <c r="G19" s="21">
        <f t="shared" si="0"/>
        <v>6.495654421504959</v>
      </c>
      <c r="H19" s="209">
        <v>10599.388888888889</v>
      </c>
      <c r="I19" s="21">
        <f t="shared" si="1"/>
        <v>0.21599253625733139</v>
      </c>
    </row>
    <row r="20" spans="1:9" ht="17.25" customHeight="1" x14ac:dyDescent="0.3">
      <c r="A20" s="37"/>
      <c r="B20" s="34" t="s">
        <v>8</v>
      </c>
      <c r="C20" s="15" t="s">
        <v>89</v>
      </c>
      <c r="D20" s="11" t="s">
        <v>161</v>
      </c>
      <c r="E20" s="155">
        <v>14525.857142857143</v>
      </c>
      <c r="F20" s="46">
        <v>68124.833333333343</v>
      </c>
      <c r="G20" s="21">
        <f t="shared" si="0"/>
        <v>3.6899010959110687</v>
      </c>
      <c r="H20" s="209">
        <v>75791.5</v>
      </c>
      <c r="I20" s="21">
        <f t="shared" si="1"/>
        <v>-0.10115470292403049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5751.4</v>
      </c>
      <c r="F21" s="46">
        <v>29627.111111111109</v>
      </c>
      <c r="G21" s="21">
        <f t="shared" si="0"/>
        <v>4.1512868364417548</v>
      </c>
      <c r="H21" s="209">
        <v>30674.888888888891</v>
      </c>
      <c r="I21" s="21">
        <f t="shared" si="1"/>
        <v>-3.4157508494099514E-2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4009.6875000000005</v>
      </c>
      <c r="F22" s="46">
        <v>16458.18888888889</v>
      </c>
      <c r="G22" s="21">
        <f t="shared" si="0"/>
        <v>3.1046063786489317</v>
      </c>
      <c r="H22" s="209">
        <v>15471.555555555555</v>
      </c>
      <c r="I22" s="21">
        <f t="shared" si="1"/>
        <v>6.3770790841975344E-2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896.99999999999989</v>
      </c>
      <c r="F23" s="46">
        <v>7195.6750000000002</v>
      </c>
      <c r="G23" s="21">
        <f t="shared" si="0"/>
        <v>7.0219342251950962</v>
      </c>
      <c r="H23" s="209">
        <v>7793.2222222222226</v>
      </c>
      <c r="I23" s="21">
        <f t="shared" si="1"/>
        <v>-7.6675244870899245E-2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1121.875</v>
      </c>
      <c r="F24" s="46">
        <v>6243.75</v>
      </c>
      <c r="G24" s="21">
        <f t="shared" si="0"/>
        <v>4.5654596100278555</v>
      </c>
      <c r="H24" s="209">
        <v>6880.4444444444443</v>
      </c>
      <c r="I24" s="21">
        <f t="shared" si="1"/>
        <v>-9.2536819326916847E-2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1222.3298611111111</v>
      </c>
      <c r="F25" s="46">
        <v>5868.625</v>
      </c>
      <c r="G25" s="21">
        <f t="shared" si="0"/>
        <v>3.8011794415832694</v>
      </c>
      <c r="H25" s="209">
        <v>8117.5</v>
      </c>
      <c r="I25" s="21">
        <f t="shared" si="1"/>
        <v>-0.27704034493378504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1051.3916666666667</v>
      </c>
      <c r="F26" s="46">
        <v>6392.8571428571431</v>
      </c>
      <c r="G26" s="21">
        <f t="shared" si="0"/>
        <v>5.0803764624890597</v>
      </c>
      <c r="H26" s="209">
        <v>7444.375</v>
      </c>
      <c r="I26" s="21">
        <f t="shared" si="1"/>
        <v>-0.14124998500785585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2878.5</v>
      </c>
      <c r="F27" s="46">
        <v>18760.444444444445</v>
      </c>
      <c r="G27" s="21">
        <f t="shared" si="0"/>
        <v>5.5174377086831496</v>
      </c>
      <c r="H27" s="209">
        <v>21048.777777777777</v>
      </c>
      <c r="I27" s="21">
        <f t="shared" si="1"/>
        <v>-0.1087157343524828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1286.5111111111112</v>
      </c>
      <c r="F28" s="46">
        <v>6380.7428571428572</v>
      </c>
      <c r="G28" s="21">
        <f t="shared" si="0"/>
        <v>3.9597261943832343</v>
      </c>
      <c r="H28" s="209">
        <v>8896.75</v>
      </c>
      <c r="I28" s="21">
        <f t="shared" si="1"/>
        <v>-0.28280070170086186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4954.0875000000005</v>
      </c>
      <c r="F29" s="46">
        <v>8213.1888888888898</v>
      </c>
      <c r="G29" s="21">
        <f t="shared" si="0"/>
        <v>0.6578610872110936</v>
      </c>
      <c r="H29" s="209">
        <v>8471.5555555555547</v>
      </c>
      <c r="I29" s="21">
        <f t="shared" si="1"/>
        <v>-3.049813755836505E-2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5519.6802083333332</v>
      </c>
      <c r="F30" s="46">
        <v>18471.875</v>
      </c>
      <c r="G30" s="21">
        <f t="shared" si="0"/>
        <v>2.3465480431478802</v>
      </c>
      <c r="H30" s="209">
        <v>19228.571428571428</v>
      </c>
      <c r="I30" s="21">
        <f t="shared" si="1"/>
        <v>-3.9352711738484349E-2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4668.2750000000005</v>
      </c>
      <c r="F31" s="49">
        <v>13443.855555555556</v>
      </c>
      <c r="G31" s="23">
        <f t="shared" si="0"/>
        <v>1.87983367636987</v>
      </c>
      <c r="H31" s="212">
        <v>13757.222222222223</v>
      </c>
      <c r="I31" s="23">
        <f t="shared" si="1"/>
        <v>-2.2778338650405856E-2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5"/>
      <c r="F32" s="41"/>
      <c r="G32" s="41"/>
      <c r="H32" s="179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7981.375</v>
      </c>
      <c r="F33" s="54">
        <v>21538.777777777777</v>
      </c>
      <c r="G33" s="21">
        <f>(F33-E33)/E33</f>
        <v>1.6986299701214111</v>
      </c>
      <c r="H33" s="215">
        <v>21065.444444444445</v>
      </c>
      <c r="I33" s="21">
        <f>(F33-H33)/H33</f>
        <v>2.2469658049781311E-2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8256.0194444444442</v>
      </c>
      <c r="F34" s="46">
        <v>20649.857142857145</v>
      </c>
      <c r="G34" s="21">
        <f>(F34-E34)/E34</f>
        <v>1.5011880461052736</v>
      </c>
      <c r="H34" s="209">
        <v>20853.625</v>
      </c>
      <c r="I34" s="21">
        <f>(F34-H34)/H34</f>
        <v>-9.7713398578355114E-3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6131.1</v>
      </c>
      <c r="F35" s="46">
        <v>13711.871428571429</v>
      </c>
      <c r="G35" s="21">
        <f>(F35-E35)/E35</f>
        <v>1.23644556907756</v>
      </c>
      <c r="H35" s="209">
        <v>13790.714285714286</v>
      </c>
      <c r="I35" s="21">
        <f>(F35-H35)/H35</f>
        <v>-5.7170974258041463E-3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7603.7833333333338</v>
      </c>
      <c r="F36" s="46">
        <v>11983.333333333332</v>
      </c>
      <c r="G36" s="21">
        <f>(F36-E36)/E36</f>
        <v>0.57596985711060478</v>
      </c>
      <c r="H36" s="209">
        <v>13450</v>
      </c>
      <c r="I36" s="21">
        <f>(F36-H36)/H36</f>
        <v>-0.10904584882280059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4245.2250000000004</v>
      </c>
      <c r="F37" s="49">
        <v>9099.2999999999993</v>
      </c>
      <c r="G37" s="23">
        <f>(F37-E37)/E37</f>
        <v>1.1434199600727872</v>
      </c>
      <c r="H37" s="212">
        <v>8131.125</v>
      </c>
      <c r="I37" s="23">
        <f>(F37-H37)/H37</f>
        <v>0.11907023935802233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5"/>
      <c r="F38" s="41"/>
      <c r="G38" s="41"/>
      <c r="H38" s="179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96916.375</v>
      </c>
      <c r="F39" s="46">
        <v>343679.8</v>
      </c>
      <c r="G39" s="21">
        <f t="shared" ref="G39:G44" si="2">(F39-E39)/E39</f>
        <v>2.546147903282598</v>
      </c>
      <c r="H39" s="209">
        <v>336489.8</v>
      </c>
      <c r="I39" s="21">
        <f t="shared" ref="I39:I44" si="3">(F39-H39)/H39</f>
        <v>2.1367661070261269E-2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56856.474999999999</v>
      </c>
      <c r="F40" s="46">
        <v>251337.17142857146</v>
      </c>
      <c r="G40" s="21">
        <f t="shared" si="2"/>
        <v>3.4205549399355388</v>
      </c>
      <c r="H40" s="209">
        <v>245649.14285714284</v>
      </c>
      <c r="I40" s="21">
        <f t="shared" si="3"/>
        <v>2.3155092280279135E-2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32184.5</v>
      </c>
      <c r="F41" s="57">
        <v>168314.66666666666</v>
      </c>
      <c r="G41" s="21">
        <f t="shared" si="2"/>
        <v>4.2296809540824514</v>
      </c>
      <c r="H41" s="217">
        <v>156481.33333333334</v>
      </c>
      <c r="I41" s="21">
        <f t="shared" si="3"/>
        <v>7.5621373369347433E-2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19639.116666666665</v>
      </c>
      <c r="F42" s="47">
        <v>83570</v>
      </c>
      <c r="G42" s="21">
        <f t="shared" si="2"/>
        <v>3.2552830363212197</v>
      </c>
      <c r="H42" s="210">
        <v>81605.71428571429</v>
      </c>
      <c r="I42" s="21">
        <f t="shared" si="3"/>
        <v>2.4070443246271216E-2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18728</v>
      </c>
      <c r="F43" s="47">
        <v>69666.666666666672</v>
      </c>
      <c r="G43" s="21">
        <f t="shared" si="2"/>
        <v>2.7199202619962981</v>
      </c>
      <c r="H43" s="210">
        <v>69666.666666666672</v>
      </c>
      <c r="I43" s="21">
        <f t="shared" si="3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32817.46428571429</v>
      </c>
      <c r="F44" s="50">
        <v>164875</v>
      </c>
      <c r="G44" s="31">
        <f t="shared" si="2"/>
        <v>4.0240018108824893</v>
      </c>
      <c r="H44" s="213">
        <v>158714.28571428571</v>
      </c>
      <c r="I44" s="31">
        <f t="shared" si="3"/>
        <v>3.8816381638163845E-2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5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26385.008928571428</v>
      </c>
      <c r="F46" s="43">
        <v>97143.666666666672</v>
      </c>
      <c r="G46" s="21">
        <f t="shared" ref="G46:G51" si="4">(F46-E46)/E46</f>
        <v>2.6817750158679345</v>
      </c>
      <c r="H46" s="207">
        <v>102178.5</v>
      </c>
      <c r="I46" s="21">
        <f t="shared" ref="I46:I51" si="5">(F46-H46)/H46</f>
        <v>-4.9274880070986835E-2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13701.875</v>
      </c>
      <c r="F47" s="47">
        <v>74594.222222222219</v>
      </c>
      <c r="G47" s="21">
        <f t="shared" si="4"/>
        <v>4.4440886537223712</v>
      </c>
      <c r="H47" s="210">
        <v>71507</v>
      </c>
      <c r="I47" s="21">
        <f t="shared" si="5"/>
        <v>4.3173706381504175E-2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47211.361111111109</v>
      </c>
      <c r="F48" s="47">
        <v>230027.55555555556</v>
      </c>
      <c r="G48" s="21">
        <f t="shared" si="4"/>
        <v>3.8722923919560324</v>
      </c>
      <c r="H48" s="210">
        <v>227222.875</v>
      </c>
      <c r="I48" s="21">
        <f t="shared" si="5"/>
        <v>1.2343301947726707E-2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112936.99966666667</v>
      </c>
      <c r="F49" s="47">
        <v>286991.66666666669</v>
      </c>
      <c r="G49" s="21">
        <f t="shared" si="4"/>
        <v>1.5411660263130951</v>
      </c>
      <c r="H49" s="210">
        <v>286991.66666666669</v>
      </c>
      <c r="I49" s="21">
        <f t="shared" si="5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4998.25</v>
      </c>
      <c r="F50" s="47">
        <v>25060</v>
      </c>
      <c r="G50" s="21">
        <f t="shared" si="4"/>
        <v>4.0137548141849644</v>
      </c>
      <c r="H50" s="210">
        <v>25060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57497.625</v>
      </c>
      <c r="F51" s="50">
        <v>269750</v>
      </c>
      <c r="G51" s="31">
        <f t="shared" si="4"/>
        <v>3.6914981270965539</v>
      </c>
      <c r="H51" s="213">
        <v>269750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5"/>
      <c r="F52" s="41"/>
      <c r="G52" s="41"/>
      <c r="H52" s="179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18162.9375</v>
      </c>
      <c r="F53" s="66">
        <v>48475</v>
      </c>
      <c r="G53" s="22">
        <f t="shared" ref="G53:G61" si="6">(F53-E53)/E53</f>
        <v>1.6688964821907248</v>
      </c>
      <c r="H53" s="163">
        <v>48475</v>
      </c>
      <c r="I53" s="22">
        <f t="shared" ref="I53:I61" si="7">(F53-H53)/H53</f>
        <v>0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29680.375</v>
      </c>
      <c r="F54" s="70">
        <v>52880</v>
      </c>
      <c r="G54" s="21">
        <f t="shared" si="6"/>
        <v>0.78164864830717262</v>
      </c>
      <c r="H54" s="221">
        <v>52880</v>
      </c>
      <c r="I54" s="21">
        <f t="shared" si="7"/>
        <v>0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22748.862499999999</v>
      </c>
      <c r="F55" s="70">
        <v>38380.6</v>
      </c>
      <c r="G55" s="21">
        <f t="shared" si="6"/>
        <v>0.6871436978442329</v>
      </c>
      <c r="H55" s="221">
        <v>38380.6</v>
      </c>
      <c r="I55" s="21">
        <f t="shared" si="7"/>
        <v>0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24141.55</v>
      </c>
      <c r="F56" s="70">
        <v>47125</v>
      </c>
      <c r="G56" s="21">
        <f t="shared" si="6"/>
        <v>0.95202876368750144</v>
      </c>
      <c r="H56" s="221">
        <v>47125</v>
      </c>
      <c r="I56" s="21">
        <f t="shared" si="7"/>
        <v>0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10087.625</v>
      </c>
      <c r="F57" s="98">
        <v>23096</v>
      </c>
      <c r="G57" s="21">
        <f t="shared" si="6"/>
        <v>1.2895379239414628</v>
      </c>
      <c r="H57" s="226">
        <v>25398</v>
      </c>
      <c r="I57" s="21">
        <f t="shared" si="7"/>
        <v>-9.0637058036065837E-2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4156.3999999999996</v>
      </c>
      <c r="F58" s="50">
        <v>14250</v>
      </c>
      <c r="G58" s="29">
        <f t="shared" si="6"/>
        <v>2.4284476951207781</v>
      </c>
      <c r="H58" s="213">
        <v>11595</v>
      </c>
      <c r="I58" s="29">
        <f t="shared" si="7"/>
        <v>0.22897800776196636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26764.055555555555</v>
      </c>
      <c r="F59" s="68">
        <v>48208.333333333336</v>
      </c>
      <c r="G59" s="21">
        <f t="shared" si="6"/>
        <v>0.80123424244374208</v>
      </c>
      <c r="H59" s="220">
        <v>48208.333333333336</v>
      </c>
      <c r="I59" s="21">
        <f t="shared" si="7"/>
        <v>0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29149.666666666668</v>
      </c>
      <c r="F60" s="70">
        <v>57731.333333333336</v>
      </c>
      <c r="G60" s="21">
        <f t="shared" si="6"/>
        <v>0.98051435693947331</v>
      </c>
      <c r="H60" s="221">
        <v>57731.333333333336</v>
      </c>
      <c r="I60" s="21">
        <f t="shared" si="7"/>
        <v>0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113375</v>
      </c>
      <c r="F61" s="73">
        <v>481250</v>
      </c>
      <c r="G61" s="29">
        <f t="shared" si="6"/>
        <v>3.2447629547960308</v>
      </c>
      <c r="H61" s="222">
        <v>481250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5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32969.569444444445</v>
      </c>
      <c r="F63" s="54">
        <v>95798.28571428571</v>
      </c>
      <c r="G63" s="21">
        <f t="shared" ref="G63:G68" si="8">(F63-E63)/E63</f>
        <v>1.9056577725623969</v>
      </c>
      <c r="H63" s="215">
        <v>95798.28571428571</v>
      </c>
      <c r="I63" s="21">
        <f t="shared" ref="I63:I74" si="9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176510.66666666669</v>
      </c>
      <c r="F64" s="46">
        <v>580273.6</v>
      </c>
      <c r="G64" s="21">
        <f t="shared" si="8"/>
        <v>2.2874704456010209</v>
      </c>
      <c r="H64" s="209">
        <v>580273.6</v>
      </c>
      <c r="I64" s="21">
        <f t="shared" si="9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106797.67857142858</v>
      </c>
      <c r="F65" s="46">
        <v>369242.5</v>
      </c>
      <c r="G65" s="21">
        <f t="shared" si="8"/>
        <v>2.4574019298841097</v>
      </c>
      <c r="H65" s="209">
        <v>360990</v>
      </c>
      <c r="I65" s="21">
        <f t="shared" si="9"/>
        <v>2.2860744064932548E-2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38449.25</v>
      </c>
      <c r="F66" s="46">
        <v>144102.5</v>
      </c>
      <c r="G66" s="21">
        <f t="shared" si="8"/>
        <v>2.7478624420502351</v>
      </c>
      <c r="H66" s="209">
        <v>144102.5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25891</v>
      </c>
      <c r="F67" s="46">
        <v>64966.666666666664</v>
      </c>
      <c r="G67" s="21">
        <f t="shared" si="8"/>
        <v>1.5092374441569141</v>
      </c>
      <c r="H67" s="209">
        <v>60257.142857142855</v>
      </c>
      <c r="I67" s="21">
        <f t="shared" si="9"/>
        <v>7.8157104472893937E-2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20747.821428571428</v>
      </c>
      <c r="F68" s="58">
        <v>50008.6</v>
      </c>
      <c r="G68" s="31">
        <f t="shared" si="8"/>
        <v>1.4103060734431672</v>
      </c>
      <c r="H68" s="218">
        <v>52263.25</v>
      </c>
      <c r="I68" s="31">
        <f t="shared" si="9"/>
        <v>-4.3140256298642002E-2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5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24846.055555555555</v>
      </c>
      <c r="F70" s="43">
        <v>57041</v>
      </c>
      <c r="G70" s="21">
        <f>(F70-E70)/E70</f>
        <v>1.2957768838782817</v>
      </c>
      <c r="H70" s="207">
        <v>57728.5</v>
      </c>
      <c r="I70" s="21">
        <f t="shared" si="9"/>
        <v>-1.190919563127398E-2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6962.3374999999996</v>
      </c>
      <c r="F71" s="47">
        <v>40840.5</v>
      </c>
      <c r="G71" s="21">
        <f>(F71-E71)/E71</f>
        <v>4.8659178760006965</v>
      </c>
      <c r="H71" s="210">
        <v>40840.5</v>
      </c>
      <c r="I71" s="21">
        <f t="shared" si="9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9226.5</v>
      </c>
      <c r="F72" s="47">
        <v>22242.875</v>
      </c>
      <c r="G72" s="21">
        <f>(F72-E72)/E72</f>
        <v>1.4107597680593942</v>
      </c>
      <c r="H72" s="210">
        <v>22136.142857142859</v>
      </c>
      <c r="I72" s="21">
        <f t="shared" si="9"/>
        <v>4.8216233309454418E-3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10414.4375</v>
      </c>
      <c r="F73" s="47">
        <v>30465.75</v>
      </c>
      <c r="G73" s="21">
        <f>(F73-E73)/E73</f>
        <v>1.92533802233678</v>
      </c>
      <c r="H73" s="210">
        <v>30465.75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9708.2291666666679</v>
      </c>
      <c r="F74" s="50">
        <v>24993.833333333332</v>
      </c>
      <c r="G74" s="21">
        <f>(F74-E74)/E74</f>
        <v>1.5744997263919136</v>
      </c>
      <c r="H74" s="213">
        <v>24993.833333333332</v>
      </c>
      <c r="I74" s="21">
        <f t="shared" si="9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5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7862.8333333333339</v>
      </c>
      <c r="F76" s="43">
        <v>20083.599999999999</v>
      </c>
      <c r="G76" s="22">
        <f t="shared" ref="G76:G82" si="10">(F76-E76)/E76</f>
        <v>1.5542446531148648</v>
      </c>
      <c r="H76" s="207">
        <v>20083.599999999999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9408.960317460318</v>
      </c>
      <c r="F77" s="32">
        <v>29230</v>
      </c>
      <c r="G77" s="21">
        <f t="shared" si="10"/>
        <v>2.1066131659368939</v>
      </c>
      <c r="H77" s="201">
        <v>28925</v>
      </c>
      <c r="I77" s="21">
        <f t="shared" si="11"/>
        <v>1.0544511668107173E-2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4014.729166666667</v>
      </c>
      <c r="F78" s="47">
        <v>11198.285714285714</v>
      </c>
      <c r="G78" s="21">
        <f t="shared" si="10"/>
        <v>1.7893004109124953</v>
      </c>
      <c r="H78" s="210">
        <v>11273</v>
      </c>
      <c r="I78" s="21">
        <f t="shared" si="11"/>
        <v>-6.6277198362712881E-3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7564.5277777777783</v>
      </c>
      <c r="F79" s="47">
        <v>17585</v>
      </c>
      <c r="G79" s="21">
        <f t="shared" si="10"/>
        <v>1.3246659297966017</v>
      </c>
      <c r="H79" s="210">
        <v>17585</v>
      </c>
      <c r="I79" s="21">
        <f t="shared" si="11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5486.0535714285716</v>
      </c>
      <c r="F80" s="61">
        <v>30809</v>
      </c>
      <c r="G80" s="21">
        <f t="shared" si="10"/>
        <v>4.6158766222141203</v>
      </c>
      <c r="H80" s="219">
        <v>30938.833333333332</v>
      </c>
      <c r="I80" s="21">
        <f t="shared" si="11"/>
        <v>-4.1964521394363755E-3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48416.375</v>
      </c>
      <c r="F81" s="61">
        <v>75000</v>
      </c>
      <c r="G81" s="21">
        <f t="shared" si="10"/>
        <v>0.54906268798521163</v>
      </c>
      <c r="H81" s="219">
        <v>75000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8492.0277777777774</v>
      </c>
      <c r="F82" s="50">
        <v>43713.3</v>
      </c>
      <c r="G82" s="23">
        <f t="shared" si="10"/>
        <v>4.1475691252907136</v>
      </c>
      <c r="H82" s="213">
        <v>43718.3</v>
      </c>
      <c r="I82" s="23">
        <f t="shared" si="11"/>
        <v>-1.1436858249291486E-4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62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7" t="s">
        <v>201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8" t="s">
        <v>3</v>
      </c>
      <c r="B13" s="244"/>
      <c r="C13" s="246" t="s">
        <v>0</v>
      </c>
      <c r="D13" s="240" t="s">
        <v>23</v>
      </c>
      <c r="E13" s="240" t="s">
        <v>217</v>
      </c>
      <c r="F13" s="257" t="s">
        <v>224</v>
      </c>
      <c r="G13" s="240" t="s">
        <v>197</v>
      </c>
      <c r="H13" s="257" t="s">
        <v>220</v>
      </c>
      <c r="I13" s="240" t="s">
        <v>187</v>
      </c>
    </row>
    <row r="14" spans="1:9" s="145" customFormat="1" ht="33.75" customHeight="1" thickBot="1" x14ac:dyDescent="0.25">
      <c r="A14" s="239"/>
      <c r="B14" s="245"/>
      <c r="C14" s="247"/>
      <c r="D14" s="260"/>
      <c r="E14" s="241"/>
      <c r="F14" s="258"/>
      <c r="G14" s="259"/>
      <c r="H14" s="258"/>
      <c r="I14" s="259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5" t="s">
        <v>16</v>
      </c>
      <c r="C16" s="188" t="s">
        <v>96</v>
      </c>
      <c r="D16" s="185" t="s">
        <v>81</v>
      </c>
      <c r="E16" s="206">
        <v>1286.5111111111112</v>
      </c>
      <c r="F16" s="206">
        <v>6380.7428571428572</v>
      </c>
      <c r="G16" s="194">
        <f>(F16-E16)/E16</f>
        <v>3.9597261943832343</v>
      </c>
      <c r="H16" s="206">
        <v>8896.75</v>
      </c>
      <c r="I16" s="194">
        <f>(F16-H16)/H16</f>
        <v>-0.28280070170086186</v>
      </c>
    </row>
    <row r="17" spans="1:9" ht="16.5" x14ac:dyDescent="0.3">
      <c r="A17" s="150"/>
      <c r="B17" s="202" t="s">
        <v>13</v>
      </c>
      <c r="C17" s="189" t="s">
        <v>93</v>
      </c>
      <c r="D17" s="185" t="s">
        <v>81</v>
      </c>
      <c r="E17" s="209">
        <v>1222.3298611111111</v>
      </c>
      <c r="F17" s="209">
        <v>5868.625</v>
      </c>
      <c r="G17" s="194">
        <f>(F17-E17)/E17</f>
        <v>3.8011794415832694</v>
      </c>
      <c r="H17" s="209">
        <v>8117.5</v>
      </c>
      <c r="I17" s="194">
        <f>(F17-H17)/H17</f>
        <v>-0.27704034493378504</v>
      </c>
    </row>
    <row r="18" spans="1:9" ht="16.5" x14ac:dyDescent="0.3">
      <c r="A18" s="150"/>
      <c r="B18" s="202" t="s">
        <v>14</v>
      </c>
      <c r="C18" s="189" t="s">
        <v>94</v>
      </c>
      <c r="D18" s="185" t="s">
        <v>81</v>
      </c>
      <c r="E18" s="209">
        <v>1051.3916666666667</v>
      </c>
      <c r="F18" s="209">
        <v>6392.8571428571431</v>
      </c>
      <c r="G18" s="194">
        <f>(F18-E18)/E18</f>
        <v>5.0803764624890597</v>
      </c>
      <c r="H18" s="209">
        <v>7444.375</v>
      </c>
      <c r="I18" s="194">
        <f>(F18-H18)/H18</f>
        <v>-0.14124998500785585</v>
      </c>
    </row>
    <row r="19" spans="1:9" ht="16.5" x14ac:dyDescent="0.3">
      <c r="A19" s="150"/>
      <c r="B19" s="202" t="s">
        <v>4</v>
      </c>
      <c r="C19" s="189" t="s">
        <v>84</v>
      </c>
      <c r="D19" s="185" t="s">
        <v>161</v>
      </c>
      <c r="E19" s="209">
        <v>4460.4250000000002</v>
      </c>
      <c r="F19" s="209">
        <v>24933.155555555553</v>
      </c>
      <c r="G19" s="194">
        <f>(F19-E19)/E19</f>
        <v>4.5898609561993648</v>
      </c>
      <c r="H19" s="209">
        <v>28797.111111111109</v>
      </c>
      <c r="I19" s="194">
        <f>(F19-H19)/H19</f>
        <v>-0.13417858272820579</v>
      </c>
    </row>
    <row r="20" spans="1:9" ht="16.5" x14ac:dyDescent="0.3">
      <c r="A20" s="150"/>
      <c r="B20" s="202" t="s">
        <v>15</v>
      </c>
      <c r="C20" s="189" t="s">
        <v>95</v>
      </c>
      <c r="D20" s="185" t="s">
        <v>82</v>
      </c>
      <c r="E20" s="209">
        <v>2878.5</v>
      </c>
      <c r="F20" s="209">
        <v>18760.444444444445</v>
      </c>
      <c r="G20" s="194">
        <f>(F20-E20)/E20</f>
        <v>5.5174377086831496</v>
      </c>
      <c r="H20" s="209">
        <v>21048.777777777777</v>
      </c>
      <c r="I20" s="194">
        <f>(F20-H20)/H20</f>
        <v>-0.1087157343524828</v>
      </c>
    </row>
    <row r="21" spans="1:9" ht="16.5" x14ac:dyDescent="0.3">
      <c r="A21" s="150"/>
      <c r="B21" s="202" t="s">
        <v>8</v>
      </c>
      <c r="C21" s="189" t="s">
        <v>89</v>
      </c>
      <c r="D21" s="185" t="s">
        <v>161</v>
      </c>
      <c r="E21" s="209">
        <v>14525.857142857143</v>
      </c>
      <c r="F21" s="209">
        <v>68124.833333333343</v>
      </c>
      <c r="G21" s="194">
        <f>(F21-E21)/E21</f>
        <v>3.6899010959110687</v>
      </c>
      <c r="H21" s="209">
        <v>75791.5</v>
      </c>
      <c r="I21" s="194">
        <f>(F21-H21)/H21</f>
        <v>-0.10115470292403049</v>
      </c>
    </row>
    <row r="22" spans="1:9" ht="16.5" x14ac:dyDescent="0.3">
      <c r="A22" s="150"/>
      <c r="B22" s="202" t="s">
        <v>12</v>
      </c>
      <c r="C22" s="189" t="s">
        <v>92</v>
      </c>
      <c r="D22" s="185" t="s">
        <v>81</v>
      </c>
      <c r="E22" s="209">
        <v>1121.875</v>
      </c>
      <c r="F22" s="209">
        <v>6243.75</v>
      </c>
      <c r="G22" s="194">
        <f>(F22-E22)/E22</f>
        <v>4.5654596100278555</v>
      </c>
      <c r="H22" s="209">
        <v>6880.4444444444443</v>
      </c>
      <c r="I22" s="194">
        <f>(F22-H22)/H22</f>
        <v>-9.2536819326916847E-2</v>
      </c>
    </row>
    <row r="23" spans="1:9" ht="16.5" x14ac:dyDescent="0.3">
      <c r="A23" s="150"/>
      <c r="B23" s="202" t="s">
        <v>11</v>
      </c>
      <c r="C23" s="189" t="s">
        <v>91</v>
      </c>
      <c r="D23" s="187" t="s">
        <v>81</v>
      </c>
      <c r="E23" s="209">
        <v>896.99999999999989</v>
      </c>
      <c r="F23" s="209">
        <v>7195.6750000000002</v>
      </c>
      <c r="G23" s="194">
        <f>(F23-E23)/E23</f>
        <v>7.0219342251950962</v>
      </c>
      <c r="H23" s="209">
        <v>7793.2222222222226</v>
      </c>
      <c r="I23" s="194">
        <f>(F23-H23)/H23</f>
        <v>-7.6675244870899245E-2</v>
      </c>
    </row>
    <row r="24" spans="1:9" ht="16.5" x14ac:dyDescent="0.3">
      <c r="A24" s="150"/>
      <c r="B24" s="202" t="s">
        <v>6</v>
      </c>
      <c r="C24" s="189" t="s">
        <v>86</v>
      </c>
      <c r="D24" s="187" t="s">
        <v>161</v>
      </c>
      <c r="E24" s="209">
        <v>5322.0027777777777</v>
      </c>
      <c r="F24" s="209">
        <v>26738.744444444445</v>
      </c>
      <c r="G24" s="194">
        <f>(F24-E24)/E24</f>
        <v>4.0241883668481115</v>
      </c>
      <c r="H24" s="209">
        <v>27844.333333333336</v>
      </c>
      <c r="I24" s="194">
        <f>(F24-H24)/H24</f>
        <v>-3.9706064270009139E-2</v>
      </c>
    </row>
    <row r="25" spans="1:9" ht="16.5" x14ac:dyDescent="0.3">
      <c r="A25" s="150"/>
      <c r="B25" s="202" t="s">
        <v>18</v>
      </c>
      <c r="C25" s="189" t="s">
        <v>98</v>
      </c>
      <c r="D25" s="187" t="s">
        <v>83</v>
      </c>
      <c r="E25" s="209">
        <v>5519.6802083333332</v>
      </c>
      <c r="F25" s="209">
        <v>18471.875</v>
      </c>
      <c r="G25" s="194">
        <f>(F25-E25)/E25</f>
        <v>2.3465480431478802</v>
      </c>
      <c r="H25" s="209">
        <v>19228.571428571428</v>
      </c>
      <c r="I25" s="194">
        <f>(F25-H25)/H25</f>
        <v>-3.9352711738484349E-2</v>
      </c>
    </row>
    <row r="26" spans="1:9" ht="16.5" x14ac:dyDescent="0.3">
      <c r="A26" s="150"/>
      <c r="B26" s="202" t="s">
        <v>9</v>
      </c>
      <c r="C26" s="189" t="s">
        <v>88</v>
      </c>
      <c r="D26" s="187" t="s">
        <v>161</v>
      </c>
      <c r="E26" s="209">
        <v>5751.4</v>
      </c>
      <c r="F26" s="209">
        <v>29627.111111111109</v>
      </c>
      <c r="G26" s="194">
        <f>(F26-E26)/E26</f>
        <v>4.1512868364417548</v>
      </c>
      <c r="H26" s="209">
        <v>30674.888888888891</v>
      </c>
      <c r="I26" s="194">
        <f>(F26-H26)/H26</f>
        <v>-3.4157508494099514E-2</v>
      </c>
    </row>
    <row r="27" spans="1:9" ht="16.5" x14ac:dyDescent="0.3">
      <c r="A27" s="150"/>
      <c r="B27" s="202" t="s">
        <v>17</v>
      </c>
      <c r="C27" s="189" t="s">
        <v>97</v>
      </c>
      <c r="D27" s="187" t="s">
        <v>161</v>
      </c>
      <c r="E27" s="209">
        <v>4954.0875000000005</v>
      </c>
      <c r="F27" s="209">
        <v>8213.1888888888898</v>
      </c>
      <c r="G27" s="194">
        <f>(F27-E27)/E27</f>
        <v>0.6578610872110936</v>
      </c>
      <c r="H27" s="209">
        <v>8471.5555555555547</v>
      </c>
      <c r="I27" s="194">
        <f>(F27-H27)/H27</f>
        <v>-3.049813755836505E-2</v>
      </c>
    </row>
    <row r="28" spans="1:9" ht="16.5" x14ac:dyDescent="0.3">
      <c r="A28" s="150"/>
      <c r="B28" s="202" t="s">
        <v>19</v>
      </c>
      <c r="C28" s="189" t="s">
        <v>99</v>
      </c>
      <c r="D28" s="187" t="s">
        <v>161</v>
      </c>
      <c r="E28" s="209">
        <v>4668.2750000000005</v>
      </c>
      <c r="F28" s="209">
        <v>13443.855555555556</v>
      </c>
      <c r="G28" s="194">
        <f>(F28-E28)/E28</f>
        <v>1.87983367636987</v>
      </c>
      <c r="H28" s="209">
        <v>13757.222222222223</v>
      </c>
      <c r="I28" s="194">
        <f>(F28-H28)/H28</f>
        <v>-2.2778338650405856E-2</v>
      </c>
    </row>
    <row r="29" spans="1:9" ht="17.25" thickBot="1" x14ac:dyDescent="0.35">
      <c r="A29" s="151"/>
      <c r="B29" s="202" t="s">
        <v>5</v>
      </c>
      <c r="C29" s="189" t="s">
        <v>85</v>
      </c>
      <c r="D29" s="187" t="s">
        <v>161</v>
      </c>
      <c r="E29" s="209">
        <v>4997.1361111111109</v>
      </c>
      <c r="F29" s="209">
        <v>27764.424999999999</v>
      </c>
      <c r="G29" s="194">
        <f>(F29-E29)/E29</f>
        <v>4.5560673919339356</v>
      </c>
      <c r="H29" s="209">
        <v>27181.25</v>
      </c>
      <c r="I29" s="194">
        <f>(F29-H29)/H29</f>
        <v>2.145504713727291E-2</v>
      </c>
    </row>
    <row r="30" spans="1:9" ht="16.5" x14ac:dyDescent="0.3">
      <c r="A30" s="37"/>
      <c r="B30" s="202" t="s">
        <v>10</v>
      </c>
      <c r="C30" s="189" t="s">
        <v>90</v>
      </c>
      <c r="D30" s="187" t="s">
        <v>161</v>
      </c>
      <c r="E30" s="209">
        <v>4009.6875000000005</v>
      </c>
      <c r="F30" s="209">
        <v>16458.18888888889</v>
      </c>
      <c r="G30" s="194">
        <f>(F30-E30)/E30</f>
        <v>3.1046063786489317</v>
      </c>
      <c r="H30" s="209">
        <v>15471.555555555555</v>
      </c>
      <c r="I30" s="194">
        <f>(F30-H30)/H30</f>
        <v>6.3770790841975344E-2</v>
      </c>
    </row>
    <row r="31" spans="1:9" ht="17.25" thickBot="1" x14ac:dyDescent="0.35">
      <c r="A31" s="38"/>
      <c r="B31" s="203" t="s">
        <v>7</v>
      </c>
      <c r="C31" s="190" t="s">
        <v>87</v>
      </c>
      <c r="D31" s="186" t="s">
        <v>161</v>
      </c>
      <c r="E31" s="212">
        <v>1719.5</v>
      </c>
      <c r="F31" s="212">
        <v>12888.777777777777</v>
      </c>
      <c r="G31" s="196">
        <f>(F31-E31)/E31</f>
        <v>6.495654421504959</v>
      </c>
      <c r="H31" s="212">
        <v>10599.388888888889</v>
      </c>
      <c r="I31" s="196">
        <f>(F31-H31)/H31</f>
        <v>0.21599253625733139</v>
      </c>
    </row>
    <row r="32" spans="1:9" ht="15.75" customHeight="1" thickBot="1" x14ac:dyDescent="0.25">
      <c r="A32" s="250" t="s">
        <v>188</v>
      </c>
      <c r="B32" s="251"/>
      <c r="C32" s="251"/>
      <c r="D32" s="252"/>
      <c r="E32" s="99">
        <f>SUM(E16:E31)</f>
        <v>64385.658878968257</v>
      </c>
      <c r="F32" s="100">
        <f>SUM(F16:F31)</f>
        <v>297506.24999999994</v>
      </c>
      <c r="G32" s="101">
        <f t="shared" ref="G32" si="0">(F32-E32)/E32</f>
        <v>3.6206912405641485</v>
      </c>
      <c r="H32" s="100">
        <f>SUM(H16:H31)</f>
        <v>317998.44642857142</v>
      </c>
      <c r="I32" s="104">
        <f t="shared" ref="I32" si="1">(F32-H32)/H32</f>
        <v>-6.4441184096081489E-2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4" t="s">
        <v>29</v>
      </c>
      <c r="C34" s="191" t="s">
        <v>103</v>
      </c>
      <c r="D34" s="193" t="s">
        <v>161</v>
      </c>
      <c r="E34" s="215">
        <v>7603.7833333333338</v>
      </c>
      <c r="F34" s="215">
        <v>11983.333333333332</v>
      </c>
      <c r="G34" s="194">
        <f>(F34-E34)/E34</f>
        <v>0.57596985711060478</v>
      </c>
      <c r="H34" s="215">
        <v>13450</v>
      </c>
      <c r="I34" s="194">
        <f>(F34-H34)/H34</f>
        <v>-0.10904584882280059</v>
      </c>
    </row>
    <row r="35" spans="1:9" ht="16.5" x14ac:dyDescent="0.3">
      <c r="A35" s="37"/>
      <c r="B35" s="202" t="s">
        <v>27</v>
      </c>
      <c r="C35" s="189" t="s">
        <v>101</v>
      </c>
      <c r="D35" s="185" t="s">
        <v>161</v>
      </c>
      <c r="E35" s="209">
        <v>8256.0194444444442</v>
      </c>
      <c r="F35" s="209">
        <v>20649.857142857145</v>
      </c>
      <c r="G35" s="194">
        <f>(F35-E35)/E35</f>
        <v>1.5011880461052736</v>
      </c>
      <c r="H35" s="209">
        <v>20853.625</v>
      </c>
      <c r="I35" s="194">
        <f>(F35-H35)/H35</f>
        <v>-9.7713398578355114E-3</v>
      </c>
    </row>
    <row r="36" spans="1:9" ht="16.5" x14ac:dyDescent="0.3">
      <c r="A36" s="37"/>
      <c r="B36" s="204" t="s">
        <v>28</v>
      </c>
      <c r="C36" s="189" t="s">
        <v>102</v>
      </c>
      <c r="D36" s="185" t="s">
        <v>161</v>
      </c>
      <c r="E36" s="209">
        <v>6131.1</v>
      </c>
      <c r="F36" s="209">
        <v>13711.871428571429</v>
      </c>
      <c r="G36" s="194">
        <f>(F36-E36)/E36</f>
        <v>1.23644556907756</v>
      </c>
      <c r="H36" s="209">
        <v>13790.714285714286</v>
      </c>
      <c r="I36" s="194">
        <f>(F36-H36)/H36</f>
        <v>-5.7170974258041463E-3</v>
      </c>
    </row>
    <row r="37" spans="1:9" ht="16.5" x14ac:dyDescent="0.3">
      <c r="A37" s="37"/>
      <c r="B37" s="202" t="s">
        <v>26</v>
      </c>
      <c r="C37" s="189" t="s">
        <v>100</v>
      </c>
      <c r="D37" s="185" t="s">
        <v>161</v>
      </c>
      <c r="E37" s="209">
        <v>7981.375</v>
      </c>
      <c r="F37" s="209">
        <v>21538.777777777777</v>
      </c>
      <c r="G37" s="194">
        <f>(F37-E37)/E37</f>
        <v>1.6986299701214111</v>
      </c>
      <c r="H37" s="209">
        <v>21065.444444444445</v>
      </c>
      <c r="I37" s="194">
        <f>(F37-H37)/H37</f>
        <v>2.2469658049781311E-2</v>
      </c>
    </row>
    <row r="38" spans="1:9" ht="17.25" thickBot="1" x14ac:dyDescent="0.35">
      <c r="A38" s="38"/>
      <c r="B38" s="204" t="s">
        <v>30</v>
      </c>
      <c r="C38" s="189" t="s">
        <v>104</v>
      </c>
      <c r="D38" s="197" t="s">
        <v>161</v>
      </c>
      <c r="E38" s="212">
        <v>4245.2250000000004</v>
      </c>
      <c r="F38" s="212">
        <v>9099.2999999999993</v>
      </c>
      <c r="G38" s="196">
        <f>(F38-E38)/E38</f>
        <v>1.1434199600727872</v>
      </c>
      <c r="H38" s="212">
        <v>8131.125</v>
      </c>
      <c r="I38" s="196">
        <f>(F38-H38)/H38</f>
        <v>0.11907023935802233</v>
      </c>
    </row>
    <row r="39" spans="1:9" ht="15.75" customHeight="1" thickBot="1" x14ac:dyDescent="0.25">
      <c r="A39" s="250" t="s">
        <v>189</v>
      </c>
      <c r="B39" s="251"/>
      <c r="C39" s="251"/>
      <c r="D39" s="252"/>
      <c r="E39" s="83">
        <f>SUM(E34:E38)</f>
        <v>34217.50277777778</v>
      </c>
      <c r="F39" s="102">
        <f>SUM(F34:F38)</f>
        <v>76983.139682539681</v>
      </c>
      <c r="G39" s="103">
        <f t="shared" ref="G39" si="2">(F39-E39)/E39</f>
        <v>1.2498175913800356</v>
      </c>
      <c r="H39" s="102">
        <f>SUM(H34:H38)</f>
        <v>77290.908730158728</v>
      </c>
      <c r="I39" s="104">
        <f t="shared" ref="I39" si="3">(F39-H39)/H39</f>
        <v>-3.9819566450375633E-3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5" t="s">
        <v>35</v>
      </c>
      <c r="C41" s="189" t="s">
        <v>152</v>
      </c>
      <c r="D41" s="193" t="s">
        <v>161</v>
      </c>
      <c r="E41" s="207">
        <v>18728</v>
      </c>
      <c r="F41" s="209">
        <v>69666.666666666672</v>
      </c>
      <c r="G41" s="194">
        <f>(F41-E41)/E41</f>
        <v>2.7199202619962981</v>
      </c>
      <c r="H41" s="209">
        <v>69666.666666666672</v>
      </c>
      <c r="I41" s="194">
        <f>(F41-H41)/H41</f>
        <v>0</v>
      </c>
    </row>
    <row r="42" spans="1:9" ht="16.5" x14ac:dyDescent="0.3">
      <c r="A42" s="37"/>
      <c r="B42" s="202" t="s">
        <v>31</v>
      </c>
      <c r="C42" s="189" t="s">
        <v>105</v>
      </c>
      <c r="D42" s="185" t="s">
        <v>161</v>
      </c>
      <c r="E42" s="210">
        <v>96916.375</v>
      </c>
      <c r="F42" s="209">
        <v>343679.8</v>
      </c>
      <c r="G42" s="194">
        <f>(F42-E42)/E42</f>
        <v>2.546147903282598</v>
      </c>
      <c r="H42" s="209">
        <v>336489.8</v>
      </c>
      <c r="I42" s="194">
        <f>(F42-H42)/H42</f>
        <v>2.1367661070261269E-2</v>
      </c>
    </row>
    <row r="43" spans="1:9" ht="16.5" x14ac:dyDescent="0.3">
      <c r="A43" s="37"/>
      <c r="B43" s="204" t="s">
        <v>32</v>
      </c>
      <c r="C43" s="189" t="s">
        <v>106</v>
      </c>
      <c r="D43" s="185" t="s">
        <v>161</v>
      </c>
      <c r="E43" s="210">
        <v>56856.474999999999</v>
      </c>
      <c r="F43" s="217">
        <v>251337.17142857146</v>
      </c>
      <c r="G43" s="194">
        <f>(F43-E43)/E43</f>
        <v>3.4205549399355388</v>
      </c>
      <c r="H43" s="217">
        <v>245649.14285714284</v>
      </c>
      <c r="I43" s="194">
        <f>(F43-H43)/H43</f>
        <v>2.3155092280279135E-2</v>
      </c>
    </row>
    <row r="44" spans="1:9" ht="16.5" x14ac:dyDescent="0.3">
      <c r="A44" s="37"/>
      <c r="B44" s="202" t="s">
        <v>34</v>
      </c>
      <c r="C44" s="189" t="s">
        <v>154</v>
      </c>
      <c r="D44" s="185" t="s">
        <v>161</v>
      </c>
      <c r="E44" s="210">
        <v>19639.116666666665</v>
      </c>
      <c r="F44" s="210">
        <v>83570</v>
      </c>
      <c r="G44" s="194">
        <f>(F44-E44)/E44</f>
        <v>3.2552830363212197</v>
      </c>
      <c r="H44" s="210">
        <v>81605.71428571429</v>
      </c>
      <c r="I44" s="194">
        <f>(F44-H44)/H44</f>
        <v>2.4070443246271216E-2</v>
      </c>
    </row>
    <row r="45" spans="1:9" ht="16.5" x14ac:dyDescent="0.3">
      <c r="A45" s="37"/>
      <c r="B45" s="202" t="s">
        <v>36</v>
      </c>
      <c r="C45" s="189" t="s">
        <v>153</v>
      </c>
      <c r="D45" s="185" t="s">
        <v>161</v>
      </c>
      <c r="E45" s="210">
        <v>32817.46428571429</v>
      </c>
      <c r="F45" s="210">
        <v>164875</v>
      </c>
      <c r="G45" s="194">
        <f>(F45-E45)/E45</f>
        <v>4.0240018108824893</v>
      </c>
      <c r="H45" s="210">
        <v>158714.28571428571</v>
      </c>
      <c r="I45" s="194">
        <f>(F45-H45)/H45</f>
        <v>3.8816381638163845E-2</v>
      </c>
    </row>
    <row r="46" spans="1:9" ht="16.5" customHeight="1" thickBot="1" x14ac:dyDescent="0.35">
      <c r="A46" s="38"/>
      <c r="B46" s="202" t="s">
        <v>33</v>
      </c>
      <c r="C46" s="189" t="s">
        <v>107</v>
      </c>
      <c r="D46" s="185" t="s">
        <v>161</v>
      </c>
      <c r="E46" s="213">
        <v>32184.5</v>
      </c>
      <c r="F46" s="213">
        <v>168314.66666666666</v>
      </c>
      <c r="G46" s="200">
        <f>(F46-E46)/E46</f>
        <v>4.2296809540824514</v>
      </c>
      <c r="H46" s="213">
        <v>156481.33333333334</v>
      </c>
      <c r="I46" s="200">
        <f>(F46-H46)/H46</f>
        <v>7.5621373369347433E-2</v>
      </c>
    </row>
    <row r="47" spans="1:9" ht="15.75" customHeight="1" thickBot="1" x14ac:dyDescent="0.25">
      <c r="A47" s="250" t="s">
        <v>190</v>
      </c>
      <c r="B47" s="251"/>
      <c r="C47" s="251"/>
      <c r="D47" s="252"/>
      <c r="E47" s="83">
        <f>SUM(E41:E46)</f>
        <v>257141.93095238096</v>
      </c>
      <c r="F47" s="83">
        <f>SUM(F41:F46)</f>
        <v>1081443.3047619048</v>
      </c>
      <c r="G47" s="103">
        <f t="shared" ref="G47" si="4">(F47-E47)/E47</f>
        <v>3.2056279999008512</v>
      </c>
      <c r="H47" s="102">
        <f>SUM(H41:H46)</f>
        <v>1048606.9428571428</v>
      </c>
      <c r="I47" s="104">
        <f t="shared" ref="I47" si="5">(F47-H47)/H47</f>
        <v>3.1314270927190933E-2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2" t="s">
        <v>45</v>
      </c>
      <c r="C49" s="189" t="s">
        <v>109</v>
      </c>
      <c r="D49" s="193" t="s">
        <v>108</v>
      </c>
      <c r="E49" s="207">
        <v>26385.008928571428</v>
      </c>
      <c r="F49" s="207">
        <v>97143.666666666672</v>
      </c>
      <c r="G49" s="194">
        <f>(F49-E49)/E49</f>
        <v>2.6817750158679345</v>
      </c>
      <c r="H49" s="207">
        <v>102178.5</v>
      </c>
      <c r="I49" s="194">
        <f>(F49-H49)/H49</f>
        <v>-4.9274880070986835E-2</v>
      </c>
    </row>
    <row r="50" spans="1:9" ht="16.5" x14ac:dyDescent="0.3">
      <c r="A50" s="37"/>
      <c r="B50" s="202" t="s">
        <v>48</v>
      </c>
      <c r="C50" s="189" t="s">
        <v>157</v>
      </c>
      <c r="D50" s="187" t="s">
        <v>114</v>
      </c>
      <c r="E50" s="210">
        <v>112936.99966666667</v>
      </c>
      <c r="F50" s="210">
        <v>286991.66666666669</v>
      </c>
      <c r="G50" s="194">
        <f>(F50-E50)/E50</f>
        <v>1.5411660263130951</v>
      </c>
      <c r="H50" s="210">
        <v>286991.66666666669</v>
      </c>
      <c r="I50" s="194">
        <f>(F50-H50)/H50</f>
        <v>0</v>
      </c>
    </row>
    <row r="51" spans="1:9" ht="16.5" x14ac:dyDescent="0.3">
      <c r="A51" s="37"/>
      <c r="B51" s="202" t="s">
        <v>49</v>
      </c>
      <c r="C51" s="189" t="s">
        <v>158</v>
      </c>
      <c r="D51" s="185" t="s">
        <v>199</v>
      </c>
      <c r="E51" s="210">
        <v>4998.25</v>
      </c>
      <c r="F51" s="210">
        <v>25060</v>
      </c>
      <c r="G51" s="194">
        <f>(F51-E51)/E51</f>
        <v>4.0137548141849644</v>
      </c>
      <c r="H51" s="210">
        <v>25060</v>
      </c>
      <c r="I51" s="194">
        <f>(F51-H51)/H51</f>
        <v>0</v>
      </c>
    </row>
    <row r="52" spans="1:9" ht="16.5" x14ac:dyDescent="0.3">
      <c r="A52" s="37"/>
      <c r="B52" s="202" t="s">
        <v>50</v>
      </c>
      <c r="C52" s="189" t="s">
        <v>159</v>
      </c>
      <c r="D52" s="185" t="s">
        <v>112</v>
      </c>
      <c r="E52" s="210">
        <v>57497.625</v>
      </c>
      <c r="F52" s="210">
        <v>269750</v>
      </c>
      <c r="G52" s="194">
        <f>(F52-E52)/E52</f>
        <v>3.6914981270965539</v>
      </c>
      <c r="H52" s="210">
        <v>269750</v>
      </c>
      <c r="I52" s="194">
        <f>(F52-H52)/H52</f>
        <v>0</v>
      </c>
    </row>
    <row r="53" spans="1:9" ht="16.5" x14ac:dyDescent="0.3">
      <c r="A53" s="37"/>
      <c r="B53" s="202" t="s">
        <v>47</v>
      </c>
      <c r="C53" s="189" t="s">
        <v>113</v>
      </c>
      <c r="D53" s="187" t="s">
        <v>114</v>
      </c>
      <c r="E53" s="210">
        <v>47211.361111111109</v>
      </c>
      <c r="F53" s="210">
        <v>230027.55555555556</v>
      </c>
      <c r="G53" s="194">
        <f>(F53-E53)/E53</f>
        <v>3.8722923919560324</v>
      </c>
      <c r="H53" s="210">
        <v>227222.875</v>
      </c>
      <c r="I53" s="194">
        <f>(F53-H53)/H53</f>
        <v>1.2343301947726707E-2</v>
      </c>
    </row>
    <row r="54" spans="1:9" ht="16.5" customHeight="1" thickBot="1" x14ac:dyDescent="0.35">
      <c r="A54" s="38"/>
      <c r="B54" s="202" t="s">
        <v>46</v>
      </c>
      <c r="C54" s="189" t="s">
        <v>111</v>
      </c>
      <c r="D54" s="186" t="s">
        <v>110</v>
      </c>
      <c r="E54" s="213">
        <v>13701.875</v>
      </c>
      <c r="F54" s="213">
        <v>74594.222222222219</v>
      </c>
      <c r="G54" s="200">
        <f>(F54-E54)/E54</f>
        <v>4.4440886537223712</v>
      </c>
      <c r="H54" s="213">
        <v>71507</v>
      </c>
      <c r="I54" s="200">
        <f>(F54-H54)/H54</f>
        <v>4.3173706381504175E-2</v>
      </c>
    </row>
    <row r="55" spans="1:9" ht="15.75" customHeight="1" thickBot="1" x14ac:dyDescent="0.25">
      <c r="A55" s="250" t="s">
        <v>191</v>
      </c>
      <c r="B55" s="251"/>
      <c r="C55" s="251"/>
      <c r="D55" s="252"/>
      <c r="E55" s="83">
        <f>SUM(E49:E54)</f>
        <v>262731.11970634921</v>
      </c>
      <c r="F55" s="83">
        <f>SUM(F49:F54)</f>
        <v>983567.11111111124</v>
      </c>
      <c r="G55" s="103">
        <f t="shared" ref="G55" si="6">(F55-E55)/E55</f>
        <v>2.7436262297760159</v>
      </c>
      <c r="H55" s="83">
        <f>SUM(H49:H54)</f>
        <v>982710.04166666674</v>
      </c>
      <c r="I55" s="104">
        <f t="shared" ref="I55" si="7">(F55-H55)/H55</f>
        <v>8.7214886192768992E-4</v>
      </c>
    </row>
    <row r="56" spans="1:9" ht="17.25" customHeight="1" thickBot="1" x14ac:dyDescent="0.3">
      <c r="A56" s="109" t="s">
        <v>44</v>
      </c>
      <c r="B56" s="10" t="s">
        <v>57</v>
      </c>
      <c r="C56" s="176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3" t="s">
        <v>42</v>
      </c>
      <c r="C57" s="192" t="s">
        <v>198</v>
      </c>
      <c r="D57" s="193" t="s">
        <v>114</v>
      </c>
      <c r="E57" s="207">
        <v>10087.625</v>
      </c>
      <c r="F57" s="163">
        <v>23096</v>
      </c>
      <c r="G57" s="195">
        <f>(F57-E57)/E57</f>
        <v>1.2895379239414628</v>
      </c>
      <c r="H57" s="163">
        <v>25398</v>
      </c>
      <c r="I57" s="195">
        <f>(F57-H57)/H57</f>
        <v>-9.0637058036065837E-2</v>
      </c>
    </row>
    <row r="58" spans="1:9" ht="16.5" x14ac:dyDescent="0.3">
      <c r="A58" s="110"/>
      <c r="B58" s="224" t="s">
        <v>38</v>
      </c>
      <c r="C58" s="189" t="s">
        <v>115</v>
      </c>
      <c r="D58" s="185" t="s">
        <v>114</v>
      </c>
      <c r="E58" s="210">
        <v>18162.9375</v>
      </c>
      <c r="F58" s="221">
        <v>48475</v>
      </c>
      <c r="G58" s="194">
        <f>(F58-E58)/E58</f>
        <v>1.6688964821907248</v>
      </c>
      <c r="H58" s="221">
        <v>48475</v>
      </c>
      <c r="I58" s="194">
        <f>(F58-H58)/H58</f>
        <v>0</v>
      </c>
    </row>
    <row r="59" spans="1:9" ht="16.5" x14ac:dyDescent="0.3">
      <c r="A59" s="110"/>
      <c r="B59" s="224" t="s">
        <v>39</v>
      </c>
      <c r="C59" s="189" t="s">
        <v>116</v>
      </c>
      <c r="D59" s="185" t="s">
        <v>114</v>
      </c>
      <c r="E59" s="210">
        <v>29680.375</v>
      </c>
      <c r="F59" s="221">
        <v>52880</v>
      </c>
      <c r="G59" s="194">
        <f>(F59-E59)/E59</f>
        <v>0.78164864830717262</v>
      </c>
      <c r="H59" s="221">
        <v>52880</v>
      </c>
      <c r="I59" s="194">
        <f>(F59-H59)/H59</f>
        <v>0</v>
      </c>
    </row>
    <row r="60" spans="1:9" ht="16.5" x14ac:dyDescent="0.3">
      <c r="A60" s="110"/>
      <c r="B60" s="224" t="s">
        <v>40</v>
      </c>
      <c r="C60" s="189" t="s">
        <v>117</v>
      </c>
      <c r="D60" s="185" t="s">
        <v>114</v>
      </c>
      <c r="E60" s="210">
        <v>22748.862499999999</v>
      </c>
      <c r="F60" s="221">
        <v>38380.6</v>
      </c>
      <c r="G60" s="194">
        <f>(F60-E60)/E60</f>
        <v>0.6871436978442329</v>
      </c>
      <c r="H60" s="221">
        <v>38380.6</v>
      </c>
      <c r="I60" s="194">
        <f>(F60-H60)/H60</f>
        <v>0</v>
      </c>
    </row>
    <row r="61" spans="1:9" s="145" customFormat="1" ht="16.5" x14ac:dyDescent="0.3">
      <c r="A61" s="168"/>
      <c r="B61" s="224" t="s">
        <v>41</v>
      </c>
      <c r="C61" s="189" t="s">
        <v>118</v>
      </c>
      <c r="D61" s="185" t="s">
        <v>114</v>
      </c>
      <c r="E61" s="210">
        <v>24141.55</v>
      </c>
      <c r="F61" s="226">
        <v>47125</v>
      </c>
      <c r="G61" s="194">
        <f>(F61-E61)/E61</f>
        <v>0.95202876368750144</v>
      </c>
      <c r="H61" s="226">
        <v>47125</v>
      </c>
      <c r="I61" s="194">
        <f>(F61-H61)/H61</f>
        <v>0</v>
      </c>
    </row>
    <row r="62" spans="1:9" s="145" customFormat="1" ht="17.25" thickBot="1" x14ac:dyDescent="0.35">
      <c r="A62" s="168"/>
      <c r="B62" s="225" t="s">
        <v>54</v>
      </c>
      <c r="C62" s="190" t="s">
        <v>121</v>
      </c>
      <c r="D62" s="186" t="s">
        <v>120</v>
      </c>
      <c r="E62" s="213">
        <v>26764.055555555555</v>
      </c>
      <c r="F62" s="222">
        <v>48208.333333333336</v>
      </c>
      <c r="G62" s="199">
        <f>(F62-E62)/E62</f>
        <v>0.80123424244374208</v>
      </c>
      <c r="H62" s="222">
        <v>48208.333333333336</v>
      </c>
      <c r="I62" s="199">
        <f>(F62-H62)/H62</f>
        <v>0</v>
      </c>
    </row>
    <row r="63" spans="1:9" s="145" customFormat="1" ht="16.5" x14ac:dyDescent="0.3">
      <c r="A63" s="168"/>
      <c r="B63" s="94" t="s">
        <v>55</v>
      </c>
      <c r="C63" s="188" t="s">
        <v>122</v>
      </c>
      <c r="D63" s="185" t="s">
        <v>120</v>
      </c>
      <c r="E63" s="210">
        <v>29149.666666666668</v>
      </c>
      <c r="F63" s="220">
        <v>57731.333333333336</v>
      </c>
      <c r="G63" s="194">
        <f>(F63-E63)/E63</f>
        <v>0.98051435693947331</v>
      </c>
      <c r="H63" s="220">
        <v>57731.333333333336</v>
      </c>
      <c r="I63" s="194">
        <f>(F63-H63)/H63</f>
        <v>0</v>
      </c>
    </row>
    <row r="64" spans="1:9" s="145" customFormat="1" ht="16.5" x14ac:dyDescent="0.3">
      <c r="A64" s="168"/>
      <c r="B64" s="224" t="s">
        <v>56</v>
      </c>
      <c r="C64" s="189" t="s">
        <v>123</v>
      </c>
      <c r="D64" s="187" t="s">
        <v>120</v>
      </c>
      <c r="E64" s="217">
        <v>113375</v>
      </c>
      <c r="F64" s="221">
        <v>481250</v>
      </c>
      <c r="G64" s="194">
        <f>(F64-E64)/E64</f>
        <v>3.2447629547960308</v>
      </c>
      <c r="H64" s="221">
        <v>481250</v>
      </c>
      <c r="I64" s="194">
        <f>(F64-H64)/H64</f>
        <v>0</v>
      </c>
    </row>
    <row r="65" spans="1:9" ht="16.5" customHeight="1" thickBot="1" x14ac:dyDescent="0.35">
      <c r="A65" s="111"/>
      <c r="B65" s="225" t="s">
        <v>43</v>
      </c>
      <c r="C65" s="190" t="s">
        <v>119</v>
      </c>
      <c r="D65" s="186" t="s">
        <v>114</v>
      </c>
      <c r="E65" s="213">
        <v>4156.3999999999996</v>
      </c>
      <c r="F65" s="213">
        <v>14250</v>
      </c>
      <c r="G65" s="199">
        <f>(F65-E65)/E65</f>
        <v>2.4284476951207781</v>
      </c>
      <c r="H65" s="213">
        <v>11595</v>
      </c>
      <c r="I65" s="199">
        <f>(F65-H65)/H65</f>
        <v>0.22897800776196636</v>
      </c>
    </row>
    <row r="66" spans="1:9" ht="15.75" customHeight="1" thickBot="1" x14ac:dyDescent="0.25">
      <c r="A66" s="250" t="s">
        <v>192</v>
      </c>
      <c r="B66" s="261"/>
      <c r="C66" s="261"/>
      <c r="D66" s="262"/>
      <c r="E66" s="99">
        <f>SUM(E57:E65)</f>
        <v>278266.47222222225</v>
      </c>
      <c r="F66" s="99">
        <f>SUM(F57:F65)</f>
        <v>811396.2666666666</v>
      </c>
      <c r="G66" s="101">
        <f t="shared" ref="G66" si="8">(F66-E66)/E66</f>
        <v>1.9158966230710306</v>
      </c>
      <c r="H66" s="99">
        <f>SUM(H57:H65)</f>
        <v>811043.2666666666</v>
      </c>
      <c r="I66" s="177">
        <f t="shared" ref="I66" si="9">(F66-H66)/H66</f>
        <v>4.3524188475271646E-4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2" t="s">
        <v>64</v>
      </c>
      <c r="C68" s="189" t="s">
        <v>133</v>
      </c>
      <c r="D68" s="193" t="s">
        <v>127</v>
      </c>
      <c r="E68" s="207">
        <v>20747.821428571428</v>
      </c>
      <c r="F68" s="215">
        <v>50008.6</v>
      </c>
      <c r="G68" s="194">
        <f>(F68-E68)/E68</f>
        <v>1.4103060734431672</v>
      </c>
      <c r="H68" s="215">
        <v>52263.25</v>
      </c>
      <c r="I68" s="194">
        <f>(F68-H68)/H68</f>
        <v>-4.3140256298642002E-2</v>
      </c>
    </row>
    <row r="69" spans="1:9" ht="16.5" x14ac:dyDescent="0.3">
      <c r="A69" s="37"/>
      <c r="B69" s="202" t="s">
        <v>59</v>
      </c>
      <c r="C69" s="189" t="s">
        <v>128</v>
      </c>
      <c r="D69" s="187" t="s">
        <v>124</v>
      </c>
      <c r="E69" s="210">
        <v>32969.569444444445</v>
      </c>
      <c r="F69" s="209">
        <v>95798.28571428571</v>
      </c>
      <c r="G69" s="194">
        <f>(F69-E69)/E69</f>
        <v>1.9056577725623969</v>
      </c>
      <c r="H69" s="209">
        <v>95798.28571428571</v>
      </c>
      <c r="I69" s="194">
        <f>(F69-H69)/H69</f>
        <v>0</v>
      </c>
    </row>
    <row r="70" spans="1:9" ht="16.5" x14ac:dyDescent="0.3">
      <c r="A70" s="37"/>
      <c r="B70" s="202" t="s">
        <v>60</v>
      </c>
      <c r="C70" s="189" t="s">
        <v>129</v>
      </c>
      <c r="D70" s="187" t="s">
        <v>215</v>
      </c>
      <c r="E70" s="210">
        <v>176510.66666666669</v>
      </c>
      <c r="F70" s="209">
        <v>580273.6</v>
      </c>
      <c r="G70" s="194">
        <f>(F70-E70)/E70</f>
        <v>2.2874704456010209</v>
      </c>
      <c r="H70" s="209">
        <v>580273.6</v>
      </c>
      <c r="I70" s="194">
        <f>(F70-H70)/H70</f>
        <v>0</v>
      </c>
    </row>
    <row r="71" spans="1:9" ht="16.5" x14ac:dyDescent="0.3">
      <c r="A71" s="37"/>
      <c r="B71" s="202" t="s">
        <v>62</v>
      </c>
      <c r="C71" s="189" t="s">
        <v>131</v>
      </c>
      <c r="D71" s="187" t="s">
        <v>125</v>
      </c>
      <c r="E71" s="210">
        <v>38449.25</v>
      </c>
      <c r="F71" s="209">
        <v>144102.5</v>
      </c>
      <c r="G71" s="194">
        <f>(F71-E71)/E71</f>
        <v>2.7478624420502351</v>
      </c>
      <c r="H71" s="209">
        <v>144102.5</v>
      </c>
      <c r="I71" s="194">
        <f>(F71-H71)/H71</f>
        <v>0</v>
      </c>
    </row>
    <row r="72" spans="1:9" ht="16.5" x14ac:dyDescent="0.3">
      <c r="A72" s="37"/>
      <c r="B72" s="202" t="s">
        <v>61</v>
      </c>
      <c r="C72" s="189" t="s">
        <v>130</v>
      </c>
      <c r="D72" s="187" t="s">
        <v>216</v>
      </c>
      <c r="E72" s="210">
        <v>106797.67857142858</v>
      </c>
      <c r="F72" s="209">
        <v>369242.5</v>
      </c>
      <c r="G72" s="194">
        <f>(F72-E72)/E72</f>
        <v>2.4574019298841097</v>
      </c>
      <c r="H72" s="209">
        <v>360990</v>
      </c>
      <c r="I72" s="194">
        <f>(F72-H72)/H72</f>
        <v>2.2860744064932548E-2</v>
      </c>
    </row>
    <row r="73" spans="1:9" ht="16.5" customHeight="1" thickBot="1" x14ac:dyDescent="0.35">
      <c r="A73" s="37"/>
      <c r="B73" s="202" t="s">
        <v>63</v>
      </c>
      <c r="C73" s="189" t="s">
        <v>132</v>
      </c>
      <c r="D73" s="186" t="s">
        <v>126</v>
      </c>
      <c r="E73" s="213">
        <v>25891</v>
      </c>
      <c r="F73" s="218">
        <v>64966.666666666664</v>
      </c>
      <c r="G73" s="200">
        <f>(F73-E73)/E73</f>
        <v>1.5092374441569141</v>
      </c>
      <c r="H73" s="218">
        <v>60257.142857142855</v>
      </c>
      <c r="I73" s="200">
        <f>(F73-H73)/H73</f>
        <v>7.8157104472893937E-2</v>
      </c>
    </row>
    <row r="74" spans="1:9" ht="15.75" customHeight="1" thickBot="1" x14ac:dyDescent="0.25">
      <c r="A74" s="250" t="s">
        <v>214</v>
      </c>
      <c r="B74" s="251"/>
      <c r="C74" s="251"/>
      <c r="D74" s="252"/>
      <c r="E74" s="83">
        <f>SUM(E68:E73)</f>
        <v>401365.98611111112</v>
      </c>
      <c r="F74" s="83">
        <f>SUM(F68:F73)</f>
        <v>1304392.1523809524</v>
      </c>
      <c r="G74" s="103">
        <f t="shared" ref="G74" si="10">(F74-E74)/E74</f>
        <v>2.2498821462660126</v>
      </c>
      <c r="H74" s="83">
        <f>SUM(H68:H73)</f>
        <v>1293684.7785714285</v>
      </c>
      <c r="I74" s="104">
        <f t="shared" ref="I74" si="11">(F74-H74)/H74</f>
        <v>8.2766482120533759E-3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2" t="s">
        <v>68</v>
      </c>
      <c r="C76" s="191" t="s">
        <v>138</v>
      </c>
      <c r="D76" s="193" t="s">
        <v>134</v>
      </c>
      <c r="E76" s="207">
        <v>24846.055555555555</v>
      </c>
      <c r="F76" s="207">
        <v>57041</v>
      </c>
      <c r="G76" s="194">
        <f>(F76-E76)/E76</f>
        <v>1.2957768838782817</v>
      </c>
      <c r="H76" s="207">
        <v>57728.5</v>
      </c>
      <c r="I76" s="194">
        <f>(F76-H76)/H76</f>
        <v>-1.190919563127398E-2</v>
      </c>
    </row>
    <row r="77" spans="1:9" ht="16.5" x14ac:dyDescent="0.3">
      <c r="A77" s="37"/>
      <c r="B77" s="202" t="s">
        <v>67</v>
      </c>
      <c r="C77" s="189" t="s">
        <v>139</v>
      </c>
      <c r="D77" s="187" t="s">
        <v>135</v>
      </c>
      <c r="E77" s="210">
        <v>6962.3374999999996</v>
      </c>
      <c r="F77" s="210">
        <v>40840.5</v>
      </c>
      <c r="G77" s="194">
        <f>(F77-E77)/E77</f>
        <v>4.8659178760006965</v>
      </c>
      <c r="H77" s="210">
        <v>40840.5</v>
      </c>
      <c r="I77" s="194">
        <f>(F77-H77)/H77</f>
        <v>0</v>
      </c>
    </row>
    <row r="78" spans="1:9" ht="16.5" x14ac:dyDescent="0.3">
      <c r="A78" s="37"/>
      <c r="B78" s="202" t="s">
        <v>69</v>
      </c>
      <c r="C78" s="189" t="s">
        <v>141</v>
      </c>
      <c r="D78" s="187" t="s">
        <v>137</v>
      </c>
      <c r="E78" s="210">
        <v>10414.4375</v>
      </c>
      <c r="F78" s="210">
        <v>30465.75</v>
      </c>
      <c r="G78" s="194">
        <f>(F78-E78)/E78</f>
        <v>1.92533802233678</v>
      </c>
      <c r="H78" s="210">
        <v>30465.75</v>
      </c>
      <c r="I78" s="194">
        <f>(F78-H78)/H78</f>
        <v>0</v>
      </c>
    </row>
    <row r="79" spans="1:9" ht="16.5" x14ac:dyDescent="0.3">
      <c r="A79" s="37"/>
      <c r="B79" s="202" t="s">
        <v>70</v>
      </c>
      <c r="C79" s="189" t="s">
        <v>200</v>
      </c>
      <c r="D79" s="187" t="s">
        <v>134</v>
      </c>
      <c r="E79" s="210">
        <v>9708.2291666666679</v>
      </c>
      <c r="F79" s="210">
        <v>24993.833333333332</v>
      </c>
      <c r="G79" s="194">
        <f>(F79-E79)/E79</f>
        <v>1.5744997263919136</v>
      </c>
      <c r="H79" s="210">
        <v>24993.833333333332</v>
      </c>
      <c r="I79" s="194">
        <f>(F79-H79)/H79</f>
        <v>0</v>
      </c>
    </row>
    <row r="80" spans="1:9" ht="16.5" customHeight="1" thickBot="1" x14ac:dyDescent="0.35">
      <c r="A80" s="38"/>
      <c r="B80" s="202" t="s">
        <v>71</v>
      </c>
      <c r="C80" s="189" t="s">
        <v>140</v>
      </c>
      <c r="D80" s="186" t="s">
        <v>136</v>
      </c>
      <c r="E80" s="213">
        <v>9226.5</v>
      </c>
      <c r="F80" s="213">
        <v>22242.875</v>
      </c>
      <c r="G80" s="194">
        <f>(F80-E80)/E80</f>
        <v>1.4107597680593942</v>
      </c>
      <c r="H80" s="213">
        <v>22136.142857142859</v>
      </c>
      <c r="I80" s="194">
        <f>(F80-H80)/H80</f>
        <v>4.8216233309454418E-3</v>
      </c>
    </row>
    <row r="81" spans="1:11" ht="15.75" customHeight="1" thickBot="1" x14ac:dyDescent="0.25">
      <c r="A81" s="250" t="s">
        <v>193</v>
      </c>
      <c r="B81" s="251"/>
      <c r="C81" s="251"/>
      <c r="D81" s="252"/>
      <c r="E81" s="83">
        <f>SUM(E76:E80)</f>
        <v>61157.559722222228</v>
      </c>
      <c r="F81" s="83">
        <f>SUM(F76:F80)</f>
        <v>175583.95833333334</v>
      </c>
      <c r="G81" s="103">
        <f t="shared" ref="G81" si="12">(F81-E81)/E81</f>
        <v>1.8710098821934045</v>
      </c>
      <c r="H81" s="83">
        <f>SUM(H76:H80)</f>
        <v>176164.72619047621</v>
      </c>
      <c r="I81" s="104">
        <f t="shared" ref="I81" si="13">(F81-H81)/H81</f>
        <v>-3.2967318128994828E-3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2" t="s">
        <v>75</v>
      </c>
      <c r="C83" s="189" t="s">
        <v>148</v>
      </c>
      <c r="D83" s="193" t="s">
        <v>145</v>
      </c>
      <c r="E83" s="210">
        <v>4014.729166666667</v>
      </c>
      <c r="F83" s="207">
        <v>11198.285714285714</v>
      </c>
      <c r="G83" s="195">
        <f>(F83-E83)/E83</f>
        <v>1.7893004109124953</v>
      </c>
      <c r="H83" s="207">
        <v>11273</v>
      </c>
      <c r="I83" s="195">
        <f>(F83-H83)/H83</f>
        <v>-6.6277198362712881E-3</v>
      </c>
    </row>
    <row r="84" spans="1:11" ht="16.5" x14ac:dyDescent="0.3">
      <c r="A84" s="37"/>
      <c r="B84" s="202" t="s">
        <v>78</v>
      </c>
      <c r="C84" s="189" t="s">
        <v>149</v>
      </c>
      <c r="D84" s="185" t="s">
        <v>147</v>
      </c>
      <c r="E84" s="210">
        <v>5486.0535714285716</v>
      </c>
      <c r="F84" s="210">
        <v>30809</v>
      </c>
      <c r="G84" s="194">
        <f>(F84-E84)/E84</f>
        <v>4.6158766222141203</v>
      </c>
      <c r="H84" s="210">
        <v>30938.833333333332</v>
      </c>
      <c r="I84" s="194">
        <f>(F84-H84)/H84</f>
        <v>-4.1964521394363755E-3</v>
      </c>
    </row>
    <row r="85" spans="1:11" ht="16.5" x14ac:dyDescent="0.3">
      <c r="A85" s="37"/>
      <c r="B85" s="202" t="s">
        <v>80</v>
      </c>
      <c r="C85" s="189" t="s">
        <v>151</v>
      </c>
      <c r="D85" s="187" t="s">
        <v>150</v>
      </c>
      <c r="E85" s="210">
        <v>8492.0277777777774</v>
      </c>
      <c r="F85" s="210">
        <v>43713.3</v>
      </c>
      <c r="G85" s="194">
        <f>(F85-E85)/E85</f>
        <v>4.1475691252907136</v>
      </c>
      <c r="H85" s="210">
        <v>43718.3</v>
      </c>
      <c r="I85" s="194">
        <f>(F85-H85)/H85</f>
        <v>-1.1436858249291486E-4</v>
      </c>
    </row>
    <row r="86" spans="1:11" ht="16.5" x14ac:dyDescent="0.3">
      <c r="A86" s="37"/>
      <c r="B86" s="202" t="s">
        <v>74</v>
      </c>
      <c r="C86" s="189" t="s">
        <v>144</v>
      </c>
      <c r="D86" s="187" t="s">
        <v>142</v>
      </c>
      <c r="E86" s="210">
        <v>7862.8333333333339</v>
      </c>
      <c r="F86" s="210">
        <v>20083.599999999999</v>
      </c>
      <c r="G86" s="194">
        <f>(F86-E86)/E86</f>
        <v>1.5542446531148648</v>
      </c>
      <c r="H86" s="210">
        <v>20083.599999999999</v>
      </c>
      <c r="I86" s="194">
        <f>(F86-H86)/H86</f>
        <v>0</v>
      </c>
    </row>
    <row r="87" spans="1:11" ht="16.5" x14ac:dyDescent="0.3">
      <c r="A87" s="37"/>
      <c r="B87" s="202" t="s">
        <v>77</v>
      </c>
      <c r="C87" s="189" t="s">
        <v>146</v>
      </c>
      <c r="D87" s="198" t="s">
        <v>162</v>
      </c>
      <c r="E87" s="219">
        <v>7564.5277777777783</v>
      </c>
      <c r="F87" s="219">
        <v>17585</v>
      </c>
      <c r="G87" s="194">
        <f>(F87-E87)/E87</f>
        <v>1.3246659297966017</v>
      </c>
      <c r="H87" s="219">
        <v>17585</v>
      </c>
      <c r="I87" s="194">
        <f>(F87-H87)/H87</f>
        <v>0</v>
      </c>
    </row>
    <row r="88" spans="1:11" ht="16.5" x14ac:dyDescent="0.3">
      <c r="A88" s="37"/>
      <c r="B88" s="202" t="s">
        <v>79</v>
      </c>
      <c r="C88" s="189" t="s">
        <v>155</v>
      </c>
      <c r="D88" s="198" t="s">
        <v>156</v>
      </c>
      <c r="E88" s="219">
        <v>48416.375</v>
      </c>
      <c r="F88" s="219">
        <v>75000</v>
      </c>
      <c r="G88" s="194">
        <f>(F88-E88)/E88</f>
        <v>0.54906268798521163</v>
      </c>
      <c r="H88" s="219">
        <v>75000</v>
      </c>
      <c r="I88" s="194">
        <f>(F88-H88)/H88</f>
        <v>0</v>
      </c>
    </row>
    <row r="89" spans="1:11" ht="16.5" customHeight="1" thickBot="1" x14ac:dyDescent="0.35">
      <c r="A89" s="35"/>
      <c r="B89" s="203" t="s">
        <v>76</v>
      </c>
      <c r="C89" s="190" t="s">
        <v>143</v>
      </c>
      <c r="D89" s="186" t="s">
        <v>161</v>
      </c>
      <c r="E89" s="213">
        <v>9408.960317460318</v>
      </c>
      <c r="F89" s="263">
        <v>29230</v>
      </c>
      <c r="G89" s="196">
        <f>(F89-E89)/E89</f>
        <v>2.1066131659368939</v>
      </c>
      <c r="H89" s="263">
        <v>28925</v>
      </c>
      <c r="I89" s="196">
        <f>(F89-H89)/H89</f>
        <v>1.0544511668107173E-2</v>
      </c>
    </row>
    <row r="90" spans="1:11" ht="15.75" customHeight="1" thickBot="1" x14ac:dyDescent="0.25">
      <c r="A90" s="250" t="s">
        <v>194</v>
      </c>
      <c r="B90" s="251"/>
      <c r="C90" s="251"/>
      <c r="D90" s="252"/>
      <c r="E90" s="83">
        <f>SUM(E83:E89)</f>
        <v>91245.506944444467</v>
      </c>
      <c r="F90" s="83">
        <f>SUM(F83:F89)</f>
        <v>227619.1857142857</v>
      </c>
      <c r="G90" s="112">
        <f t="shared" ref="G90:G91" si="14">(F90-E90)/E90</f>
        <v>1.4945796602661587</v>
      </c>
      <c r="H90" s="83">
        <f>SUM(H83:H89)</f>
        <v>227523.73333333334</v>
      </c>
      <c r="I90" s="104">
        <f t="shared" ref="I90:I91" si="15">(F90-H90)/H90</f>
        <v>4.195271392304587E-4</v>
      </c>
    </row>
    <row r="91" spans="1:11" ht="15.75" customHeight="1" thickBot="1" x14ac:dyDescent="0.25">
      <c r="A91" s="250" t="s">
        <v>195</v>
      </c>
      <c r="B91" s="251"/>
      <c r="C91" s="251"/>
      <c r="D91" s="252"/>
      <c r="E91" s="99">
        <f>SUM(E90+E81+E74+E66+E55+E47+E39+E32)</f>
        <v>1450511.7373154764</v>
      </c>
      <c r="F91" s="99">
        <f>SUM(F32,F39,F47,F55,F66,F74,F81,F90)</f>
        <v>4958491.368650794</v>
      </c>
      <c r="G91" s="101">
        <f t="shared" si="14"/>
        <v>2.4184427751185829</v>
      </c>
      <c r="H91" s="99">
        <f>SUM(H32,H39,H47,H55,H66,H74,H81,H90)</f>
        <v>4935022.8444444453</v>
      </c>
      <c r="I91" s="113">
        <f t="shared" si="15"/>
        <v>4.7555046746679524E-3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B21" zoomScaleNormal="100" workbookViewId="0">
      <selection activeCell="D16" sqref="D16:I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44" t="s">
        <v>3</v>
      </c>
      <c r="B13" s="244"/>
      <c r="C13" s="246" t="s">
        <v>0</v>
      </c>
      <c r="D13" s="240" t="s">
        <v>207</v>
      </c>
      <c r="E13" s="240" t="s">
        <v>208</v>
      </c>
      <c r="F13" s="240" t="s">
        <v>209</v>
      </c>
      <c r="G13" s="240" t="s">
        <v>210</v>
      </c>
      <c r="H13" s="240" t="s">
        <v>211</v>
      </c>
      <c r="I13" s="240" t="s">
        <v>212</v>
      </c>
    </row>
    <row r="14" spans="1:9" ht="24.75" customHeight="1" thickBot="1" x14ac:dyDescent="0.25">
      <c r="A14" s="245"/>
      <c r="B14" s="245"/>
      <c r="C14" s="247"/>
      <c r="D14" s="260"/>
      <c r="E14" s="260"/>
      <c r="F14" s="260"/>
      <c r="G14" s="241"/>
      <c r="H14" s="260"/>
      <c r="I14" s="260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8">
        <v>22000</v>
      </c>
      <c r="E16" s="206">
        <v>25000</v>
      </c>
      <c r="F16" s="228">
        <v>26500</v>
      </c>
      <c r="G16" s="206">
        <v>23500</v>
      </c>
      <c r="H16" s="228">
        <v>20666</v>
      </c>
      <c r="I16" s="171">
        <v>23533.200000000001</v>
      </c>
    </row>
    <row r="17" spans="1:9" ht="16.5" x14ac:dyDescent="0.3">
      <c r="A17" s="88"/>
      <c r="B17" s="137" t="s">
        <v>5</v>
      </c>
      <c r="C17" s="142" t="s">
        <v>164</v>
      </c>
      <c r="D17" s="227">
        <v>22000</v>
      </c>
      <c r="E17" s="209">
        <v>23000</v>
      </c>
      <c r="F17" s="227">
        <v>29000</v>
      </c>
      <c r="G17" s="209">
        <v>29000</v>
      </c>
      <c r="H17" s="227">
        <v>24333</v>
      </c>
      <c r="I17" s="130">
        <v>25466.6</v>
      </c>
    </row>
    <row r="18" spans="1:9" ht="16.5" x14ac:dyDescent="0.3">
      <c r="A18" s="88"/>
      <c r="B18" s="137" t="s">
        <v>6</v>
      </c>
      <c r="C18" s="142" t="s">
        <v>165</v>
      </c>
      <c r="D18" s="227">
        <v>18000</v>
      </c>
      <c r="E18" s="209">
        <v>25000</v>
      </c>
      <c r="F18" s="227">
        <v>29500</v>
      </c>
      <c r="G18" s="209">
        <v>28500</v>
      </c>
      <c r="H18" s="227">
        <v>23333</v>
      </c>
      <c r="I18" s="130">
        <v>24866.6</v>
      </c>
    </row>
    <row r="19" spans="1:9" ht="16.5" x14ac:dyDescent="0.3">
      <c r="A19" s="88"/>
      <c r="B19" s="137" t="s">
        <v>7</v>
      </c>
      <c r="C19" s="142" t="s">
        <v>166</v>
      </c>
      <c r="D19" s="227">
        <v>12000</v>
      </c>
      <c r="E19" s="209">
        <v>5000</v>
      </c>
      <c r="F19" s="227">
        <v>12500</v>
      </c>
      <c r="G19" s="209">
        <v>11500</v>
      </c>
      <c r="H19" s="227">
        <v>14000</v>
      </c>
      <c r="I19" s="130">
        <v>11000</v>
      </c>
    </row>
    <row r="20" spans="1:9" ht="16.5" x14ac:dyDescent="0.3">
      <c r="A20" s="88"/>
      <c r="B20" s="137" t="s">
        <v>8</v>
      </c>
      <c r="C20" s="142" t="s">
        <v>167</v>
      </c>
      <c r="D20" s="227">
        <v>75000</v>
      </c>
      <c r="E20" s="209">
        <v>70000</v>
      </c>
      <c r="F20" s="227">
        <v>70000</v>
      </c>
      <c r="G20" s="209">
        <v>57500</v>
      </c>
      <c r="H20" s="227">
        <v>70000</v>
      </c>
      <c r="I20" s="130">
        <v>68500</v>
      </c>
    </row>
    <row r="21" spans="1:9" ht="16.5" x14ac:dyDescent="0.3">
      <c r="A21" s="88"/>
      <c r="B21" s="137" t="s">
        <v>9</v>
      </c>
      <c r="C21" s="142" t="s">
        <v>168</v>
      </c>
      <c r="D21" s="227">
        <v>27000</v>
      </c>
      <c r="E21" s="209">
        <v>27000</v>
      </c>
      <c r="F21" s="227">
        <v>30000</v>
      </c>
      <c r="G21" s="209">
        <v>24500</v>
      </c>
      <c r="H21" s="227">
        <v>25000</v>
      </c>
      <c r="I21" s="130">
        <v>26700</v>
      </c>
    </row>
    <row r="22" spans="1:9" ht="16.5" x14ac:dyDescent="0.3">
      <c r="A22" s="88"/>
      <c r="B22" s="137" t="s">
        <v>10</v>
      </c>
      <c r="C22" s="142" t="s">
        <v>169</v>
      </c>
      <c r="D22" s="227">
        <v>15000</v>
      </c>
      <c r="E22" s="209">
        <v>14000</v>
      </c>
      <c r="F22" s="227">
        <v>15500</v>
      </c>
      <c r="G22" s="209">
        <v>15000</v>
      </c>
      <c r="H22" s="227">
        <v>11333</v>
      </c>
      <c r="I22" s="130">
        <v>14166.6</v>
      </c>
    </row>
    <row r="23" spans="1:9" ht="16.5" x14ac:dyDescent="0.3">
      <c r="A23" s="88"/>
      <c r="B23" s="137" t="s">
        <v>11</v>
      </c>
      <c r="C23" s="142" t="s">
        <v>170</v>
      </c>
      <c r="D23" s="227">
        <v>5000</v>
      </c>
      <c r="E23" s="209">
        <v>6000</v>
      </c>
      <c r="F23" s="227">
        <v>9500</v>
      </c>
      <c r="G23" s="209">
        <v>5500</v>
      </c>
      <c r="H23" s="227">
        <v>6333</v>
      </c>
      <c r="I23" s="130">
        <v>6466.6</v>
      </c>
    </row>
    <row r="24" spans="1:9" ht="16.5" x14ac:dyDescent="0.3">
      <c r="A24" s="88"/>
      <c r="B24" s="137" t="s">
        <v>12</v>
      </c>
      <c r="C24" s="142" t="s">
        <v>171</v>
      </c>
      <c r="D24" s="227">
        <v>4000</v>
      </c>
      <c r="E24" s="209">
        <v>6000</v>
      </c>
      <c r="F24" s="227">
        <v>7000</v>
      </c>
      <c r="G24" s="209">
        <v>4500</v>
      </c>
      <c r="H24" s="227">
        <v>6000</v>
      </c>
      <c r="I24" s="130">
        <v>5500</v>
      </c>
    </row>
    <row r="25" spans="1:9" ht="16.5" x14ac:dyDescent="0.3">
      <c r="A25" s="88"/>
      <c r="B25" s="137" t="s">
        <v>13</v>
      </c>
      <c r="C25" s="142" t="s">
        <v>172</v>
      </c>
      <c r="D25" s="227">
        <v>4000</v>
      </c>
      <c r="E25" s="209">
        <v>6000</v>
      </c>
      <c r="F25" s="227">
        <v>7000</v>
      </c>
      <c r="G25" s="209">
        <v>5500</v>
      </c>
      <c r="H25" s="227">
        <v>7500</v>
      </c>
      <c r="I25" s="130">
        <v>6000</v>
      </c>
    </row>
    <row r="26" spans="1:9" ht="16.5" x14ac:dyDescent="0.3">
      <c r="A26" s="88"/>
      <c r="B26" s="137" t="s">
        <v>14</v>
      </c>
      <c r="C26" s="142" t="s">
        <v>173</v>
      </c>
      <c r="D26" s="227">
        <v>4000</v>
      </c>
      <c r="E26" s="209">
        <v>6000</v>
      </c>
      <c r="F26" s="227">
        <v>7000</v>
      </c>
      <c r="G26" s="209">
        <v>4500</v>
      </c>
      <c r="H26" s="227">
        <v>5000</v>
      </c>
      <c r="I26" s="130">
        <v>5300</v>
      </c>
    </row>
    <row r="27" spans="1:9" ht="16.5" x14ac:dyDescent="0.3">
      <c r="A27" s="88"/>
      <c r="B27" s="137" t="s">
        <v>15</v>
      </c>
      <c r="C27" s="142" t="s">
        <v>174</v>
      </c>
      <c r="D27" s="227">
        <v>15000</v>
      </c>
      <c r="E27" s="209">
        <v>12000</v>
      </c>
      <c r="F27" s="227">
        <v>20000</v>
      </c>
      <c r="G27" s="209">
        <v>14500</v>
      </c>
      <c r="H27" s="227">
        <v>15000</v>
      </c>
      <c r="I27" s="130">
        <v>15300</v>
      </c>
    </row>
    <row r="28" spans="1:9" ht="16.5" x14ac:dyDescent="0.3">
      <c r="A28" s="88"/>
      <c r="B28" s="137" t="s">
        <v>16</v>
      </c>
      <c r="C28" s="142" t="s">
        <v>175</v>
      </c>
      <c r="D28" s="227">
        <v>7000</v>
      </c>
      <c r="E28" s="209">
        <v>7000</v>
      </c>
      <c r="F28" s="227">
        <v>7500</v>
      </c>
      <c r="G28" s="209">
        <v>5500</v>
      </c>
      <c r="H28" s="227">
        <v>6666</v>
      </c>
      <c r="I28" s="130">
        <v>6733.2</v>
      </c>
    </row>
    <row r="29" spans="1:9" ht="16.5" x14ac:dyDescent="0.3">
      <c r="A29" s="88"/>
      <c r="B29" s="139" t="s">
        <v>17</v>
      </c>
      <c r="C29" s="142" t="s">
        <v>176</v>
      </c>
      <c r="D29" s="227">
        <v>5000</v>
      </c>
      <c r="E29" s="209">
        <v>8000</v>
      </c>
      <c r="F29" s="227">
        <v>7500</v>
      </c>
      <c r="G29" s="209">
        <v>7500</v>
      </c>
      <c r="H29" s="227">
        <v>8333</v>
      </c>
      <c r="I29" s="130">
        <v>7266.6</v>
      </c>
    </row>
    <row r="30" spans="1:9" ht="16.5" x14ac:dyDescent="0.3">
      <c r="A30" s="88"/>
      <c r="B30" s="137" t="s">
        <v>18</v>
      </c>
      <c r="C30" s="142" t="s">
        <v>177</v>
      </c>
      <c r="D30" s="227">
        <v>15500</v>
      </c>
      <c r="E30" s="209">
        <v>30000</v>
      </c>
      <c r="F30" s="227">
        <v>14000</v>
      </c>
      <c r="G30" s="209">
        <v>10000</v>
      </c>
      <c r="H30" s="227">
        <v>10000</v>
      </c>
      <c r="I30" s="130">
        <v>15900</v>
      </c>
    </row>
    <row r="31" spans="1:9" ht="17.25" thickBot="1" x14ac:dyDescent="0.35">
      <c r="A31" s="89"/>
      <c r="B31" s="138" t="s">
        <v>19</v>
      </c>
      <c r="C31" s="143" t="s">
        <v>178</v>
      </c>
      <c r="D31" s="229">
        <v>12500</v>
      </c>
      <c r="E31" s="212">
        <v>13000</v>
      </c>
      <c r="F31" s="229">
        <v>11500</v>
      </c>
      <c r="G31" s="212">
        <v>14000</v>
      </c>
      <c r="H31" s="229">
        <v>12333</v>
      </c>
      <c r="I31" s="167">
        <v>12666.6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3"/>
      <c r="E32" s="231"/>
      <c r="F32" s="233"/>
      <c r="G32" s="231"/>
      <c r="H32" s="233"/>
      <c r="I32" s="174"/>
    </row>
    <row r="33" spans="1:9" ht="16.5" x14ac:dyDescent="0.3">
      <c r="A33" s="87"/>
      <c r="B33" s="128" t="s">
        <v>26</v>
      </c>
      <c r="C33" s="134" t="s">
        <v>179</v>
      </c>
      <c r="D33" s="228">
        <v>15000</v>
      </c>
      <c r="E33" s="206">
        <v>27000</v>
      </c>
      <c r="F33" s="228">
        <v>20000</v>
      </c>
      <c r="G33" s="206">
        <v>24000</v>
      </c>
      <c r="H33" s="228">
        <v>18000</v>
      </c>
      <c r="I33" s="171">
        <v>20800</v>
      </c>
    </row>
    <row r="34" spans="1:9" ht="16.5" x14ac:dyDescent="0.3">
      <c r="A34" s="88"/>
      <c r="B34" s="129" t="s">
        <v>27</v>
      </c>
      <c r="C34" s="15" t="s">
        <v>180</v>
      </c>
      <c r="D34" s="227">
        <v>15000</v>
      </c>
      <c r="E34" s="209">
        <v>27000</v>
      </c>
      <c r="F34" s="227">
        <v>18000</v>
      </c>
      <c r="G34" s="209">
        <v>24000</v>
      </c>
      <c r="H34" s="227">
        <v>17500</v>
      </c>
      <c r="I34" s="130">
        <v>20300</v>
      </c>
    </row>
    <row r="35" spans="1:9" ht="16.5" x14ac:dyDescent="0.3">
      <c r="A35" s="88"/>
      <c r="B35" s="131" t="s">
        <v>28</v>
      </c>
      <c r="C35" s="15" t="s">
        <v>181</v>
      </c>
      <c r="D35" s="227">
        <v>13000</v>
      </c>
      <c r="E35" s="209">
        <v>12000</v>
      </c>
      <c r="F35" s="227">
        <v>14000</v>
      </c>
      <c r="G35" s="209">
        <v>14000</v>
      </c>
      <c r="H35" s="227">
        <v>12333</v>
      </c>
      <c r="I35" s="130">
        <v>13066.6</v>
      </c>
    </row>
    <row r="36" spans="1:9" ht="16.5" x14ac:dyDescent="0.3">
      <c r="A36" s="88"/>
      <c r="B36" s="129" t="s">
        <v>29</v>
      </c>
      <c r="C36" s="189" t="s">
        <v>182</v>
      </c>
      <c r="D36" s="227">
        <v>5000</v>
      </c>
      <c r="E36" s="209">
        <v>8000</v>
      </c>
      <c r="F36" s="227">
        <v>10000</v>
      </c>
      <c r="G36" s="209">
        <v>19000</v>
      </c>
      <c r="H36" s="227">
        <v>12000</v>
      </c>
      <c r="I36" s="130">
        <v>10800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9">
        <v>6500</v>
      </c>
      <c r="E37" s="212">
        <v>5000</v>
      </c>
      <c r="F37" s="229">
        <v>10000</v>
      </c>
      <c r="G37" s="212">
        <v>10000</v>
      </c>
      <c r="H37" s="229">
        <v>5333</v>
      </c>
      <c r="I37" s="167">
        <v>7366.6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30"/>
      <c r="E38" s="232"/>
      <c r="F38" s="230"/>
      <c r="G38" s="232"/>
      <c r="H38" s="230"/>
      <c r="I38" s="167"/>
    </row>
    <row r="39" spans="1:9" ht="16.5" x14ac:dyDescent="0.3">
      <c r="A39" s="87"/>
      <c r="B39" s="170" t="s">
        <v>31</v>
      </c>
      <c r="C39" s="173" t="s">
        <v>213</v>
      </c>
      <c r="D39" s="206">
        <v>320000</v>
      </c>
      <c r="E39" s="206">
        <v>350000</v>
      </c>
      <c r="F39" s="206">
        <v>350000</v>
      </c>
      <c r="G39" s="206">
        <v>290000</v>
      </c>
      <c r="H39" s="206">
        <v>300000</v>
      </c>
      <c r="I39" s="171">
        <v>322000</v>
      </c>
    </row>
    <row r="40" spans="1:9" ht="17.25" thickBot="1" x14ac:dyDescent="0.35">
      <c r="A40" s="89"/>
      <c r="B40" s="172" t="s">
        <v>32</v>
      </c>
      <c r="C40" s="148" t="s">
        <v>185</v>
      </c>
      <c r="D40" s="212">
        <v>240000</v>
      </c>
      <c r="E40" s="212">
        <v>270000</v>
      </c>
      <c r="F40" s="212">
        <v>275000</v>
      </c>
      <c r="G40" s="212">
        <v>260000</v>
      </c>
      <c r="H40" s="212">
        <v>275666</v>
      </c>
      <c r="I40" s="167">
        <v>264133.2</v>
      </c>
    </row>
    <row r="41" spans="1:9" ht="15.75" thickBot="1" x14ac:dyDescent="0.3">
      <c r="D41" s="234">
        <v>877500</v>
      </c>
      <c r="E41" s="235">
        <v>982000</v>
      </c>
      <c r="F41" s="235">
        <v>1001000</v>
      </c>
      <c r="G41" s="235">
        <v>902000</v>
      </c>
      <c r="H41" s="235">
        <v>906662</v>
      </c>
      <c r="I41" s="236">
        <v>933832.39999999991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19-04-2022</vt:lpstr>
      <vt:lpstr>By Order</vt:lpstr>
      <vt:lpstr>All Stores</vt:lpstr>
      <vt:lpstr>'19-04-2022'!Print_Titles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2022-04-21T08:18:53Z</cp:lastPrinted>
  <dcterms:created xsi:type="dcterms:W3CDTF">2010-10-20T06:23:14Z</dcterms:created>
  <dcterms:modified xsi:type="dcterms:W3CDTF">2022-04-21T08:21:55Z</dcterms:modified>
</cp:coreProperties>
</file>