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26-04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'26-04-2022'!$12:$14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6" i="11"/>
  <c r="G86" i="11"/>
  <c r="I83" i="11"/>
  <c r="G83" i="11"/>
  <c r="I89" i="11"/>
  <c r="G89" i="11"/>
  <c r="I87" i="11"/>
  <c r="G87" i="11"/>
  <c r="I84" i="11"/>
  <c r="G84" i="11"/>
  <c r="I85" i="11"/>
  <c r="G85" i="11"/>
  <c r="I77" i="11"/>
  <c r="G77" i="11"/>
  <c r="I78" i="11"/>
  <c r="G78" i="11"/>
  <c r="I79" i="11"/>
  <c r="G79" i="11"/>
  <c r="I76" i="11"/>
  <c r="G76" i="11"/>
  <c r="I80" i="11"/>
  <c r="G80" i="11"/>
  <c r="I72" i="11"/>
  <c r="G72" i="11"/>
  <c r="I71" i="11"/>
  <c r="G71" i="11"/>
  <c r="I73" i="11"/>
  <c r="G73" i="11"/>
  <c r="I69" i="11"/>
  <c r="G69" i="11"/>
  <c r="I68" i="11"/>
  <c r="G68" i="11"/>
  <c r="I70" i="11"/>
  <c r="G70" i="11"/>
  <c r="I58" i="11"/>
  <c r="G58" i="11"/>
  <c r="I57" i="11"/>
  <c r="G57" i="11"/>
  <c r="I59" i="11"/>
  <c r="G59" i="11"/>
  <c r="I64" i="11"/>
  <c r="G64" i="11"/>
  <c r="I62" i="11"/>
  <c r="G62" i="11"/>
  <c r="I65" i="11"/>
  <c r="G65" i="11"/>
  <c r="I61" i="11"/>
  <c r="G61" i="11"/>
  <c r="I63" i="11"/>
  <c r="G63" i="11"/>
  <c r="I60" i="11"/>
  <c r="G60" i="11"/>
  <c r="I52" i="11"/>
  <c r="G52" i="11"/>
  <c r="I51" i="11"/>
  <c r="G51" i="11"/>
  <c r="I50" i="11"/>
  <c r="G50" i="11"/>
  <c r="I54" i="11"/>
  <c r="G54" i="11"/>
  <c r="I53" i="11"/>
  <c r="G53" i="11"/>
  <c r="I49" i="11"/>
  <c r="G49" i="11"/>
  <c r="I41" i="11"/>
  <c r="G41" i="11"/>
  <c r="I43" i="11"/>
  <c r="G43" i="11"/>
  <c r="I42" i="11"/>
  <c r="G42" i="11"/>
  <c r="I45" i="11"/>
  <c r="G45" i="11"/>
  <c r="I46" i="11"/>
  <c r="G46" i="11"/>
  <c r="I44" i="11"/>
  <c r="G44" i="11"/>
  <c r="I35" i="11"/>
  <c r="G35" i="11"/>
  <c r="I38" i="11"/>
  <c r="G38" i="11"/>
  <c r="I37" i="11"/>
  <c r="G37" i="11"/>
  <c r="I36" i="11"/>
  <c r="G36" i="11"/>
  <c r="I34" i="11"/>
  <c r="G34" i="11"/>
  <c r="I25" i="11"/>
  <c r="G25" i="11"/>
  <c r="I26" i="11"/>
  <c r="G26" i="11"/>
  <c r="I23" i="11"/>
  <c r="G23" i="11"/>
  <c r="I17" i="11"/>
  <c r="G17" i="11"/>
  <c r="I22" i="11"/>
  <c r="G22" i="11"/>
  <c r="I24" i="11"/>
  <c r="G24" i="11"/>
  <c r="I21" i="11"/>
  <c r="G21" i="11"/>
  <c r="I20" i="11"/>
  <c r="G20" i="11"/>
  <c r="I18" i="11"/>
  <c r="G18" i="11"/>
  <c r="I29" i="11"/>
  <c r="G29" i="11"/>
  <c r="I16" i="11"/>
  <c r="G16" i="11"/>
  <c r="I28" i="11"/>
  <c r="G28" i="11"/>
  <c r="I31" i="11"/>
  <c r="G31" i="11"/>
  <c r="I19" i="11"/>
  <c r="G19" i="11"/>
  <c r="I27" i="11"/>
  <c r="G27" i="11"/>
  <c r="I30" i="11"/>
  <c r="G30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<sst xmlns="http://schemas.openxmlformats.org/spreadsheetml/2006/main" count="848" uniqueCount="225">
  <si>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</si>
  <si>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</si>
  <si>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</si>
  <si>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</si>
  <si>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</si>
  <si>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</si>
  <si>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</si>
  <si>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</si>
  <si>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</si>
  <si>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</si>
  <si>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</si>
  <si>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</si>
  <si>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</si>
  <si>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</si>
  <si>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</si>
  <si>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</si>
  <si>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</si>
  <si>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</si>
  <si>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</si>
  <si>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</si>
  <si>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</si>
  <si>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</si>
  <si>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</si>
  <si>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</si>
  <si>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</si>
  <si>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</si>
  <si>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</si>
  <si>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</si>
  <si>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</si>
  <si>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</si>
  <si>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</si>
  <si>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</si>
  <si>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</si>
  <si>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</si>
  <si>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</si>
  <si>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</si>
  <si>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</si>
  <si>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</si>
  <si>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</si>
  <si>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</si>
  <si>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</si>
  <si>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</si>
  <si>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</si>
  <si>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</si>
  <si>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</si>
  <si>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</si>
  <si>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</si>
  <si>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</si>
  <si>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</si>
  <si>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</si>
  <si>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</si>
  <si>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</si>
  <si>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</si>
  <si>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</si>
  <si>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</si>
  <si>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</si>
  <si>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</si>
  <si>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</si>
  <si>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</si>
  <si>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</si>
  <si>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</si>
  <si>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</si>
  <si>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</si>
  <si>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</si>
  <si>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</si>
  <si>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</si>
  <si>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</si>
  <si>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</si>
  <si>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</si>
  <si>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</si>
  <si>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</si>
  <si>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</si>
  <si>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</si>
  <si>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</si>
  <si>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</si>
  <si>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</si>
  <si>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</si>
  <si>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</si>
  <si>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</si>
  <si>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</si>
  <si>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</si>
  <si>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</si>
  <si>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</si>
  <si>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</si>
  <si>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</si>
  <si>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</si>
  <si>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</si>
  <si>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</si>
  <si>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</si>
  <si>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</si>
  <si>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</si>
  <si>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</si>
  <si>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</si>
  <si>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</si>
  <si>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</si>
  <si>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</si>
  <si>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</si>
  <si>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</si>
  <si>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</si>
  <si>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</si>
  <si>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</si>
  <si>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</si>
  <si>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</si>
  <si>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</si>
  <si>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</si>
  <si>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</si>
  <si>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</si>
  <si>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</si>
  <si>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</si>
  <si>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</si>
  <si>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</si>
  <si>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</si>
  <si>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</si>
  <si>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</si>
  <si>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</si>
  <si>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</si>
  <si>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</si>
  <si>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</si>
  <si>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</si>
  <si>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</si>
  <si>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</si>
  <si>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</si>
  <si>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</si>
  <si>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</si>
  <si>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</si>
  <si>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</si>
  <si>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</si>
  <si>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</si>
  <si>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</si>
  <si>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</si>
  <si>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</si>
  <si>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</si>
  <si>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</si>
  <si>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</si>
  <si>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</si>
  <si>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</si>
  <si>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</si>
  <si>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</si>
  <si>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</si>
  <si>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</si>
  <si>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</si>
  <si>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</si>
  <si>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</si>
  <si>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</si>
  <si>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</si>
  <si>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</si>
  <si>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</si>
  <si>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</si>
  <si>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</si>
  <si>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</si>
  <si>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</si>
  <si>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</si>
  <si>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</si>
  <si>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</si>
  <si>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</si>
  <si>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</si>
  <si>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</si>
  <si>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</si>
  <si>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</si>
  <si>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</si>
  <si>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</si>
  <si>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</si>
  <si>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</si>
  <si>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</si>
  <si>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</si>
  <si>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</si>
  <si>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</si>
  <si>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</si>
  <si>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</si>
  <si>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</si>
  <si>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</si>
  <si>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</si>
  <si>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</si>
  <si>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</si>
  <si>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</si>
  <si>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</si>
  <si>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</si>
  <si>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</si>
  <si>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</si>
  <si>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</si>
  <si>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</si>
  <si>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</si>
  <si>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</si>
  <si>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</si>
  <si>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</si>
  <si>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</si>
  <si>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</si>
  <si>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</si>
  <si>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</si>
  <si>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</si>
  <si>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</si>
  <si>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</si>
  <si>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</si>
  <si>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</si>
  <si>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</si>
  <si>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</si>
  <si>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</si>
  <si>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</si>
  <si>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</si>
  <si>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</si>
  <si>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</si>
  <si>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</si>
  <si>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</si>
  <si>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</si>
  <si>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</si>
  <si>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</si>
  <si>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</si>
  <si>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</si>
  <si>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</si>
  <si>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</si>
  <si>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</si>
  <si>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</si>
  <si>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</si>
  <si>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</si>
  <si>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</si>
  <si>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</si>
  <si>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</si>
  <si>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نيسان 2021 (ل.ل.)</t>
  </si>
  <si>
    <t>معدل أسعار  السوبرماركات في 19-04-2022 (ل.ل.)</t>
  </si>
  <si>
    <t>معدل أسعار المحلات والملاحم في 19-04-2022 (ل.ل.)</t>
  </si>
  <si>
    <t>المعدل العام للأسعار في 19-04-2022  (ل.ل.)</t>
  </si>
  <si>
    <t>معدل أسعار  السوبرماركات في 26-04-2022 (ل.ل.)</t>
  </si>
  <si>
    <t xml:space="preserve"> التاريخ 26 نيسان 2022</t>
  </si>
  <si>
    <t>معدل أسعار المحلات والملاحم في 26-04-2022 (ل.ل.)</t>
  </si>
  <si>
    <t>المعدل العام للأسعار في 26-04-2022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</si>
</sst>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7" t="s">
        <v>202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8" t="s">
        <v>3</v>
      </c>
      <c r="B12" s="244"/>
      <c r="C12" s="242" t="s">
        <v>0</v>
      </c>
      <c r="D12" s="240" t="s">
        <v>23</v>
      </c>
      <c r="E12" s="240" t="s">
        <v>217</v>
      </c>
      <c r="F12" s="240" t="s">
        <v>221</v>
      </c>
      <c r="G12" s="240" t="s">
        <v>197</v>
      </c>
      <c r="H12" s="240" t="s">
        <v>218</v>
      </c>
      <c r="I12" s="240" t="s">
        <v>187</v>
      </c>
    </row>
    <row r="13" spans="1:9" ht="38.25" customHeight="1" thickBot="1" x14ac:dyDescent="0.25">
      <c r="A13" s="239"/>
      <c r="B13" s="245"/>
      <c r="C13" s="243"/>
      <c r="D13" s="241"/>
      <c r="E13" s="241"/>
      <c r="F13" s="241"/>
      <c r="G13" s="241"/>
      <c r="H13" s="241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4460.4250000000002</v>
      </c>
      <c r="F15" s="215">
        <v>32610.888888888891</v>
      </c>
      <c r="G15" s="45">
        <f t="shared" ref="G15:G30" si="0">(F15-E15)/E15</f>
        <v>6.3111618038390711</v>
      </c>
      <c r="H15" s="215">
        <v>26333.111111111109</v>
      </c>
      <c r="I15" s="45">
        <f t="shared" ref="I15:I30" si="1">(F15-H15)/H15</f>
        <v>0.23839863627541175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4997.1361111111109</v>
      </c>
      <c r="F16" s="209">
        <v>32374.75</v>
      </c>
      <c r="G16" s="48">
        <f t="shared" si="0"/>
        <v>5.4786608329548763</v>
      </c>
      <c r="H16" s="209">
        <v>30062.25</v>
      </c>
      <c r="I16" s="44">
        <f t="shared" si="1"/>
        <v>7.6923716621344049E-2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5322.0027777777777</v>
      </c>
      <c r="F17" s="209">
        <v>27666.444444444445</v>
      </c>
      <c r="G17" s="48">
        <f t="shared" si="0"/>
        <v>4.1985024434723561</v>
      </c>
      <c r="H17" s="209">
        <v>28610.888888888891</v>
      </c>
      <c r="I17" s="44">
        <f t="shared" si="1"/>
        <v>-3.3009965125942752E-2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1719.5</v>
      </c>
      <c r="F18" s="209">
        <v>18916.666666666668</v>
      </c>
      <c r="G18" s="48">
        <f t="shared" si="0"/>
        <v>10.001260056217893</v>
      </c>
      <c r="H18" s="209">
        <v>14777.555555555555</v>
      </c>
      <c r="I18" s="44">
        <f t="shared" si="1"/>
        <v>0.28009443751033863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14525.857142857143</v>
      </c>
      <c r="F19" s="209">
        <v>77083</v>
      </c>
      <c r="G19" s="48">
        <f t="shared" si="0"/>
        <v>4.3066059539146941</v>
      </c>
      <c r="H19" s="209">
        <v>67749.666666666672</v>
      </c>
      <c r="I19" s="44">
        <f t="shared" si="1"/>
        <v>0.13776205540986664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5751.4</v>
      </c>
      <c r="F20" s="209">
        <v>21554.222222222223</v>
      </c>
      <c r="G20" s="48">
        <f t="shared" si="0"/>
        <v>2.7476479156765699</v>
      </c>
      <c r="H20" s="209">
        <v>32554.222222222223</v>
      </c>
      <c r="I20" s="44">
        <f t="shared" si="1"/>
        <v>-0.33789779786202845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4009.6875000000005</v>
      </c>
      <c r="F21" s="209">
        <v>20320.888888888891</v>
      </c>
      <c r="G21" s="48">
        <f t="shared" si="0"/>
        <v>4.0679482849695612</v>
      </c>
      <c r="H21" s="209">
        <v>18749.777777777777</v>
      </c>
      <c r="I21" s="44">
        <f t="shared" si="1"/>
        <v>8.3793585701756573E-2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896.99999999999989</v>
      </c>
      <c r="F22" s="209">
        <v>7105.333333333333</v>
      </c>
      <c r="G22" s="48">
        <f t="shared" si="0"/>
        <v>6.9212188777406176</v>
      </c>
      <c r="H22" s="209">
        <v>7924.75</v>
      </c>
      <c r="I22" s="44">
        <f t="shared" si="1"/>
        <v>-0.1033996866357509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1121.875</v>
      </c>
      <c r="F23" s="209">
        <v>6562.5</v>
      </c>
      <c r="G23" s="48">
        <f t="shared" si="0"/>
        <v>4.8495821727019495</v>
      </c>
      <c r="H23" s="209">
        <v>6987.5</v>
      </c>
      <c r="I23" s="44">
        <f t="shared" si="1"/>
        <v>-6.0822898032200361E-2</v>
      </c>
    </row>
    <row r="24" spans="1:9" ht="16.5" x14ac:dyDescent="0.3">
      <c r="A24" s="37"/>
      <c r="B24" s="92" t="s">
        <v>13</v>
      </c>
      <c r="C24" s="15" t="s">
        <v>93</v>
      </c>
      <c r="D24" s="187" t="s">
        <v>81</v>
      </c>
      <c r="E24" s="209">
        <v>1222.3298611111111</v>
      </c>
      <c r="F24" s="209">
        <v>5937.5</v>
      </c>
      <c r="G24" s="48">
        <f t="shared" si="0"/>
        <v>3.8575267519053718</v>
      </c>
      <c r="H24" s="209">
        <v>5737.25</v>
      </c>
      <c r="I24" s="44">
        <f t="shared" si="1"/>
        <v>3.4903481633186628E-2</v>
      </c>
    </row>
    <row r="25" spans="1:9" ht="16.5" x14ac:dyDescent="0.3">
      <c r="A25" s="37"/>
      <c r="B25" s="92" t="s">
        <v>14</v>
      </c>
      <c r="C25" s="15" t="s">
        <v>94</v>
      </c>
      <c r="D25" s="187" t="s">
        <v>81</v>
      </c>
      <c r="E25" s="209">
        <v>1051.3916666666667</v>
      </c>
      <c r="F25" s="209">
        <v>7487.5</v>
      </c>
      <c r="G25" s="48">
        <f t="shared" si="0"/>
        <v>6.1215135495018513</v>
      </c>
      <c r="H25" s="209">
        <v>7485.7142857142853</v>
      </c>
      <c r="I25" s="44">
        <f t="shared" si="1"/>
        <v>2.3854961832066277E-4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2878.5</v>
      </c>
      <c r="F26" s="209">
        <v>19994.222222222223</v>
      </c>
      <c r="G26" s="48">
        <f t="shared" si="0"/>
        <v>5.9460560091096832</v>
      </c>
      <c r="H26" s="209">
        <v>22220.888888888891</v>
      </c>
      <c r="I26" s="44">
        <f t="shared" si="1"/>
        <v>-0.1002060123607417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1286.5111111111112</v>
      </c>
      <c r="F27" s="209">
        <v>6000</v>
      </c>
      <c r="G27" s="48">
        <f t="shared" si="0"/>
        <v>3.6637762769246711</v>
      </c>
      <c r="H27" s="209">
        <v>6028.2857142857147</v>
      </c>
      <c r="I27" s="44">
        <f t="shared" si="1"/>
        <v>-4.6921655054742578E-3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4954.0875000000005</v>
      </c>
      <c r="F28" s="209">
        <v>8812.25</v>
      </c>
      <c r="G28" s="48">
        <f t="shared" si="0"/>
        <v>0.77878368115217966</v>
      </c>
      <c r="H28" s="209">
        <v>9159.7777777777774</v>
      </c>
      <c r="I28" s="44">
        <f t="shared" si="1"/>
        <v>-3.7940634173560694E-2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5519.6802083333332</v>
      </c>
      <c r="F29" s="209">
        <v>21625</v>
      </c>
      <c r="G29" s="48">
        <f t="shared" si="0"/>
        <v>2.9177994347121183</v>
      </c>
      <c r="H29" s="209">
        <v>21043.75</v>
      </c>
      <c r="I29" s="44">
        <f t="shared" si="1"/>
        <v>2.7621027621027621E-2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4668.2750000000005</v>
      </c>
      <c r="F30" s="212">
        <v>14210</v>
      </c>
      <c r="G30" s="51">
        <f t="shared" si="0"/>
        <v>2.0439509240565301</v>
      </c>
      <c r="H30" s="212">
        <v>14221.111111111111</v>
      </c>
      <c r="I30" s="56">
        <f t="shared" si="1"/>
        <v>-7.8131103992500831E-4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7981.375</v>
      </c>
      <c r="F32" s="215">
        <v>20749.75</v>
      </c>
      <c r="G32" s="45">
        <f>(F32-E32)/E32</f>
        <v>1.5997713426571236</v>
      </c>
      <c r="H32" s="215">
        <v>22277.555555555555</v>
      </c>
      <c r="I32" s="44">
        <f>(F32-H32)/H32</f>
        <v>-6.8580484593362495E-2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8256.0194444444442</v>
      </c>
      <c r="F33" s="209">
        <v>21937.25</v>
      </c>
      <c r="G33" s="48">
        <f>(F33-E33)/E33</f>
        <v>1.6571218911992496</v>
      </c>
      <c r="H33" s="209">
        <v>20999.714285714286</v>
      </c>
      <c r="I33" s="44">
        <f>(F33-H33)/H33</f>
        <v>4.4645165240343378E-2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6131.1</v>
      </c>
      <c r="F34" s="209">
        <v>14535.714285714286</v>
      </c>
      <c r="G34" s="48">
        <f>(F34-E34)/E34</f>
        <v>1.3708167026657998</v>
      </c>
      <c r="H34" s="209">
        <v>14357.142857142857</v>
      </c>
      <c r="I34" s="44">
        <f>(F34-H34)/H34</f>
        <v>1.2437810945273686E-2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7603.7833333333338</v>
      </c>
      <c r="F35" s="209">
        <v>14333.333333333334</v>
      </c>
      <c r="G35" s="48">
        <f>(F35-E35)/E35</f>
        <v>0.88502653284439536</v>
      </c>
      <c r="H35" s="209">
        <v>13166.666666666666</v>
      </c>
      <c r="I35" s="44">
        <f>(F35-H35)/H35</f>
        <v>8.8607594936708958E-2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4245.2250000000004</v>
      </c>
      <c r="F36" s="209">
        <v>10720.888888888889</v>
      </c>
      <c r="G36" s="51">
        <f>(F36-E36)/E36</f>
        <v>1.5253994520641163</v>
      </c>
      <c r="H36" s="209">
        <v>10832</v>
      </c>
      <c r="I36" s="56">
        <f>(F36-H36)/H36</f>
        <v>-1.0257672739208946E-2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96916.375</v>
      </c>
      <c r="F38" s="209">
        <v>371559.6</v>
      </c>
      <c r="G38" s="45">
        <f t="shared" ref="G38:G43" si="2">(F38-E38)/E38</f>
        <v>2.833816524813273</v>
      </c>
      <c r="H38" s="209">
        <v>365359.6</v>
      </c>
      <c r="I38" s="44">
        <f t="shared" ref="I38:I43" si="3">(F38-H38)/H38</f>
        <v>1.6969582843861228E-2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56856.474999999999</v>
      </c>
      <c r="F39" s="209">
        <v>258241.14285714287</v>
      </c>
      <c r="G39" s="48">
        <f t="shared" si="2"/>
        <v>3.5419829994234231</v>
      </c>
      <c r="H39" s="209">
        <v>238541.14285714287</v>
      </c>
      <c r="I39" s="44">
        <f t="shared" si="3"/>
        <v>8.25853341861362E-2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32184.5</v>
      </c>
      <c r="F40" s="209">
        <v>176648</v>
      </c>
      <c r="G40" s="48">
        <f t="shared" si="2"/>
        <v>4.4886047631623915</v>
      </c>
      <c r="H40" s="209">
        <v>168314.66666666666</v>
      </c>
      <c r="I40" s="44">
        <f t="shared" si="3"/>
        <v>4.9510440761747897E-2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19639.116666666665</v>
      </c>
      <c r="F41" s="209">
        <v>83284.28571428571</v>
      </c>
      <c r="G41" s="48">
        <f t="shared" si="2"/>
        <v>3.2407348114410635</v>
      </c>
      <c r="H41" s="209">
        <v>83570</v>
      </c>
      <c r="I41" s="44">
        <f t="shared" si="3"/>
        <v>-3.4188618608865604E-3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18728</v>
      </c>
      <c r="F42" s="209">
        <v>71333.333333333328</v>
      </c>
      <c r="G42" s="48">
        <f t="shared" si="2"/>
        <v>2.8089135696995582</v>
      </c>
      <c r="H42" s="209">
        <v>69666.666666666672</v>
      </c>
      <c r="I42" s="44">
        <f t="shared" si="3"/>
        <v>2.3923444976076413E-2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32817.46428571429</v>
      </c>
      <c r="F43" s="209">
        <v>163857.14285714287</v>
      </c>
      <c r="G43" s="51">
        <f t="shared" si="2"/>
        <v>3.9929860951649219</v>
      </c>
      <c r="H43" s="209">
        <v>164875</v>
      </c>
      <c r="I43" s="59">
        <f t="shared" si="3"/>
        <v>-6.1735080688832778E-3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26385.008928571428</v>
      </c>
      <c r="F45" s="209">
        <v>96078.3</v>
      </c>
      <c r="G45" s="45">
        <f t="shared" ref="G45:G50" si="4">(F45-E45)/E45</f>
        <v>2.6413972896541291</v>
      </c>
      <c r="H45" s="209">
        <v>97143.666666666672</v>
      </c>
      <c r="I45" s="44">
        <f t="shared" ref="I45:I50" si="5">(F45-H45)/H45</f>
        <v>-1.0966918412934814E-2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13701.875</v>
      </c>
      <c r="F46" s="209">
        <v>74816.444444444438</v>
      </c>
      <c r="G46" s="48">
        <f t="shared" si="4"/>
        <v>4.4603070342157141</v>
      </c>
      <c r="H46" s="209">
        <v>74594.222222222219</v>
      </c>
      <c r="I46" s="84">
        <f t="shared" si="5"/>
        <v>2.9790808939625514E-3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47211.361111111109</v>
      </c>
      <c r="F47" s="209">
        <v>234712</v>
      </c>
      <c r="G47" s="48">
        <f t="shared" si="4"/>
        <v>3.9715152132049192</v>
      </c>
      <c r="H47" s="209">
        <v>230027.55555555556</v>
      </c>
      <c r="I47" s="84">
        <f t="shared" si="5"/>
        <v>2.0364709928472308E-2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112936.99966666667</v>
      </c>
      <c r="F48" s="209">
        <v>286987.5</v>
      </c>
      <c r="G48" s="48">
        <f t="shared" si="4"/>
        <v>1.5411291325875758</v>
      </c>
      <c r="H48" s="209">
        <v>286991.66666666669</v>
      </c>
      <c r="I48" s="84">
        <f t="shared" si="5"/>
        <v>-1.4518423879971203E-5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4998.25</v>
      </c>
      <c r="F49" s="209">
        <v>25060</v>
      </c>
      <c r="G49" s="48">
        <f t="shared" si="4"/>
        <v>4.0137548141849644</v>
      </c>
      <c r="H49" s="209">
        <v>25060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57497.625</v>
      </c>
      <c r="F50" s="209">
        <v>269750</v>
      </c>
      <c r="G50" s="56">
        <f t="shared" si="4"/>
        <v>3.6914981270965539</v>
      </c>
      <c r="H50" s="209">
        <v>269750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18162.9375</v>
      </c>
      <c r="F52" s="206">
        <v>48495</v>
      </c>
      <c r="G52" s="208">
        <f t="shared" ref="G52:G60" si="6">(F52-E52)/E52</f>
        <v>1.6699976256593956</v>
      </c>
      <c r="H52" s="206">
        <v>48475</v>
      </c>
      <c r="I52" s="117">
        <f t="shared" ref="I52:I60" si="7">(F52-H52)/H52</f>
        <v>4.1258380608561113E-4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29680.375</v>
      </c>
      <c r="F53" s="209">
        <v>56301.666666666664</v>
      </c>
      <c r="G53" s="211">
        <f t="shared" si="6"/>
        <v>0.89693245677208133</v>
      </c>
      <c r="H53" s="209">
        <v>52880</v>
      </c>
      <c r="I53" s="84">
        <f t="shared" si="7"/>
        <v>6.4706253151790169E-2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22748.862499999999</v>
      </c>
      <c r="F54" s="209">
        <v>39209.599999999999</v>
      </c>
      <c r="G54" s="211">
        <f t="shared" si="6"/>
        <v>0.72358508035291869</v>
      </c>
      <c r="H54" s="209">
        <v>38380.6</v>
      </c>
      <c r="I54" s="84">
        <f t="shared" si="7"/>
        <v>2.1599453890767732E-2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24141.55</v>
      </c>
      <c r="F55" s="209">
        <v>55125</v>
      </c>
      <c r="G55" s="211">
        <f t="shared" si="6"/>
        <v>1.2834076519527537</v>
      </c>
      <c r="H55" s="209">
        <v>47125</v>
      </c>
      <c r="I55" s="84">
        <f t="shared" si="7"/>
        <v>0.16976127320954906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10087.625</v>
      </c>
      <c r="F56" s="209">
        <v>24396</v>
      </c>
      <c r="G56" s="216">
        <f t="shared" si="6"/>
        <v>1.4184086938203988</v>
      </c>
      <c r="H56" s="209">
        <v>23096</v>
      </c>
      <c r="I56" s="85">
        <f t="shared" si="7"/>
        <v>5.6286802909594737E-2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4156.3999999999996</v>
      </c>
      <c r="F57" s="212">
        <v>16000</v>
      </c>
      <c r="G57" s="214">
        <f t="shared" si="6"/>
        <v>2.8494851313636804</v>
      </c>
      <c r="H57" s="212">
        <v>14250</v>
      </c>
      <c r="I57" s="118">
        <f t="shared" si="7"/>
        <v>0.12280701754385964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26764.055555555555</v>
      </c>
      <c r="F58" s="215">
        <v>47557.142857142855</v>
      </c>
      <c r="G58" s="44">
        <f t="shared" si="6"/>
        <v>0.77690345764026669</v>
      </c>
      <c r="H58" s="215">
        <v>48208.333333333336</v>
      </c>
      <c r="I58" s="44">
        <f t="shared" si="7"/>
        <v>-1.3507840474132702E-2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29149.666666666668</v>
      </c>
      <c r="F59" s="209">
        <v>56076.857142857145</v>
      </c>
      <c r="G59" s="48">
        <f t="shared" si="6"/>
        <v>0.92375637718637638</v>
      </c>
      <c r="H59" s="209">
        <v>57731.333333333336</v>
      </c>
      <c r="I59" s="44">
        <f t="shared" si="7"/>
        <v>-2.8658201620313475E-2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113375</v>
      </c>
      <c r="F60" s="209">
        <v>474250</v>
      </c>
      <c r="G60" s="51">
        <f t="shared" si="6"/>
        <v>3.183020948180816</v>
      </c>
      <c r="H60" s="209">
        <v>481250</v>
      </c>
      <c r="I60" s="51">
        <f t="shared" si="7"/>
        <v>-1.4545454545454545E-2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32969.569444444445</v>
      </c>
      <c r="F62" s="209">
        <v>96098</v>
      </c>
      <c r="G62" s="45">
        <f t="shared" ref="G62:G67" si="8">(F62-E62)/E62</f>
        <v>1.9147484064640414</v>
      </c>
      <c r="H62" s="209">
        <v>95798.28571428571</v>
      </c>
      <c r="I62" s="44">
        <f t="shared" ref="I62:I67" si="9">(F62-H62)/H62</f>
        <v>3.1285975889816537E-3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176510.66666666669</v>
      </c>
      <c r="F63" s="209">
        <v>580273.6</v>
      </c>
      <c r="G63" s="48">
        <f t="shared" si="8"/>
        <v>2.2874704456010209</v>
      </c>
      <c r="H63" s="209">
        <v>580273.6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106797.67857142858</v>
      </c>
      <c r="F64" s="209">
        <v>369242.5</v>
      </c>
      <c r="G64" s="48">
        <f t="shared" si="8"/>
        <v>2.4574019298841097</v>
      </c>
      <c r="H64" s="209">
        <v>369242.5</v>
      </c>
      <c r="I64" s="84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38449.25</v>
      </c>
      <c r="F65" s="209">
        <v>151100</v>
      </c>
      <c r="G65" s="48">
        <f t="shared" si="8"/>
        <v>2.929855588860641</v>
      </c>
      <c r="H65" s="209">
        <v>144102.5</v>
      </c>
      <c r="I65" s="84">
        <f t="shared" si="9"/>
        <v>4.8559185302128695E-2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25891</v>
      </c>
      <c r="F66" s="209">
        <v>65615.833333333328</v>
      </c>
      <c r="G66" s="48">
        <f t="shared" si="8"/>
        <v>1.5343105068685385</v>
      </c>
      <c r="H66" s="209">
        <v>64966.666666666664</v>
      </c>
      <c r="I66" s="84">
        <f t="shared" si="9"/>
        <v>9.9923037455104807E-3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20747.821428571428</v>
      </c>
      <c r="F67" s="209">
        <v>51107</v>
      </c>
      <c r="G67" s="51">
        <f t="shared" si="8"/>
        <v>1.4632465714989011</v>
      </c>
      <c r="H67" s="209">
        <v>50008.6</v>
      </c>
      <c r="I67" s="85">
        <f t="shared" si="9"/>
        <v>2.1964222153789577E-2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24846.055555555555</v>
      </c>
      <c r="F69" s="215">
        <v>59447.25</v>
      </c>
      <c r="G69" s="45">
        <f>(F69-E69)/E69</f>
        <v>1.3926232422316085</v>
      </c>
      <c r="H69" s="215">
        <v>57041</v>
      </c>
      <c r="I69" s="44">
        <f>(F69-H69)/H69</f>
        <v>4.2184568994232216E-2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6962.3374999999996</v>
      </c>
      <c r="F70" s="209">
        <v>37934</v>
      </c>
      <c r="G70" s="48">
        <f>(F70-E70)/E70</f>
        <v>4.4484575043941783</v>
      </c>
      <c r="H70" s="209">
        <v>40840.5</v>
      </c>
      <c r="I70" s="44">
        <f>(F70-H70)/H70</f>
        <v>-7.11671012842644E-2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9226.5</v>
      </c>
      <c r="F71" s="209">
        <v>22751.625</v>
      </c>
      <c r="G71" s="48">
        <f>(F71-E71)/E71</f>
        <v>1.465899853682328</v>
      </c>
      <c r="H71" s="209">
        <v>22242.875</v>
      </c>
      <c r="I71" s="44">
        <f>(F71-H71)/H71</f>
        <v>2.28724928769325E-2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10414.4375</v>
      </c>
      <c r="F72" s="209">
        <v>30715.75</v>
      </c>
      <c r="G72" s="48">
        <f>(F72-E72)/E72</f>
        <v>1.9493431594361192</v>
      </c>
      <c r="H72" s="209">
        <v>30465.75</v>
      </c>
      <c r="I72" s="44">
        <f>(F72-H72)/H72</f>
        <v>8.2059361742284377E-3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9708.2291666666679</v>
      </c>
      <c r="F73" s="218">
        <v>24469.666666666668</v>
      </c>
      <c r="G73" s="48">
        <f>(F73-E73)/E73</f>
        <v>1.5205077307696433</v>
      </c>
      <c r="H73" s="218">
        <v>24993.833333333332</v>
      </c>
      <c r="I73" s="59">
        <f>(F73-H73)/H73</f>
        <v>-2.0971839720464285E-2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7862.8333333333339</v>
      </c>
      <c r="F75" s="206">
        <v>20083.599999999999</v>
      </c>
      <c r="G75" s="44">
        <f t="shared" ref="G75:G81" si="10">(F75-E75)/E75</f>
        <v>1.5542446531148648</v>
      </c>
      <c r="H75" s="206">
        <v>20083.599999999999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9408.960317460318</v>
      </c>
      <c r="F76" s="209">
        <v>28887.5</v>
      </c>
      <c r="G76" s="48">
        <f t="shared" si="10"/>
        <v>2.070211694526241</v>
      </c>
      <c r="H76" s="209">
        <v>29230</v>
      </c>
      <c r="I76" s="44">
        <f t="shared" si="11"/>
        <v>-1.1717413616147794E-2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4014.729166666667</v>
      </c>
      <c r="F77" s="209">
        <v>11326.857142857143</v>
      </c>
      <c r="G77" s="48">
        <f t="shared" si="10"/>
        <v>1.8213253429151137</v>
      </c>
      <c r="H77" s="209">
        <v>11198.285714285714</v>
      </c>
      <c r="I77" s="44">
        <f t="shared" si="11"/>
        <v>1.1481349186099983E-2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7564.5277777777783</v>
      </c>
      <c r="F78" s="209">
        <v>18538.333333333332</v>
      </c>
      <c r="G78" s="48">
        <f t="shared" si="10"/>
        <v>1.4506927435435124</v>
      </c>
      <c r="H78" s="209">
        <v>17585</v>
      </c>
      <c r="I78" s="44">
        <f t="shared" si="11"/>
        <v>5.4212870817931878E-2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5486.0535714285716</v>
      </c>
      <c r="F79" s="209">
        <v>30146.333333333332</v>
      </c>
      <c r="G79" s="48">
        <f t="shared" si="10"/>
        <v>4.4950854819092134</v>
      </c>
      <c r="H79" s="209">
        <v>30809</v>
      </c>
      <c r="I79" s="44">
        <f t="shared" si="11"/>
        <v>-2.1508866456771331E-2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48416.375</v>
      </c>
      <c r="F80" s="209">
        <v>75000</v>
      </c>
      <c r="G80" s="48">
        <f t="shared" si="10"/>
        <v>0.54906268798521163</v>
      </c>
      <c r="H80" s="209">
        <v>75000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8492.0277777777774</v>
      </c>
      <c r="F81" s="212">
        <v>44368.3</v>
      </c>
      <c r="G81" s="51">
        <f t="shared" si="10"/>
        <v>4.2247002907956155</v>
      </c>
      <c r="H81" s="212">
        <v>43713.3</v>
      </c>
      <c r="I81" s="56">
        <f t="shared" si="11"/>
        <v>1.4983998005183775E-2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21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203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8" t="s">
        <v>3</v>
      </c>
      <c r="B12" s="244"/>
      <c r="C12" s="246" t="s">
        <v>0</v>
      </c>
      <c r="D12" s="240" t="s">
        <v>23</v>
      </c>
      <c r="E12" s="240" t="s">
        <v>217</v>
      </c>
      <c r="F12" s="248" t="s">
        <v>223</v>
      </c>
      <c r="G12" s="240" t="s">
        <v>197</v>
      </c>
      <c r="H12" s="248" t="s">
        <v>219</v>
      </c>
      <c r="I12" s="240" t="s">
        <v>187</v>
      </c>
    </row>
    <row r="13" spans="1:9" ht="30.75" customHeight="1" thickBot="1" x14ac:dyDescent="0.25">
      <c r="A13" s="239"/>
      <c r="B13" s="245"/>
      <c r="C13" s="247"/>
      <c r="D13" s="241"/>
      <c r="E13" s="241"/>
      <c r="F13" s="249"/>
      <c r="G13" s="241"/>
      <c r="H13" s="249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4460.4250000000002</v>
      </c>
      <c r="F15" s="180">
        <v>27833.200000000001</v>
      </c>
      <c r="G15" s="44">
        <f>(F15-E15)/E15</f>
        <v>5.2400331806946649</v>
      </c>
      <c r="H15" s="180">
        <v>23533.200000000001</v>
      </c>
      <c r="I15" s="119">
        <f>(F15-H15)/H15</f>
        <v>0.1827205819863002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4997.1361111111109</v>
      </c>
      <c r="F16" s="180">
        <v>26200</v>
      </c>
      <c r="G16" s="48">
        <f t="shared" ref="G16:G39" si="0">(F16-E16)/E16</f>
        <v>4.2430030756505532</v>
      </c>
      <c r="H16" s="180">
        <v>25466.6</v>
      </c>
      <c r="I16" s="48">
        <f>(F16-H16)/H16</f>
        <v>2.8798504708127566E-2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5322.0027777777777</v>
      </c>
      <c r="F17" s="180">
        <v>20900</v>
      </c>
      <c r="G17" s="48">
        <f t="shared" si="0"/>
        <v>2.9270930273221079</v>
      </c>
      <c r="H17" s="180">
        <v>24866.6</v>
      </c>
      <c r="I17" s="48">
        <f t="shared" ref="I17:I29" si="1">(F17-H17)/H17</f>
        <v>-0.15951517296293014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1719.5</v>
      </c>
      <c r="F18" s="180">
        <v>14666.6</v>
      </c>
      <c r="G18" s="48">
        <f t="shared" si="0"/>
        <v>7.52957255015993</v>
      </c>
      <c r="H18" s="180">
        <v>11000</v>
      </c>
      <c r="I18" s="48">
        <f t="shared" si="1"/>
        <v>0.33332727272727275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14525.857142857143</v>
      </c>
      <c r="F19" s="180">
        <v>71500</v>
      </c>
      <c r="G19" s="48">
        <f t="shared" si="0"/>
        <v>3.9222568621473037</v>
      </c>
      <c r="H19" s="180">
        <v>68500</v>
      </c>
      <c r="I19" s="48">
        <f t="shared" si="1"/>
        <v>4.3795620437956206E-2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5751.4</v>
      </c>
      <c r="F20" s="180">
        <v>22900</v>
      </c>
      <c r="G20" s="48">
        <f t="shared" si="0"/>
        <v>2.9816392530514308</v>
      </c>
      <c r="H20" s="180">
        <v>26700</v>
      </c>
      <c r="I20" s="48">
        <f t="shared" si="1"/>
        <v>-0.14232209737827714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4009.6875000000005</v>
      </c>
      <c r="F21" s="180">
        <v>16200</v>
      </c>
      <c r="G21" s="48">
        <f t="shared" si="0"/>
        <v>3.0402151040448908</v>
      </c>
      <c r="H21" s="180">
        <v>14166.6</v>
      </c>
      <c r="I21" s="48">
        <f t="shared" si="1"/>
        <v>0.14353479310490869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896.99999999999989</v>
      </c>
      <c r="F22" s="180">
        <v>5900</v>
      </c>
      <c r="G22" s="48">
        <f t="shared" si="0"/>
        <v>5.5774804905239694</v>
      </c>
      <c r="H22" s="180">
        <v>6466.6</v>
      </c>
      <c r="I22" s="48">
        <f t="shared" si="1"/>
        <v>-8.7619459994432977E-2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1121.875</v>
      </c>
      <c r="F23" s="180">
        <v>4966.6000000000004</v>
      </c>
      <c r="G23" s="48">
        <f t="shared" si="0"/>
        <v>3.4270529247910866</v>
      </c>
      <c r="H23" s="180">
        <v>5500</v>
      </c>
      <c r="I23" s="48">
        <f t="shared" si="1"/>
        <v>-9.6981818181818114E-2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1222.3298611111111</v>
      </c>
      <c r="F24" s="180">
        <v>5233.2</v>
      </c>
      <c r="G24" s="48">
        <f t="shared" si="0"/>
        <v>3.281332041780411</v>
      </c>
      <c r="H24" s="180">
        <v>6000</v>
      </c>
      <c r="I24" s="48">
        <f t="shared" si="1"/>
        <v>-0.12780000000000002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1051.3916666666667</v>
      </c>
      <c r="F25" s="180">
        <v>5500</v>
      </c>
      <c r="G25" s="48">
        <f t="shared" si="0"/>
        <v>4.2311618727559503</v>
      </c>
      <c r="H25" s="180">
        <v>5300</v>
      </c>
      <c r="I25" s="48">
        <f t="shared" si="1"/>
        <v>3.7735849056603772E-2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2878.5</v>
      </c>
      <c r="F26" s="180">
        <v>16000</v>
      </c>
      <c r="G26" s="48">
        <f t="shared" si="0"/>
        <v>4.5584505819002956</v>
      </c>
      <c r="H26" s="180">
        <v>15300</v>
      </c>
      <c r="I26" s="48">
        <f t="shared" si="1"/>
        <v>4.5751633986928102E-2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1286.5111111111112</v>
      </c>
      <c r="F27" s="180">
        <v>5133.2</v>
      </c>
      <c r="G27" s="48">
        <f t="shared" si="0"/>
        <v>2.9900160641182869</v>
      </c>
      <c r="H27" s="180">
        <v>6733.2</v>
      </c>
      <c r="I27" s="48">
        <f t="shared" si="1"/>
        <v>-0.23762846789045328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4954.0875000000005</v>
      </c>
      <c r="F28" s="180">
        <v>7800</v>
      </c>
      <c r="G28" s="48">
        <f t="shared" si="0"/>
        <v>0.57445745558591754</v>
      </c>
      <c r="H28" s="180">
        <v>7266.6</v>
      </c>
      <c r="I28" s="48">
        <f t="shared" si="1"/>
        <v>7.3404343159111499E-2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5519.6802083333332</v>
      </c>
      <c r="F29" s="180">
        <v>16420</v>
      </c>
      <c r="G29" s="48">
        <f t="shared" si="0"/>
        <v>1.974810021640369</v>
      </c>
      <c r="H29" s="180">
        <v>15900</v>
      </c>
      <c r="I29" s="48">
        <f t="shared" si="1"/>
        <v>3.270440251572327E-2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4668.2750000000005</v>
      </c>
      <c r="F30" s="183">
        <v>13466.6</v>
      </c>
      <c r="G30" s="51">
        <f t="shared" si="0"/>
        <v>1.8847058067487454</v>
      </c>
      <c r="H30" s="183">
        <v>12666.6</v>
      </c>
      <c r="I30" s="51">
        <f>(F30-H30)/H30</f>
        <v>6.3158227148563936E-2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7981.375</v>
      </c>
      <c r="F32" s="180">
        <v>21000</v>
      </c>
      <c r="G32" s="44">
        <f t="shared" si="0"/>
        <v>1.6311255892625018</v>
      </c>
      <c r="H32" s="180">
        <v>20800</v>
      </c>
      <c r="I32" s="45">
        <f>(F32-H32)/H32</f>
        <v>9.6153846153846159E-3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8256.0194444444442</v>
      </c>
      <c r="F33" s="180">
        <v>20000</v>
      </c>
      <c r="G33" s="48">
        <f t="shared" si="0"/>
        <v>1.4224749147675755</v>
      </c>
      <c r="H33" s="180">
        <v>20300</v>
      </c>
      <c r="I33" s="48">
        <f>(F33-H33)/H33</f>
        <v>-1.4778325123152709E-2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6131.1</v>
      </c>
      <c r="F34" s="180">
        <v>13866.6</v>
      </c>
      <c r="G34" s="48">
        <f>(F34-E34)/E34</f>
        <v>1.2616822429906542</v>
      </c>
      <c r="H34" s="180">
        <v>13066.6</v>
      </c>
      <c r="I34" s="48">
        <f>(F34-H34)/H34</f>
        <v>6.1224802167357997E-2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7603.7833333333338</v>
      </c>
      <c r="F35" s="180">
        <v>12000</v>
      </c>
      <c r="G35" s="48">
        <f t="shared" si="0"/>
        <v>0.57816174842786583</v>
      </c>
      <c r="H35" s="180">
        <v>10800</v>
      </c>
      <c r="I35" s="48">
        <f>(F35-H35)/H35</f>
        <v>0.1111111111111111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4245.2250000000004</v>
      </c>
      <c r="F36" s="180">
        <v>7566.6</v>
      </c>
      <c r="G36" s="55">
        <f t="shared" si="0"/>
        <v>0.7823790258466865</v>
      </c>
      <c r="H36" s="180">
        <v>7366.6</v>
      </c>
      <c r="I36" s="48">
        <f>(F36-H36)/H36</f>
        <v>2.7149566964406915E-2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96916.375</v>
      </c>
      <c r="F38" s="181">
        <v>344000</v>
      </c>
      <c r="G38" s="45">
        <f t="shared" si="0"/>
        <v>2.5494517825290104</v>
      </c>
      <c r="H38" s="181">
        <v>322000</v>
      </c>
      <c r="I38" s="45">
        <f>(F38-H38)/H38</f>
        <v>6.8322981366459631E-2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56856.474999999999</v>
      </c>
      <c r="F39" s="182">
        <v>277000</v>
      </c>
      <c r="G39" s="51">
        <f t="shared" si="0"/>
        <v>3.8719165231400647</v>
      </c>
      <c r="H39" s="182">
        <v>264133.2</v>
      </c>
      <c r="I39" s="51">
        <f>(F39-H39)/H39</f>
        <v>4.8713300713427873E-2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204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8" t="s">
        <v>3</v>
      </c>
      <c r="B12" s="244"/>
      <c r="C12" s="246" t="s">
        <v>0</v>
      </c>
      <c r="D12" s="240" t="s">
        <v>221</v>
      </c>
      <c r="E12" s="248" t="s">
        <v>223</v>
      </c>
      <c r="F12" s="255" t="s">
        <v>186</v>
      </c>
      <c r="G12" s="240" t="s">
        <v>217</v>
      </c>
      <c r="H12" s="257" t="s">
        <v>224</v>
      </c>
      <c r="I12" s="253" t="s">
        <v>196</v>
      </c>
    </row>
    <row r="13" spans="1:9" ht="39.75" customHeight="1" thickBot="1" x14ac:dyDescent="0.25">
      <c r="A13" s="239"/>
      <c r="B13" s="245"/>
      <c r="C13" s="247"/>
      <c r="D13" s="241"/>
      <c r="E13" s="249"/>
      <c r="F13" s="256"/>
      <c r="G13" s="241"/>
      <c r="H13" s="258"/>
      <c r="I13" s="25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32610.888888888891</v>
      </c>
      <c r="E15" s="164">
        <v>27833.200000000001</v>
      </c>
      <c r="F15" s="67">
        <f t="shared" ref="F15:F30" si="0">D15-E15</f>
        <v>4777.6888888888898</v>
      </c>
      <c r="G15" s="42">
        <v>4460.4250000000002</v>
      </c>
      <c r="H15" s="66">
        <f>AVERAGE(D15:E15)</f>
        <v>30222.044444444444</v>
      </c>
      <c r="I15" s="69">
        <f>(H15-G15)/G15</f>
        <v>5.7755974922668676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32374.75</v>
      </c>
      <c r="E16" s="164">
        <v>26200</v>
      </c>
      <c r="F16" s="71">
        <f t="shared" si="0"/>
        <v>6174.75</v>
      </c>
      <c r="G16" s="46">
        <v>4997.1361111111109</v>
      </c>
      <c r="H16" s="68">
        <f t="shared" ref="H16:H30" si="1">AVERAGE(D16:E16)</f>
        <v>29287.375</v>
      </c>
      <c r="I16" s="72">
        <f t="shared" ref="I16:I39" si="2">(H16-G16)/G16</f>
        <v>4.8608319543027143</v>
      </c>
    </row>
    <row r="17" spans="1:9" ht="16.5" x14ac:dyDescent="0.3">
      <c r="A17" s="37"/>
      <c r="B17" s="34" t="s">
        <v>6</v>
      </c>
      <c r="C17" s="15" t="s">
        <v>165</v>
      </c>
      <c r="D17" s="164">
        <v>27666.444444444445</v>
      </c>
      <c r="E17" s="164">
        <v>20900</v>
      </c>
      <c r="F17" s="71">
        <f t="shared" si="0"/>
        <v>6766.4444444444453</v>
      </c>
      <c r="G17" s="46">
        <v>5322.0027777777777</v>
      </c>
      <c r="H17" s="68">
        <f t="shared" si="1"/>
        <v>24283.222222222223</v>
      </c>
      <c r="I17" s="72">
        <f t="shared" si="2"/>
        <v>3.5627977353972322</v>
      </c>
    </row>
    <row r="18" spans="1:9" ht="16.5" x14ac:dyDescent="0.3">
      <c r="A18" s="37"/>
      <c r="B18" s="34" t="s">
        <v>7</v>
      </c>
      <c r="C18" s="15" t="s">
        <v>166</v>
      </c>
      <c r="D18" s="164">
        <v>18916.666666666668</v>
      </c>
      <c r="E18" s="164">
        <v>14666.6</v>
      </c>
      <c r="F18" s="71">
        <f t="shared" si="0"/>
        <v>4250.0666666666675</v>
      </c>
      <c r="G18" s="46">
        <v>1719.5</v>
      </c>
      <c r="H18" s="68">
        <f t="shared" si="1"/>
        <v>16791.633333333335</v>
      </c>
      <c r="I18" s="72">
        <f t="shared" si="2"/>
        <v>8.7654163031889123</v>
      </c>
    </row>
    <row r="19" spans="1:9" ht="16.5" x14ac:dyDescent="0.3">
      <c r="A19" s="37"/>
      <c r="B19" s="34" t="s">
        <v>8</v>
      </c>
      <c r="C19" s="15" t="s">
        <v>167</v>
      </c>
      <c r="D19" s="164">
        <v>77083</v>
      </c>
      <c r="E19" s="164">
        <v>71500</v>
      </c>
      <c r="F19" s="71">
        <f t="shared" si="0"/>
        <v>5583</v>
      </c>
      <c r="G19" s="46">
        <v>14525.857142857143</v>
      </c>
      <c r="H19" s="68">
        <f t="shared" si="1"/>
        <v>74291.5</v>
      </c>
      <c r="I19" s="72">
        <f t="shared" si="2"/>
        <v>4.1144314080309989</v>
      </c>
    </row>
    <row r="20" spans="1:9" ht="16.5" x14ac:dyDescent="0.3">
      <c r="A20" s="37"/>
      <c r="B20" s="34" t="s">
        <v>9</v>
      </c>
      <c r="C20" s="15" t="s">
        <v>168</v>
      </c>
      <c r="D20" s="164">
        <v>21554.222222222223</v>
      </c>
      <c r="E20" s="164">
        <v>22900</v>
      </c>
      <c r="F20" s="71">
        <f t="shared" si="0"/>
        <v>-1345.7777777777774</v>
      </c>
      <c r="G20" s="46">
        <v>5751.4</v>
      </c>
      <c r="H20" s="68">
        <f t="shared" si="1"/>
        <v>22227.111111111109</v>
      </c>
      <c r="I20" s="72">
        <f t="shared" si="2"/>
        <v>2.8646435843639999</v>
      </c>
    </row>
    <row r="21" spans="1:9" ht="16.5" x14ac:dyDescent="0.3">
      <c r="A21" s="37"/>
      <c r="B21" s="34" t="s">
        <v>10</v>
      </c>
      <c r="C21" s="15" t="s">
        <v>169</v>
      </c>
      <c r="D21" s="164">
        <v>20320.888888888891</v>
      </c>
      <c r="E21" s="164">
        <v>16200</v>
      </c>
      <c r="F21" s="71">
        <f t="shared" si="0"/>
        <v>4120.8888888888905</v>
      </c>
      <c r="G21" s="46">
        <v>4009.6875000000005</v>
      </c>
      <c r="H21" s="68">
        <f t="shared" si="1"/>
        <v>18260.444444444445</v>
      </c>
      <c r="I21" s="72">
        <f t="shared" si="2"/>
        <v>3.5540816945072264</v>
      </c>
    </row>
    <row r="22" spans="1:9" ht="16.5" x14ac:dyDescent="0.3">
      <c r="A22" s="37"/>
      <c r="B22" s="34" t="s">
        <v>11</v>
      </c>
      <c r="C22" s="15" t="s">
        <v>170</v>
      </c>
      <c r="D22" s="164">
        <v>7105.333333333333</v>
      </c>
      <c r="E22" s="164">
        <v>5900</v>
      </c>
      <c r="F22" s="71">
        <f t="shared" si="0"/>
        <v>1205.333333333333</v>
      </c>
      <c r="G22" s="46">
        <v>896.99999999999989</v>
      </c>
      <c r="H22" s="68">
        <f t="shared" si="1"/>
        <v>6502.6666666666661</v>
      </c>
      <c r="I22" s="72">
        <f t="shared" si="2"/>
        <v>6.2493496841322926</v>
      </c>
    </row>
    <row r="23" spans="1:9" ht="16.5" x14ac:dyDescent="0.3">
      <c r="A23" s="37"/>
      <c r="B23" s="34" t="s">
        <v>12</v>
      </c>
      <c r="C23" s="15" t="s">
        <v>171</v>
      </c>
      <c r="D23" s="164">
        <v>6562.5</v>
      </c>
      <c r="E23" s="164">
        <v>4966.6000000000004</v>
      </c>
      <c r="F23" s="71">
        <f t="shared" si="0"/>
        <v>1595.8999999999996</v>
      </c>
      <c r="G23" s="46">
        <v>1121.875</v>
      </c>
      <c r="H23" s="68">
        <f t="shared" si="1"/>
        <v>5764.55</v>
      </c>
      <c r="I23" s="72">
        <f t="shared" si="2"/>
        <v>4.1383175487465182</v>
      </c>
    </row>
    <row r="24" spans="1:9" ht="16.5" x14ac:dyDescent="0.3">
      <c r="A24" s="37"/>
      <c r="B24" s="34" t="s">
        <v>13</v>
      </c>
      <c r="C24" s="15" t="s">
        <v>172</v>
      </c>
      <c r="D24" s="164">
        <v>5937.5</v>
      </c>
      <c r="E24" s="164">
        <v>5233.2</v>
      </c>
      <c r="F24" s="71">
        <f t="shared" si="0"/>
        <v>704.30000000000018</v>
      </c>
      <c r="G24" s="46">
        <v>1222.3298611111111</v>
      </c>
      <c r="H24" s="68">
        <f t="shared" si="1"/>
        <v>5585.35</v>
      </c>
      <c r="I24" s="72">
        <f t="shared" si="2"/>
        <v>3.5694293968428918</v>
      </c>
    </row>
    <row r="25" spans="1:9" ht="16.5" x14ac:dyDescent="0.3">
      <c r="A25" s="37"/>
      <c r="B25" s="34" t="s">
        <v>14</v>
      </c>
      <c r="C25" s="15" t="s">
        <v>173</v>
      </c>
      <c r="D25" s="164">
        <v>7487.5</v>
      </c>
      <c r="E25" s="164">
        <v>5500</v>
      </c>
      <c r="F25" s="71">
        <f t="shared" si="0"/>
        <v>1987.5</v>
      </c>
      <c r="G25" s="46">
        <v>1051.3916666666667</v>
      </c>
      <c r="H25" s="68">
        <f t="shared" si="1"/>
        <v>6493.75</v>
      </c>
      <c r="I25" s="72">
        <f t="shared" si="2"/>
        <v>5.1763377111289008</v>
      </c>
    </row>
    <row r="26" spans="1:9" ht="16.5" x14ac:dyDescent="0.3">
      <c r="A26" s="37"/>
      <c r="B26" s="34" t="s">
        <v>15</v>
      </c>
      <c r="C26" s="15" t="s">
        <v>174</v>
      </c>
      <c r="D26" s="164">
        <v>19994.222222222223</v>
      </c>
      <c r="E26" s="164">
        <v>16000</v>
      </c>
      <c r="F26" s="71">
        <f t="shared" si="0"/>
        <v>3994.2222222222226</v>
      </c>
      <c r="G26" s="46">
        <v>2878.5</v>
      </c>
      <c r="H26" s="68">
        <f t="shared" si="1"/>
        <v>17997.111111111109</v>
      </c>
      <c r="I26" s="72">
        <f t="shared" si="2"/>
        <v>5.2522532955049881</v>
      </c>
    </row>
    <row r="27" spans="1:9" ht="16.5" x14ac:dyDescent="0.3">
      <c r="A27" s="37"/>
      <c r="B27" s="34" t="s">
        <v>16</v>
      </c>
      <c r="C27" s="15" t="s">
        <v>175</v>
      </c>
      <c r="D27" s="164">
        <v>6000</v>
      </c>
      <c r="E27" s="164">
        <v>5133.2</v>
      </c>
      <c r="F27" s="71">
        <f t="shared" si="0"/>
        <v>866.80000000000018</v>
      </c>
      <c r="G27" s="46">
        <v>1286.5111111111112</v>
      </c>
      <c r="H27" s="68">
        <f t="shared" si="1"/>
        <v>5566.6</v>
      </c>
      <c r="I27" s="72">
        <f t="shared" si="2"/>
        <v>3.3268961705214797</v>
      </c>
    </row>
    <row r="28" spans="1:9" ht="16.5" x14ac:dyDescent="0.3">
      <c r="A28" s="37"/>
      <c r="B28" s="34" t="s">
        <v>17</v>
      </c>
      <c r="C28" s="15" t="s">
        <v>176</v>
      </c>
      <c r="D28" s="164">
        <v>8812.25</v>
      </c>
      <c r="E28" s="164">
        <v>7800</v>
      </c>
      <c r="F28" s="71">
        <f t="shared" si="0"/>
        <v>1012.25</v>
      </c>
      <c r="G28" s="46">
        <v>4954.0875000000005</v>
      </c>
      <c r="H28" s="68">
        <f t="shared" si="1"/>
        <v>8306.125</v>
      </c>
      <c r="I28" s="72">
        <f t="shared" si="2"/>
        <v>0.6766205683690486</v>
      </c>
    </row>
    <row r="29" spans="1:9" ht="16.5" x14ac:dyDescent="0.3">
      <c r="A29" s="37"/>
      <c r="B29" s="34" t="s">
        <v>18</v>
      </c>
      <c r="C29" s="15" t="s">
        <v>177</v>
      </c>
      <c r="D29" s="164">
        <v>21625</v>
      </c>
      <c r="E29" s="164">
        <v>16420</v>
      </c>
      <c r="F29" s="71">
        <f t="shared" si="0"/>
        <v>5205</v>
      </c>
      <c r="G29" s="46">
        <v>5519.6802083333332</v>
      </c>
      <c r="H29" s="68">
        <f t="shared" si="1"/>
        <v>19022.5</v>
      </c>
      <c r="I29" s="72">
        <f t="shared" si="2"/>
        <v>2.4463047281762438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14210</v>
      </c>
      <c r="E30" s="167">
        <v>13466.6</v>
      </c>
      <c r="F30" s="74">
        <f t="shared" si="0"/>
        <v>743.39999999999964</v>
      </c>
      <c r="G30" s="49">
        <v>4668.2750000000005</v>
      </c>
      <c r="H30" s="100">
        <f t="shared" si="1"/>
        <v>13838.3</v>
      </c>
      <c r="I30" s="75">
        <f t="shared" si="2"/>
        <v>1.9643283654026373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20749.75</v>
      </c>
      <c r="E32" s="164">
        <v>21000</v>
      </c>
      <c r="F32" s="67">
        <f>D32-E32</f>
        <v>-250.25</v>
      </c>
      <c r="G32" s="54">
        <v>7981.375</v>
      </c>
      <c r="H32" s="68">
        <f>AVERAGE(D32:E32)</f>
        <v>20874.875</v>
      </c>
      <c r="I32" s="78">
        <f t="shared" si="2"/>
        <v>1.6154484659598127</v>
      </c>
    </row>
    <row r="33" spans="1:9" ht="16.5" x14ac:dyDescent="0.3">
      <c r="A33" s="37"/>
      <c r="B33" s="34" t="s">
        <v>27</v>
      </c>
      <c r="C33" s="15" t="s">
        <v>180</v>
      </c>
      <c r="D33" s="47">
        <v>21937.25</v>
      </c>
      <c r="E33" s="164">
        <v>20000</v>
      </c>
      <c r="F33" s="79">
        <f>D33-E33</f>
        <v>1937.25</v>
      </c>
      <c r="G33" s="46">
        <v>8256.0194444444442</v>
      </c>
      <c r="H33" s="68">
        <f>AVERAGE(D33:E33)</f>
        <v>20968.625</v>
      </c>
      <c r="I33" s="72">
        <f t="shared" si="2"/>
        <v>1.5397984029834124</v>
      </c>
    </row>
    <row r="34" spans="1:9" ht="16.5" x14ac:dyDescent="0.3">
      <c r="A34" s="37"/>
      <c r="B34" s="39" t="s">
        <v>28</v>
      </c>
      <c r="C34" s="15" t="s">
        <v>181</v>
      </c>
      <c r="D34" s="47">
        <v>14535.714285714286</v>
      </c>
      <c r="E34" s="164">
        <v>13866.6</v>
      </c>
      <c r="F34" s="71">
        <f>D34-E34</f>
        <v>669.11428571428587</v>
      </c>
      <c r="G34" s="46">
        <v>6131.1</v>
      </c>
      <c r="H34" s="68">
        <f>AVERAGE(D34:E34)</f>
        <v>14201.157142857144</v>
      </c>
      <c r="I34" s="72">
        <f t="shared" si="2"/>
        <v>1.3162494728282272</v>
      </c>
    </row>
    <row r="35" spans="1:9" ht="16.5" x14ac:dyDescent="0.3">
      <c r="A35" s="37"/>
      <c r="B35" s="34" t="s">
        <v>29</v>
      </c>
      <c r="C35" s="15" t="s">
        <v>182</v>
      </c>
      <c r="D35" s="47">
        <v>14333.333333333334</v>
      </c>
      <c r="E35" s="164">
        <v>12000</v>
      </c>
      <c r="F35" s="79">
        <f>D35-E35</f>
        <v>2333.3333333333339</v>
      </c>
      <c r="G35" s="46">
        <v>7603.7833333333338</v>
      </c>
      <c r="H35" s="68">
        <f>AVERAGE(D35:E35)</f>
        <v>13166.666666666668</v>
      </c>
      <c r="I35" s="72">
        <f t="shared" si="2"/>
        <v>0.73159414063613071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10720.888888888889</v>
      </c>
      <c r="E36" s="164">
        <v>7566.6</v>
      </c>
      <c r="F36" s="71">
        <f>D36-E36</f>
        <v>3154.2888888888883</v>
      </c>
      <c r="G36" s="49">
        <v>4245.2250000000004</v>
      </c>
      <c r="H36" s="68">
        <f>AVERAGE(D36:E36)</f>
        <v>9143.7444444444445</v>
      </c>
      <c r="I36" s="80">
        <f t="shared" si="2"/>
        <v>1.1538892389554014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371559.6</v>
      </c>
      <c r="E38" s="165">
        <v>344000</v>
      </c>
      <c r="F38" s="67">
        <f>D38-E38</f>
        <v>27559.599999999977</v>
      </c>
      <c r="G38" s="46">
        <v>96916.375</v>
      </c>
      <c r="H38" s="67">
        <f>AVERAGE(D38:E38)</f>
        <v>357779.8</v>
      </c>
      <c r="I38" s="78">
        <f t="shared" si="2"/>
        <v>2.6916341536711417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258241.14285714287</v>
      </c>
      <c r="E39" s="166">
        <v>277000</v>
      </c>
      <c r="F39" s="74">
        <f>D39-E39</f>
        <v>-18758.85714285713</v>
      </c>
      <c r="G39" s="46">
        <v>56856.474999999999</v>
      </c>
      <c r="H39" s="81">
        <f>AVERAGE(D39:E39)</f>
        <v>267620.57142857142</v>
      </c>
      <c r="I39" s="75">
        <f t="shared" si="2"/>
        <v>3.7069497612817437</v>
      </c>
    </row>
    <row r="40" spans="1:9" ht="15.75" customHeight="1" thickBot="1" x14ac:dyDescent="0.25">
      <c r="A40" s="250"/>
      <c r="B40" s="251"/>
      <c r="C40" s="252"/>
      <c r="D40" s="83">
        <f>SUM(D15:D39)</f>
        <v>1040338.846031746</v>
      </c>
      <c r="E40" s="83">
        <f>SUM(E15:E39)</f>
        <v>976052.6</v>
      </c>
      <c r="F40" s="83">
        <f>SUM(F15:F39)</f>
        <v>64286.246031746035</v>
      </c>
      <c r="G40" s="83">
        <f>SUM(G15:G39)</f>
        <v>252376.01165674606</v>
      </c>
      <c r="H40" s="83">
        <f>AVERAGE(D40:E40)</f>
        <v>1008195.723015873</v>
      </c>
      <c r="I40" s="75">
        <f>(H40-G40)/G40</f>
        <v>2.9948159747730276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2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217</v>
      </c>
      <c r="F13" s="257" t="s">
        <v>224</v>
      </c>
      <c r="G13" s="240" t="s">
        <v>197</v>
      </c>
      <c r="H13" s="257" t="s">
        <v>220</v>
      </c>
      <c r="I13" s="240" t="s">
        <v>187</v>
      </c>
    </row>
    <row r="14" spans="1:9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4460.4250000000002</v>
      </c>
      <c r="F16" s="42">
        <v>30222.044444444444</v>
      </c>
      <c r="G16" s="21">
        <f t="shared" ref="G16:G31" si="0">(F16-E16)/E16</f>
        <v>5.7755974922668676</v>
      </c>
      <c r="H16" s="206">
        <v>24933.155555555553</v>
      </c>
      <c r="I16" s="21">
        <f t="shared" ref="I16:I31" si="1">(F16-H16)/H16</f>
        <v>0.21212272458270656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4997.1361111111109</v>
      </c>
      <c r="F17" s="46">
        <v>29287.375</v>
      </c>
      <c r="G17" s="21">
        <f t="shared" si="0"/>
        <v>4.8608319543027143</v>
      </c>
      <c r="H17" s="209">
        <v>27764.424999999999</v>
      </c>
      <c r="I17" s="21">
        <f t="shared" si="1"/>
        <v>5.4852567629259413E-2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5322.0027777777777</v>
      </c>
      <c r="F18" s="46">
        <v>24283.222222222223</v>
      </c>
      <c r="G18" s="21">
        <f t="shared" si="0"/>
        <v>3.5627977353972322</v>
      </c>
      <c r="H18" s="209">
        <v>26738.744444444445</v>
      </c>
      <c r="I18" s="21">
        <f t="shared" si="1"/>
        <v>-9.183386405162379E-2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1719.5</v>
      </c>
      <c r="F19" s="46">
        <v>16791.633333333335</v>
      </c>
      <c r="G19" s="21">
        <f t="shared" si="0"/>
        <v>8.7654163031889123</v>
      </c>
      <c r="H19" s="209">
        <v>12888.777777777777</v>
      </c>
      <c r="I19" s="21">
        <f t="shared" si="1"/>
        <v>0.30281036905490583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55">
        <v>14525.857142857143</v>
      </c>
      <c r="F20" s="46">
        <v>74291.5</v>
      </c>
      <c r="G20" s="21">
        <f t="shared" si="0"/>
        <v>4.1144314080309989</v>
      </c>
      <c r="H20" s="209">
        <v>68124.833333333343</v>
      </c>
      <c r="I20" s="21">
        <f t="shared" si="1"/>
        <v>9.0520099131740833E-2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5751.4</v>
      </c>
      <c r="F21" s="46">
        <v>22227.111111111109</v>
      </c>
      <c r="G21" s="21">
        <f t="shared" si="0"/>
        <v>2.8646435843639999</v>
      </c>
      <c r="H21" s="209">
        <v>29627.111111111109</v>
      </c>
      <c r="I21" s="21">
        <f t="shared" si="1"/>
        <v>-0.24977123055459716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4009.6875000000005</v>
      </c>
      <c r="F22" s="46">
        <v>18260.444444444445</v>
      </c>
      <c r="G22" s="21">
        <f t="shared" si="0"/>
        <v>3.5540816945072264</v>
      </c>
      <c r="H22" s="209">
        <v>16458.18888888889</v>
      </c>
      <c r="I22" s="21">
        <f t="shared" si="1"/>
        <v>0.10950509607848034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896.99999999999989</v>
      </c>
      <c r="F23" s="46">
        <v>6502.6666666666661</v>
      </c>
      <c r="G23" s="21">
        <f t="shared" si="0"/>
        <v>6.2493496841322926</v>
      </c>
      <c r="H23" s="209">
        <v>7195.6750000000002</v>
      </c>
      <c r="I23" s="21">
        <f t="shared" si="1"/>
        <v>-9.6309009694480932E-2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1121.875</v>
      </c>
      <c r="F24" s="46">
        <v>5764.55</v>
      </c>
      <c r="G24" s="21">
        <f t="shared" si="0"/>
        <v>4.1383175487465182</v>
      </c>
      <c r="H24" s="209">
        <v>6243.75</v>
      </c>
      <c r="I24" s="21">
        <f t="shared" si="1"/>
        <v>-7.6748748748748721E-2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1222.3298611111111</v>
      </c>
      <c r="F25" s="46">
        <v>5585.35</v>
      </c>
      <c r="G25" s="21">
        <f t="shared" si="0"/>
        <v>3.5694293968428918</v>
      </c>
      <c r="H25" s="209">
        <v>5868.625</v>
      </c>
      <c r="I25" s="21">
        <f t="shared" si="1"/>
        <v>-4.8269398709237618E-2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1051.3916666666667</v>
      </c>
      <c r="F26" s="46">
        <v>6493.75</v>
      </c>
      <c r="G26" s="21">
        <f t="shared" si="0"/>
        <v>5.1763377111289008</v>
      </c>
      <c r="H26" s="209">
        <v>6392.8571428571431</v>
      </c>
      <c r="I26" s="21">
        <f t="shared" si="1"/>
        <v>1.5782122905027892E-2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2878.5</v>
      </c>
      <c r="F27" s="46">
        <v>17997.111111111109</v>
      </c>
      <c r="G27" s="21">
        <f t="shared" si="0"/>
        <v>5.2522532955049881</v>
      </c>
      <c r="H27" s="209">
        <v>18760.444444444445</v>
      </c>
      <c r="I27" s="21">
        <f t="shared" si="1"/>
        <v>-4.0688446139631976E-2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1286.5111111111112</v>
      </c>
      <c r="F28" s="46">
        <v>5566.6</v>
      </c>
      <c r="G28" s="21">
        <f t="shared" si="0"/>
        <v>3.3268961705214797</v>
      </c>
      <c r="H28" s="209">
        <v>6380.7428571428572</v>
      </c>
      <c r="I28" s="21">
        <f t="shared" si="1"/>
        <v>-0.12759374188406183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4954.0875000000005</v>
      </c>
      <c r="F29" s="46">
        <v>8306.125</v>
      </c>
      <c r="G29" s="21">
        <f t="shared" si="0"/>
        <v>0.6766205683690486</v>
      </c>
      <c r="H29" s="209">
        <v>8213.1888888888898</v>
      </c>
      <c r="I29" s="21">
        <f t="shared" si="1"/>
        <v>1.1315472268857433E-2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5519.6802083333332</v>
      </c>
      <c r="F30" s="46">
        <v>19022.5</v>
      </c>
      <c r="G30" s="21">
        <f t="shared" si="0"/>
        <v>2.4463047281762438</v>
      </c>
      <c r="H30" s="209">
        <v>18471.875</v>
      </c>
      <c r="I30" s="21">
        <f t="shared" si="1"/>
        <v>2.9808830993063778E-2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4668.2750000000005</v>
      </c>
      <c r="F31" s="49">
        <v>13838.3</v>
      </c>
      <c r="G31" s="23">
        <f t="shared" si="0"/>
        <v>1.9643283654026373</v>
      </c>
      <c r="H31" s="212">
        <v>13443.855555555556</v>
      </c>
      <c r="I31" s="23">
        <f t="shared" si="1"/>
        <v>2.934012812131433E-2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7981.375</v>
      </c>
      <c r="F33" s="54">
        <v>20874.875</v>
      </c>
      <c r="G33" s="21">
        <f>(F33-E33)/E33</f>
        <v>1.6154484659598127</v>
      </c>
      <c r="H33" s="215">
        <v>21538.777777777777</v>
      </c>
      <c r="I33" s="21">
        <f>(F33-H33)/H33</f>
        <v>-3.0823604970879378E-2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8256.0194444444442</v>
      </c>
      <c r="F34" s="46">
        <v>20968.625</v>
      </c>
      <c r="G34" s="21">
        <f>(F34-E34)/E34</f>
        <v>1.5397984029834124</v>
      </c>
      <c r="H34" s="209">
        <v>20649.857142857145</v>
      </c>
      <c r="I34" s="21">
        <f>(F34-H34)/H34</f>
        <v>1.5436806895931382E-2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6131.1</v>
      </c>
      <c r="F35" s="46">
        <v>14201.157142857144</v>
      </c>
      <c r="G35" s="21">
        <f>(F35-E35)/E35</f>
        <v>1.3162494728282272</v>
      </c>
      <c r="H35" s="209">
        <v>13711.871428571429</v>
      </c>
      <c r="I35" s="21">
        <f>(F35-H35)/H35</f>
        <v>3.5683365092396571E-2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7603.7833333333338</v>
      </c>
      <c r="F36" s="46">
        <v>13166.666666666668</v>
      </c>
      <c r="G36" s="21">
        <f>(F36-E36)/E36</f>
        <v>0.73159414063613071</v>
      </c>
      <c r="H36" s="209">
        <v>11983.333333333332</v>
      </c>
      <c r="I36" s="21">
        <f>(F36-H36)/H36</f>
        <v>9.874826147427003E-2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4245.2250000000004</v>
      </c>
      <c r="F37" s="49">
        <v>9143.7444444444445</v>
      </c>
      <c r="G37" s="23">
        <f>(F37-E37)/E37</f>
        <v>1.1538892389554014</v>
      </c>
      <c r="H37" s="212">
        <v>9099.2999999999993</v>
      </c>
      <c r="I37" s="23">
        <f>(F37-H37)/H37</f>
        <v>4.8843806055900189E-3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96916.375</v>
      </c>
      <c r="F39" s="46">
        <v>357779.8</v>
      </c>
      <c r="G39" s="21">
        <f t="shared" ref="G39:G44" si="2">(F39-E39)/E39</f>
        <v>2.6916341536711417</v>
      </c>
      <c r="H39" s="209">
        <v>343679.8</v>
      </c>
      <c r="I39" s="21">
        <f t="shared" ref="I39:I44" si="3">(F39-H39)/H39</f>
        <v>4.1026560187709608E-2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56856.474999999999</v>
      </c>
      <c r="F40" s="46">
        <v>267620.57142857142</v>
      </c>
      <c r="G40" s="21">
        <f t="shared" si="2"/>
        <v>3.7069497612817437</v>
      </c>
      <c r="H40" s="209">
        <v>251337.17142857146</v>
      </c>
      <c r="I40" s="21">
        <f t="shared" si="3"/>
        <v>6.4787074301214581E-2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32184.5</v>
      </c>
      <c r="F41" s="57">
        <v>176648</v>
      </c>
      <c r="G41" s="21">
        <f t="shared" si="2"/>
        <v>4.4886047631623915</v>
      </c>
      <c r="H41" s="217">
        <v>168314.66666666666</v>
      </c>
      <c r="I41" s="21">
        <f t="shared" si="3"/>
        <v>4.9510440761747897E-2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19639.116666666665</v>
      </c>
      <c r="F42" s="47">
        <v>83284.28571428571</v>
      </c>
      <c r="G42" s="21">
        <f t="shared" si="2"/>
        <v>3.2407348114410635</v>
      </c>
      <c r="H42" s="210">
        <v>83570</v>
      </c>
      <c r="I42" s="21">
        <f t="shared" si="3"/>
        <v>-3.4188618608865604E-3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18728</v>
      </c>
      <c r="F43" s="47">
        <v>71333.333333333328</v>
      </c>
      <c r="G43" s="21">
        <f t="shared" si="2"/>
        <v>2.8089135696995582</v>
      </c>
      <c r="H43" s="210">
        <v>69666.666666666672</v>
      </c>
      <c r="I43" s="21">
        <f t="shared" si="3"/>
        <v>2.3923444976076413E-2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32817.46428571429</v>
      </c>
      <c r="F44" s="50">
        <v>163857.14285714287</v>
      </c>
      <c r="G44" s="31">
        <f t="shared" si="2"/>
        <v>3.9929860951649219</v>
      </c>
      <c r="H44" s="213">
        <v>164875</v>
      </c>
      <c r="I44" s="31">
        <f t="shared" si="3"/>
        <v>-6.1735080688832778E-3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26385.008928571428</v>
      </c>
      <c r="F46" s="43">
        <v>96078.3</v>
      </c>
      <c r="G46" s="21">
        <f t="shared" ref="G46:G51" si="4">(F46-E46)/E46</f>
        <v>2.6413972896541291</v>
      </c>
      <c r="H46" s="207">
        <v>97143.666666666672</v>
      </c>
      <c r="I46" s="21">
        <f t="shared" ref="I46:I51" si="5">(F46-H46)/H46</f>
        <v>-1.0966918412934814E-2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13701.875</v>
      </c>
      <c r="F47" s="47">
        <v>74816.444444444438</v>
      </c>
      <c r="G47" s="21">
        <f t="shared" si="4"/>
        <v>4.4603070342157141</v>
      </c>
      <c r="H47" s="210">
        <v>74594.222222222219</v>
      </c>
      <c r="I47" s="21">
        <f t="shared" si="5"/>
        <v>2.9790808939625514E-3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47211.361111111109</v>
      </c>
      <c r="F48" s="47">
        <v>234712</v>
      </c>
      <c r="G48" s="21">
        <f t="shared" si="4"/>
        <v>3.9715152132049192</v>
      </c>
      <c r="H48" s="210">
        <v>230027.55555555556</v>
      </c>
      <c r="I48" s="21">
        <f t="shared" si="5"/>
        <v>2.0364709928472308E-2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112936.99966666667</v>
      </c>
      <c r="F49" s="47">
        <v>286987.5</v>
      </c>
      <c r="G49" s="21">
        <f t="shared" si="4"/>
        <v>1.5411291325875758</v>
      </c>
      <c r="H49" s="210">
        <v>286991.66666666669</v>
      </c>
      <c r="I49" s="21">
        <f t="shared" si="5"/>
        <v>-1.4518423879971203E-5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4998.25</v>
      </c>
      <c r="F50" s="47">
        <v>25060</v>
      </c>
      <c r="G50" s="21">
        <f t="shared" si="4"/>
        <v>4.0137548141849644</v>
      </c>
      <c r="H50" s="210">
        <v>25060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57497.625</v>
      </c>
      <c r="F51" s="50">
        <v>269750</v>
      </c>
      <c r="G51" s="31">
        <f t="shared" si="4"/>
        <v>3.6914981270965539</v>
      </c>
      <c r="H51" s="213">
        <v>269750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18162.9375</v>
      </c>
      <c r="F53" s="66">
        <v>48495</v>
      </c>
      <c r="G53" s="22">
        <f t="shared" ref="G53:G61" si="6">(F53-E53)/E53</f>
        <v>1.6699976256593956</v>
      </c>
      <c r="H53" s="163">
        <v>48475</v>
      </c>
      <c r="I53" s="22">
        <f t="shared" ref="I53:I61" si="7">(F53-H53)/H53</f>
        <v>4.1258380608561113E-4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29680.375</v>
      </c>
      <c r="F54" s="70">
        <v>56301.666666666664</v>
      </c>
      <c r="G54" s="21">
        <f t="shared" si="6"/>
        <v>0.89693245677208133</v>
      </c>
      <c r="H54" s="221">
        <v>52880</v>
      </c>
      <c r="I54" s="21">
        <f t="shared" si="7"/>
        <v>6.4706253151790169E-2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22748.862499999999</v>
      </c>
      <c r="F55" s="70">
        <v>39209.599999999999</v>
      </c>
      <c r="G55" s="21">
        <f t="shared" si="6"/>
        <v>0.72358508035291869</v>
      </c>
      <c r="H55" s="221">
        <v>38380.6</v>
      </c>
      <c r="I55" s="21">
        <f t="shared" si="7"/>
        <v>2.1599453890767732E-2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24141.55</v>
      </c>
      <c r="F56" s="70">
        <v>55125</v>
      </c>
      <c r="G56" s="21">
        <f t="shared" si="6"/>
        <v>1.2834076519527537</v>
      </c>
      <c r="H56" s="221">
        <v>47125</v>
      </c>
      <c r="I56" s="21">
        <f t="shared" si="7"/>
        <v>0.16976127320954906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10087.625</v>
      </c>
      <c r="F57" s="98">
        <v>24396</v>
      </c>
      <c r="G57" s="21">
        <f t="shared" si="6"/>
        <v>1.4184086938203988</v>
      </c>
      <c r="H57" s="226">
        <v>23096</v>
      </c>
      <c r="I57" s="21">
        <f t="shared" si="7"/>
        <v>5.6286802909594737E-2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4156.3999999999996</v>
      </c>
      <c r="F58" s="50">
        <v>16000</v>
      </c>
      <c r="G58" s="29">
        <f t="shared" si="6"/>
        <v>2.8494851313636804</v>
      </c>
      <c r="H58" s="213">
        <v>14250</v>
      </c>
      <c r="I58" s="29">
        <f t="shared" si="7"/>
        <v>0.12280701754385964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26764.055555555555</v>
      </c>
      <c r="F59" s="68">
        <v>47557.142857142855</v>
      </c>
      <c r="G59" s="21">
        <f t="shared" si="6"/>
        <v>0.77690345764026669</v>
      </c>
      <c r="H59" s="220">
        <v>48208.333333333336</v>
      </c>
      <c r="I59" s="21">
        <f t="shared" si="7"/>
        <v>-1.3507840474132702E-2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29149.666666666668</v>
      </c>
      <c r="F60" s="70">
        <v>56076.857142857145</v>
      </c>
      <c r="G60" s="21">
        <f t="shared" si="6"/>
        <v>0.92375637718637638</v>
      </c>
      <c r="H60" s="221">
        <v>57731.333333333336</v>
      </c>
      <c r="I60" s="21">
        <f t="shared" si="7"/>
        <v>-2.8658201620313475E-2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113375</v>
      </c>
      <c r="F61" s="73">
        <v>474250</v>
      </c>
      <c r="G61" s="29">
        <f t="shared" si="6"/>
        <v>3.183020948180816</v>
      </c>
      <c r="H61" s="222">
        <v>481250</v>
      </c>
      <c r="I61" s="29">
        <f t="shared" si="7"/>
        <v>-1.4545454545454545E-2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32969.569444444445</v>
      </c>
      <c r="F63" s="54">
        <v>96098</v>
      </c>
      <c r="G63" s="21">
        <f t="shared" ref="G63:G68" si="8">(F63-E63)/E63</f>
        <v>1.9147484064640414</v>
      </c>
      <c r="H63" s="215">
        <v>95798.28571428571</v>
      </c>
      <c r="I63" s="21">
        <f t="shared" ref="I63:I74" si="9">(F63-H63)/H63</f>
        <v>3.1285975889816537E-3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176510.66666666669</v>
      </c>
      <c r="F64" s="46">
        <v>580273.6</v>
      </c>
      <c r="G64" s="21">
        <f t="shared" si="8"/>
        <v>2.2874704456010209</v>
      </c>
      <c r="H64" s="209">
        <v>580273.6</v>
      </c>
      <c r="I64" s="21">
        <f t="shared" si="9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106797.67857142858</v>
      </c>
      <c r="F65" s="46">
        <v>369242.5</v>
      </c>
      <c r="G65" s="21">
        <f t="shared" si="8"/>
        <v>2.4574019298841097</v>
      </c>
      <c r="H65" s="209">
        <v>369242.5</v>
      </c>
      <c r="I65" s="21">
        <f t="shared" si="9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38449.25</v>
      </c>
      <c r="F66" s="46">
        <v>151100</v>
      </c>
      <c r="G66" s="21">
        <f t="shared" si="8"/>
        <v>2.929855588860641</v>
      </c>
      <c r="H66" s="209">
        <v>144102.5</v>
      </c>
      <c r="I66" s="21">
        <f t="shared" si="9"/>
        <v>4.8559185302128695E-2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25891</v>
      </c>
      <c r="F67" s="46">
        <v>65615.833333333328</v>
      </c>
      <c r="G67" s="21">
        <f t="shared" si="8"/>
        <v>1.5343105068685385</v>
      </c>
      <c r="H67" s="209">
        <v>64966.666666666664</v>
      </c>
      <c r="I67" s="21">
        <f t="shared" si="9"/>
        <v>9.9923037455104807E-3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20747.821428571428</v>
      </c>
      <c r="F68" s="58">
        <v>51107</v>
      </c>
      <c r="G68" s="31">
        <f t="shared" si="8"/>
        <v>1.4632465714989011</v>
      </c>
      <c r="H68" s="218">
        <v>50008.6</v>
      </c>
      <c r="I68" s="31">
        <f t="shared" si="9"/>
        <v>2.1964222153789577E-2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24846.055555555555</v>
      </c>
      <c r="F70" s="43">
        <v>59447.25</v>
      </c>
      <c r="G70" s="21">
        <f>(F70-E70)/E70</f>
        <v>1.3926232422316085</v>
      </c>
      <c r="H70" s="207">
        <v>57041</v>
      </c>
      <c r="I70" s="21">
        <f t="shared" si="9"/>
        <v>4.2184568994232216E-2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6962.3374999999996</v>
      </c>
      <c r="F71" s="47">
        <v>37934</v>
      </c>
      <c r="G71" s="21">
        <f>(F71-E71)/E71</f>
        <v>4.4484575043941783</v>
      </c>
      <c r="H71" s="210">
        <v>40840.5</v>
      </c>
      <c r="I71" s="21">
        <f t="shared" si="9"/>
        <v>-7.11671012842644E-2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9226.5</v>
      </c>
      <c r="F72" s="47">
        <v>22751.625</v>
      </c>
      <c r="G72" s="21">
        <f>(F72-E72)/E72</f>
        <v>1.465899853682328</v>
      </c>
      <c r="H72" s="210">
        <v>22242.875</v>
      </c>
      <c r="I72" s="21">
        <f t="shared" si="9"/>
        <v>2.28724928769325E-2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10414.4375</v>
      </c>
      <c r="F73" s="47">
        <v>30715.75</v>
      </c>
      <c r="G73" s="21">
        <f>(F73-E73)/E73</f>
        <v>1.9493431594361192</v>
      </c>
      <c r="H73" s="210">
        <v>30465.75</v>
      </c>
      <c r="I73" s="21">
        <f t="shared" si="9"/>
        <v>8.2059361742284377E-3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9708.2291666666679</v>
      </c>
      <c r="F74" s="50">
        <v>24469.666666666668</v>
      </c>
      <c r="G74" s="21">
        <f>(F74-E74)/E74</f>
        <v>1.5205077307696433</v>
      </c>
      <c r="H74" s="213">
        <v>24993.833333333332</v>
      </c>
      <c r="I74" s="21">
        <f t="shared" si="9"/>
        <v>-2.0971839720464285E-2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7862.8333333333339</v>
      </c>
      <c r="F76" s="43">
        <v>20083.599999999999</v>
      </c>
      <c r="G76" s="22">
        <f t="shared" ref="G76:G82" si="10">(F76-E76)/E76</f>
        <v>1.5542446531148648</v>
      </c>
      <c r="H76" s="207">
        <v>20083.599999999999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9408.960317460318</v>
      </c>
      <c r="F77" s="32">
        <v>28887.5</v>
      </c>
      <c r="G77" s="21">
        <f t="shared" si="10"/>
        <v>2.070211694526241</v>
      </c>
      <c r="H77" s="201">
        <v>29230</v>
      </c>
      <c r="I77" s="21">
        <f t="shared" si="11"/>
        <v>-1.1717413616147794E-2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4014.729166666667</v>
      </c>
      <c r="F78" s="47">
        <v>11326.857142857143</v>
      </c>
      <c r="G78" s="21">
        <f t="shared" si="10"/>
        <v>1.8213253429151137</v>
      </c>
      <c r="H78" s="210">
        <v>11198.285714285714</v>
      </c>
      <c r="I78" s="21">
        <f t="shared" si="11"/>
        <v>1.1481349186099983E-2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7564.5277777777783</v>
      </c>
      <c r="F79" s="47">
        <v>18538.333333333332</v>
      </c>
      <c r="G79" s="21">
        <f t="shared" si="10"/>
        <v>1.4506927435435124</v>
      </c>
      <c r="H79" s="210">
        <v>17585</v>
      </c>
      <c r="I79" s="21">
        <f t="shared" si="11"/>
        <v>5.4212870817931878E-2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5486.0535714285716</v>
      </c>
      <c r="F80" s="61">
        <v>30146.333333333332</v>
      </c>
      <c r="G80" s="21">
        <f t="shared" si="10"/>
        <v>4.4950854819092134</v>
      </c>
      <c r="H80" s="219">
        <v>30809</v>
      </c>
      <c r="I80" s="21">
        <f t="shared" si="11"/>
        <v>-2.1508866456771331E-2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48416.375</v>
      </c>
      <c r="F81" s="61">
        <v>75000</v>
      </c>
      <c r="G81" s="21">
        <f t="shared" si="10"/>
        <v>0.54906268798521163</v>
      </c>
      <c r="H81" s="219">
        <v>75000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8492.0277777777774</v>
      </c>
      <c r="F82" s="50">
        <v>44368.3</v>
      </c>
      <c r="G82" s="23">
        <f t="shared" si="10"/>
        <v>4.2247002907956155</v>
      </c>
      <c r="H82" s="213">
        <v>43713.3</v>
      </c>
      <c r="I82" s="23">
        <f t="shared" si="11"/>
        <v>1.4983998005183775E-2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1" zoomScaleNormal="100" workbookViewId="0">
      <selection activeCell="E90" sqref="E90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217</v>
      </c>
      <c r="F13" s="257" t="s">
        <v>224</v>
      </c>
      <c r="G13" s="240" t="s">
        <v>197</v>
      </c>
      <c r="H13" s="257" t="s">
        <v>220</v>
      </c>
      <c r="I13" s="240" t="s">
        <v>187</v>
      </c>
    </row>
    <row r="14" spans="1:9" s="145" customFormat="1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9</v>
      </c>
      <c r="C16" s="188" t="s">
        <v>88</v>
      </c>
      <c r="D16" s="185" t="s">
        <v>161</v>
      </c>
      <c r="E16" s="206">
        <v>5751.4</v>
      </c>
      <c r="F16" s="206">
        <v>22227.111111111109</v>
      </c>
      <c r="G16" s="194">
        <f>(F16-E16)/E16</f>
        <v>2.8646435843639999</v>
      </c>
      <c r="H16" s="206">
        <v>29627.111111111109</v>
      </c>
      <c r="I16" s="194">
        <f>(F16-H16)/H16</f>
        <v>-0.24977123055459716</v>
      </c>
    </row>
    <row r="17" spans="1:9" ht="16.5" x14ac:dyDescent="0.3">
      <c r="A17" s="150"/>
      <c r="B17" s="202" t="s">
        <v>16</v>
      </c>
      <c r="C17" s="189" t="s">
        <v>96</v>
      </c>
      <c r="D17" s="185" t="s">
        <v>81</v>
      </c>
      <c r="E17" s="209">
        <v>1286.5111111111112</v>
      </c>
      <c r="F17" s="209">
        <v>5566.6</v>
      </c>
      <c r="G17" s="194">
        <f>(F17-E17)/E17</f>
        <v>3.3268961705214797</v>
      </c>
      <c r="H17" s="209">
        <v>6380.7428571428572</v>
      </c>
      <c r="I17" s="194">
        <f>(F17-H17)/H17</f>
        <v>-0.12759374188406183</v>
      </c>
    </row>
    <row r="18" spans="1:9" ht="16.5" x14ac:dyDescent="0.3">
      <c r="A18" s="150"/>
      <c r="B18" s="202" t="s">
        <v>11</v>
      </c>
      <c r="C18" s="189" t="s">
        <v>91</v>
      </c>
      <c r="D18" s="185" t="s">
        <v>81</v>
      </c>
      <c r="E18" s="209">
        <v>896.99999999999989</v>
      </c>
      <c r="F18" s="209">
        <v>6502.6666666666661</v>
      </c>
      <c r="G18" s="194">
        <f>(F18-E18)/E18</f>
        <v>6.2493496841322926</v>
      </c>
      <c r="H18" s="209">
        <v>7195.6750000000002</v>
      </c>
      <c r="I18" s="194">
        <f>(F18-H18)/H18</f>
        <v>-9.6309009694480932E-2</v>
      </c>
    </row>
    <row r="19" spans="1:9" ht="16.5" x14ac:dyDescent="0.3">
      <c r="A19" s="150"/>
      <c r="B19" s="202" t="s">
        <v>6</v>
      </c>
      <c r="C19" s="189" t="s">
        <v>86</v>
      </c>
      <c r="D19" s="185" t="s">
        <v>161</v>
      </c>
      <c r="E19" s="209">
        <v>5322.0027777777777</v>
      </c>
      <c r="F19" s="209">
        <v>24283.222222222223</v>
      </c>
      <c r="G19" s="194">
        <f>(F19-E19)/E19</f>
        <v>3.5627977353972322</v>
      </c>
      <c r="H19" s="209">
        <v>26738.744444444445</v>
      </c>
      <c r="I19" s="194">
        <f>(F19-H19)/H19</f>
        <v>-9.183386405162379E-2</v>
      </c>
    </row>
    <row r="20" spans="1:9" ht="16.5" x14ac:dyDescent="0.3">
      <c r="A20" s="150"/>
      <c r="B20" s="202" t="s">
        <v>12</v>
      </c>
      <c r="C20" s="189" t="s">
        <v>92</v>
      </c>
      <c r="D20" s="185" t="s">
        <v>81</v>
      </c>
      <c r="E20" s="209">
        <v>1121.875</v>
      </c>
      <c r="F20" s="209">
        <v>5764.55</v>
      </c>
      <c r="G20" s="194">
        <f>(F20-E20)/E20</f>
        <v>4.1383175487465182</v>
      </c>
      <c r="H20" s="209">
        <v>6243.75</v>
      </c>
      <c r="I20" s="194">
        <f>(F20-H20)/H20</f>
        <v>-7.6748748748748721E-2</v>
      </c>
    </row>
    <row r="21" spans="1:9" ht="16.5" x14ac:dyDescent="0.3">
      <c r="A21" s="150"/>
      <c r="B21" s="202" t="s">
        <v>13</v>
      </c>
      <c r="C21" s="189" t="s">
        <v>93</v>
      </c>
      <c r="D21" s="185" t="s">
        <v>81</v>
      </c>
      <c r="E21" s="209">
        <v>1222.3298611111111</v>
      </c>
      <c r="F21" s="209">
        <v>5585.35</v>
      </c>
      <c r="G21" s="194">
        <f>(F21-E21)/E21</f>
        <v>3.5694293968428918</v>
      </c>
      <c r="H21" s="209">
        <v>5868.625</v>
      </c>
      <c r="I21" s="194">
        <f>(F21-H21)/H21</f>
        <v>-4.8269398709237618E-2</v>
      </c>
    </row>
    <row r="22" spans="1:9" ht="16.5" x14ac:dyDescent="0.3">
      <c r="A22" s="150"/>
      <c r="B22" s="202" t="s">
        <v>15</v>
      </c>
      <c r="C22" s="189" t="s">
        <v>95</v>
      </c>
      <c r="D22" s="185" t="s">
        <v>82</v>
      </c>
      <c r="E22" s="209">
        <v>2878.5</v>
      </c>
      <c r="F22" s="209">
        <v>17997.111111111109</v>
      </c>
      <c r="G22" s="194">
        <f>(F22-E22)/E22</f>
        <v>5.2522532955049881</v>
      </c>
      <c r="H22" s="209">
        <v>18760.444444444445</v>
      </c>
      <c r="I22" s="194">
        <f>(F22-H22)/H22</f>
        <v>-4.0688446139631976E-2</v>
      </c>
    </row>
    <row r="23" spans="1:9" ht="16.5" x14ac:dyDescent="0.3">
      <c r="A23" s="150"/>
      <c r="B23" s="202" t="s">
        <v>17</v>
      </c>
      <c r="C23" s="189" t="s">
        <v>97</v>
      </c>
      <c r="D23" s="187" t="s">
        <v>161</v>
      </c>
      <c r="E23" s="209">
        <v>4954.0875000000005</v>
      </c>
      <c r="F23" s="209">
        <v>8306.125</v>
      </c>
      <c r="G23" s="194">
        <f>(F23-E23)/E23</f>
        <v>0.6766205683690486</v>
      </c>
      <c r="H23" s="209">
        <v>8213.1888888888898</v>
      </c>
      <c r="I23" s="194">
        <f>(F23-H23)/H23</f>
        <v>1.1315472268857433E-2</v>
      </c>
    </row>
    <row r="24" spans="1:9" ht="16.5" x14ac:dyDescent="0.3">
      <c r="A24" s="150"/>
      <c r="B24" s="202" t="s">
        <v>14</v>
      </c>
      <c r="C24" s="189" t="s">
        <v>94</v>
      </c>
      <c r="D24" s="187" t="s">
        <v>81</v>
      </c>
      <c r="E24" s="209">
        <v>1051.3916666666667</v>
      </c>
      <c r="F24" s="209">
        <v>6493.75</v>
      </c>
      <c r="G24" s="194">
        <f>(F24-E24)/E24</f>
        <v>5.1763377111289008</v>
      </c>
      <c r="H24" s="209">
        <v>6392.8571428571431</v>
      </c>
      <c r="I24" s="194">
        <f>(F24-H24)/H24</f>
        <v>1.5782122905027892E-2</v>
      </c>
    </row>
    <row r="25" spans="1:9" ht="16.5" x14ac:dyDescent="0.3">
      <c r="A25" s="150"/>
      <c r="B25" s="202" t="s">
        <v>19</v>
      </c>
      <c r="C25" s="189" t="s">
        <v>99</v>
      </c>
      <c r="D25" s="187" t="s">
        <v>161</v>
      </c>
      <c r="E25" s="209">
        <v>4668.2750000000005</v>
      </c>
      <c r="F25" s="209">
        <v>13838.3</v>
      </c>
      <c r="G25" s="194">
        <f>(F25-E25)/E25</f>
        <v>1.9643283654026373</v>
      </c>
      <c r="H25" s="209">
        <v>13443.855555555556</v>
      </c>
      <c r="I25" s="194">
        <f>(F25-H25)/H25</f>
        <v>2.934012812131433E-2</v>
      </c>
    </row>
    <row r="26" spans="1:9" ht="16.5" x14ac:dyDescent="0.3">
      <c r="A26" s="150"/>
      <c r="B26" s="202" t="s">
        <v>18</v>
      </c>
      <c r="C26" s="189" t="s">
        <v>98</v>
      </c>
      <c r="D26" s="187" t="s">
        <v>83</v>
      </c>
      <c r="E26" s="209">
        <v>5519.6802083333332</v>
      </c>
      <c r="F26" s="209">
        <v>19022.5</v>
      </c>
      <c r="G26" s="194">
        <f>(F26-E26)/E26</f>
        <v>2.4463047281762438</v>
      </c>
      <c r="H26" s="209">
        <v>18471.875</v>
      </c>
      <c r="I26" s="194">
        <f>(F26-H26)/H26</f>
        <v>2.9808830993063778E-2</v>
      </c>
    </row>
    <row r="27" spans="1:9" ht="16.5" x14ac:dyDescent="0.3">
      <c r="A27" s="150"/>
      <c r="B27" s="202" t="s">
        <v>5</v>
      </c>
      <c r="C27" s="189" t="s">
        <v>85</v>
      </c>
      <c r="D27" s="187" t="s">
        <v>161</v>
      </c>
      <c r="E27" s="209">
        <v>4997.1361111111109</v>
      </c>
      <c r="F27" s="209">
        <v>29287.375</v>
      </c>
      <c r="G27" s="194">
        <f>(F27-E27)/E27</f>
        <v>4.8608319543027143</v>
      </c>
      <c r="H27" s="209">
        <v>27764.424999999999</v>
      </c>
      <c r="I27" s="194">
        <f>(F27-H27)/H27</f>
        <v>5.4852567629259413E-2</v>
      </c>
    </row>
    <row r="28" spans="1:9" ht="16.5" x14ac:dyDescent="0.3">
      <c r="A28" s="150"/>
      <c r="B28" s="202" t="s">
        <v>8</v>
      </c>
      <c r="C28" s="189" t="s">
        <v>89</v>
      </c>
      <c r="D28" s="187" t="s">
        <v>161</v>
      </c>
      <c r="E28" s="209">
        <v>14525.857142857143</v>
      </c>
      <c r="F28" s="209">
        <v>74291.5</v>
      </c>
      <c r="G28" s="194">
        <f>(F28-E28)/E28</f>
        <v>4.1144314080309989</v>
      </c>
      <c r="H28" s="209">
        <v>68124.833333333343</v>
      </c>
      <c r="I28" s="194">
        <f>(F28-H28)/H28</f>
        <v>9.0520099131740833E-2</v>
      </c>
    </row>
    <row r="29" spans="1:9" ht="17.25" thickBot="1" x14ac:dyDescent="0.35">
      <c r="A29" s="151"/>
      <c r="B29" s="202" t="s">
        <v>10</v>
      </c>
      <c r="C29" s="189" t="s">
        <v>90</v>
      </c>
      <c r="D29" s="187" t="s">
        <v>161</v>
      </c>
      <c r="E29" s="209">
        <v>4009.6875000000005</v>
      </c>
      <c r="F29" s="209">
        <v>18260.444444444445</v>
      </c>
      <c r="G29" s="194">
        <f>(F29-E29)/E29</f>
        <v>3.5540816945072264</v>
      </c>
      <c r="H29" s="209">
        <v>16458.18888888889</v>
      </c>
      <c r="I29" s="194">
        <f>(F29-H29)/H29</f>
        <v>0.10950509607848034</v>
      </c>
    </row>
    <row r="30" spans="1:9" ht="16.5" x14ac:dyDescent="0.3">
      <c r="A30" s="37"/>
      <c r="B30" s="202" t="s">
        <v>4</v>
      </c>
      <c r="C30" s="189" t="s">
        <v>84</v>
      </c>
      <c r="D30" s="187" t="s">
        <v>161</v>
      </c>
      <c r="E30" s="209">
        <v>4460.4250000000002</v>
      </c>
      <c r="F30" s="209">
        <v>30222.044444444444</v>
      </c>
      <c r="G30" s="194">
        <f>(F30-E30)/E30</f>
        <v>5.7755974922668676</v>
      </c>
      <c r="H30" s="209">
        <v>24933.155555555553</v>
      </c>
      <c r="I30" s="194">
        <f>(F30-H30)/H30</f>
        <v>0.21212272458270656</v>
      </c>
    </row>
    <row r="31" spans="1:9" ht="17.25" thickBot="1" x14ac:dyDescent="0.35">
      <c r="A31" s="38"/>
      <c r="B31" s="203" t="s">
        <v>7</v>
      </c>
      <c r="C31" s="190" t="s">
        <v>87</v>
      </c>
      <c r="D31" s="186" t="s">
        <v>161</v>
      </c>
      <c r="E31" s="212">
        <v>1719.5</v>
      </c>
      <c r="F31" s="212">
        <v>16791.633333333335</v>
      </c>
      <c r="G31" s="196">
        <f>(F31-E31)/E31</f>
        <v>8.7654163031889123</v>
      </c>
      <c r="H31" s="212">
        <v>12888.777777777777</v>
      </c>
      <c r="I31" s="196">
        <f>(F31-H31)/H31</f>
        <v>0.30281036905490583</v>
      </c>
    </row>
    <row r="32" spans="1:9" ht="15.75" customHeight="1" thickBot="1" x14ac:dyDescent="0.25">
      <c r="A32" s="250" t="s">
        <v>188</v>
      </c>
      <c r="B32" s="251"/>
      <c r="C32" s="251"/>
      <c r="D32" s="252"/>
      <c r="E32" s="99">
        <f>SUM(E16:E31)</f>
        <v>64385.658878968265</v>
      </c>
      <c r="F32" s="100">
        <f>SUM(F16:F31)</f>
        <v>304440.28333333338</v>
      </c>
      <c r="G32" s="101">
        <f t="shared" ref="G32" si="0">(F32-E32)/E32</f>
        <v>3.7283865480916831</v>
      </c>
      <c r="H32" s="100">
        <f>SUM(H16:H31)</f>
        <v>297506.24999999994</v>
      </c>
      <c r="I32" s="104">
        <f t="shared" ref="I32" si="1">(F32-H32)/H32</f>
        <v>2.3307185423275791E-2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26</v>
      </c>
      <c r="C34" s="191" t="s">
        <v>100</v>
      </c>
      <c r="D34" s="193" t="s">
        <v>161</v>
      </c>
      <c r="E34" s="215">
        <v>7981.375</v>
      </c>
      <c r="F34" s="215">
        <v>20874.875</v>
      </c>
      <c r="G34" s="194">
        <f>(F34-E34)/E34</f>
        <v>1.6154484659598127</v>
      </c>
      <c r="H34" s="215">
        <v>21538.777777777777</v>
      </c>
      <c r="I34" s="194">
        <f>(F34-H34)/H34</f>
        <v>-3.0823604970879378E-2</v>
      </c>
    </row>
    <row r="35" spans="1:9" ht="16.5" x14ac:dyDescent="0.3">
      <c r="A35" s="37"/>
      <c r="B35" s="202" t="s">
        <v>30</v>
      </c>
      <c r="C35" s="189" t="s">
        <v>104</v>
      </c>
      <c r="D35" s="185" t="s">
        <v>161</v>
      </c>
      <c r="E35" s="209">
        <v>4245.2250000000004</v>
      </c>
      <c r="F35" s="209">
        <v>9143.7444444444445</v>
      </c>
      <c r="G35" s="194">
        <f>(F35-E35)/E35</f>
        <v>1.1538892389554014</v>
      </c>
      <c r="H35" s="209">
        <v>9099.2999999999993</v>
      </c>
      <c r="I35" s="194">
        <f>(F35-H35)/H35</f>
        <v>4.8843806055900189E-3</v>
      </c>
    </row>
    <row r="36" spans="1:9" ht="16.5" x14ac:dyDescent="0.3">
      <c r="A36" s="37"/>
      <c r="B36" s="204" t="s">
        <v>27</v>
      </c>
      <c r="C36" s="189" t="s">
        <v>101</v>
      </c>
      <c r="D36" s="185" t="s">
        <v>161</v>
      </c>
      <c r="E36" s="209">
        <v>8256.0194444444442</v>
      </c>
      <c r="F36" s="209">
        <v>20968.625</v>
      </c>
      <c r="G36" s="194">
        <f>(F36-E36)/E36</f>
        <v>1.5397984029834124</v>
      </c>
      <c r="H36" s="209">
        <v>20649.857142857145</v>
      </c>
      <c r="I36" s="194">
        <f>(F36-H36)/H36</f>
        <v>1.5436806895931382E-2</v>
      </c>
    </row>
    <row r="37" spans="1:9" ht="16.5" x14ac:dyDescent="0.3">
      <c r="A37" s="37"/>
      <c r="B37" s="202" t="s">
        <v>28</v>
      </c>
      <c r="C37" s="189" t="s">
        <v>102</v>
      </c>
      <c r="D37" s="185" t="s">
        <v>161</v>
      </c>
      <c r="E37" s="209">
        <v>6131.1</v>
      </c>
      <c r="F37" s="209">
        <v>14201.157142857144</v>
      </c>
      <c r="G37" s="194">
        <f>(F37-E37)/E37</f>
        <v>1.3162494728282272</v>
      </c>
      <c r="H37" s="209">
        <v>13711.871428571429</v>
      </c>
      <c r="I37" s="194">
        <f>(F37-H37)/H37</f>
        <v>3.5683365092396571E-2</v>
      </c>
    </row>
    <row r="38" spans="1:9" ht="17.25" thickBot="1" x14ac:dyDescent="0.35">
      <c r="A38" s="38"/>
      <c r="B38" s="204" t="s">
        <v>29</v>
      </c>
      <c r="C38" s="189" t="s">
        <v>103</v>
      </c>
      <c r="D38" s="197" t="s">
        <v>161</v>
      </c>
      <c r="E38" s="212">
        <v>7603.7833333333338</v>
      </c>
      <c r="F38" s="212">
        <v>13166.666666666668</v>
      </c>
      <c r="G38" s="196">
        <f>(F38-E38)/E38</f>
        <v>0.73159414063613071</v>
      </c>
      <c r="H38" s="212">
        <v>11983.333333333332</v>
      </c>
      <c r="I38" s="196">
        <f>(F38-H38)/H38</f>
        <v>9.874826147427003E-2</v>
      </c>
    </row>
    <row r="39" spans="1:9" ht="15.75" customHeight="1" thickBot="1" x14ac:dyDescent="0.25">
      <c r="A39" s="250" t="s">
        <v>189</v>
      </c>
      <c r="B39" s="251"/>
      <c r="C39" s="251"/>
      <c r="D39" s="252"/>
      <c r="E39" s="83">
        <f>SUM(E34:E38)</f>
        <v>34217.50277777778</v>
      </c>
      <c r="F39" s="102">
        <f>SUM(F34:F38)</f>
        <v>78355.06825396826</v>
      </c>
      <c r="G39" s="103">
        <f t="shared" ref="G39" si="2">(F39-E39)/E39</f>
        <v>1.2899119425177688</v>
      </c>
      <c r="H39" s="102">
        <f>SUM(H34:H38)</f>
        <v>76983.139682539681</v>
      </c>
      <c r="I39" s="104">
        <f t="shared" ref="I39" si="3">(F39-H39)/H39</f>
        <v>1.7821156386789234E-2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36</v>
      </c>
      <c r="C41" s="189" t="s">
        <v>153</v>
      </c>
      <c r="D41" s="193" t="s">
        <v>161</v>
      </c>
      <c r="E41" s="207">
        <v>32817.46428571429</v>
      </c>
      <c r="F41" s="209">
        <v>163857.14285714287</v>
      </c>
      <c r="G41" s="194">
        <f>(F41-E41)/E41</f>
        <v>3.9929860951649219</v>
      </c>
      <c r="H41" s="209">
        <v>164875</v>
      </c>
      <c r="I41" s="194">
        <f>(F41-H41)/H41</f>
        <v>-6.1735080688832778E-3</v>
      </c>
    </row>
    <row r="42" spans="1:9" ht="16.5" x14ac:dyDescent="0.3">
      <c r="A42" s="37"/>
      <c r="B42" s="202" t="s">
        <v>34</v>
      </c>
      <c r="C42" s="189" t="s">
        <v>154</v>
      </c>
      <c r="D42" s="185" t="s">
        <v>161</v>
      </c>
      <c r="E42" s="210">
        <v>19639.116666666665</v>
      </c>
      <c r="F42" s="209">
        <v>83284.28571428571</v>
      </c>
      <c r="G42" s="194">
        <f>(F42-E42)/E42</f>
        <v>3.2407348114410635</v>
      </c>
      <c r="H42" s="209">
        <v>83570</v>
      </c>
      <c r="I42" s="194">
        <f>(F42-H42)/H42</f>
        <v>-3.4188618608865604E-3</v>
      </c>
    </row>
    <row r="43" spans="1:9" ht="16.5" x14ac:dyDescent="0.3">
      <c r="A43" s="37"/>
      <c r="B43" s="204" t="s">
        <v>35</v>
      </c>
      <c r="C43" s="189" t="s">
        <v>152</v>
      </c>
      <c r="D43" s="185" t="s">
        <v>161</v>
      </c>
      <c r="E43" s="210">
        <v>18728</v>
      </c>
      <c r="F43" s="217">
        <v>71333.333333333328</v>
      </c>
      <c r="G43" s="194">
        <f>(F43-E43)/E43</f>
        <v>2.8089135696995582</v>
      </c>
      <c r="H43" s="217">
        <v>69666.666666666672</v>
      </c>
      <c r="I43" s="194">
        <f>(F43-H43)/H43</f>
        <v>2.3923444976076413E-2</v>
      </c>
    </row>
    <row r="44" spans="1:9" ht="16.5" x14ac:dyDescent="0.3">
      <c r="A44" s="37"/>
      <c r="B44" s="202" t="s">
        <v>31</v>
      </c>
      <c r="C44" s="189" t="s">
        <v>105</v>
      </c>
      <c r="D44" s="185" t="s">
        <v>161</v>
      </c>
      <c r="E44" s="210">
        <v>96916.375</v>
      </c>
      <c r="F44" s="210">
        <v>357779.8</v>
      </c>
      <c r="G44" s="194">
        <f>(F44-E44)/E44</f>
        <v>2.6916341536711417</v>
      </c>
      <c r="H44" s="210">
        <v>343679.8</v>
      </c>
      <c r="I44" s="194">
        <f>(F44-H44)/H44</f>
        <v>4.1026560187709608E-2</v>
      </c>
    </row>
    <row r="45" spans="1:9" ht="16.5" x14ac:dyDescent="0.3">
      <c r="A45" s="37"/>
      <c r="B45" s="202" t="s">
        <v>33</v>
      </c>
      <c r="C45" s="189" t="s">
        <v>107</v>
      </c>
      <c r="D45" s="185" t="s">
        <v>161</v>
      </c>
      <c r="E45" s="210">
        <v>32184.5</v>
      </c>
      <c r="F45" s="210">
        <v>176648</v>
      </c>
      <c r="G45" s="194">
        <f>(F45-E45)/E45</f>
        <v>4.4886047631623915</v>
      </c>
      <c r="H45" s="210">
        <v>168314.66666666666</v>
      </c>
      <c r="I45" s="194">
        <f>(F45-H45)/H45</f>
        <v>4.9510440761747897E-2</v>
      </c>
    </row>
    <row r="46" spans="1:9" ht="16.5" customHeight="1" thickBot="1" x14ac:dyDescent="0.35">
      <c r="A46" s="38"/>
      <c r="B46" s="202" t="s">
        <v>32</v>
      </c>
      <c r="C46" s="189" t="s">
        <v>106</v>
      </c>
      <c r="D46" s="185" t="s">
        <v>161</v>
      </c>
      <c r="E46" s="213">
        <v>56856.474999999999</v>
      </c>
      <c r="F46" s="213">
        <v>267620.57142857142</v>
      </c>
      <c r="G46" s="200">
        <f>(F46-E46)/E46</f>
        <v>3.7069497612817437</v>
      </c>
      <c r="H46" s="213">
        <v>251337.17142857146</v>
      </c>
      <c r="I46" s="200">
        <f>(F46-H46)/H46</f>
        <v>6.4787074301214581E-2</v>
      </c>
    </row>
    <row r="47" spans="1:9" ht="15.75" customHeight="1" thickBot="1" x14ac:dyDescent="0.25">
      <c r="A47" s="250" t="s">
        <v>190</v>
      </c>
      <c r="B47" s="251"/>
      <c r="C47" s="251"/>
      <c r="D47" s="252"/>
      <c r="E47" s="83">
        <f>SUM(E41:E46)</f>
        <v>257141.93095238096</v>
      </c>
      <c r="F47" s="83">
        <f>SUM(F41:F46)</f>
        <v>1120523.1333333333</v>
      </c>
      <c r="G47" s="103">
        <f t="shared" ref="G47" si="4">(F47-E47)/E47</f>
        <v>3.357605658412973</v>
      </c>
      <c r="H47" s="102">
        <f>SUM(H41:H46)</f>
        <v>1081443.3047619048</v>
      </c>
      <c r="I47" s="104">
        <f t="shared" ref="I47" si="5">(F47-H47)/H47</f>
        <v>3.6136733566474413E-2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45</v>
      </c>
      <c r="C49" s="189" t="s">
        <v>109</v>
      </c>
      <c r="D49" s="193" t="s">
        <v>108</v>
      </c>
      <c r="E49" s="207">
        <v>26385.008928571428</v>
      </c>
      <c r="F49" s="207">
        <v>96078.3</v>
      </c>
      <c r="G49" s="194">
        <f>(F49-E49)/E49</f>
        <v>2.6413972896541291</v>
      </c>
      <c r="H49" s="207">
        <v>97143.666666666672</v>
      </c>
      <c r="I49" s="194">
        <f>(F49-H49)/H49</f>
        <v>-1.0966918412934814E-2</v>
      </c>
    </row>
    <row r="50" spans="1:9" ht="16.5" x14ac:dyDescent="0.3">
      <c r="A50" s="37"/>
      <c r="B50" s="202" t="s">
        <v>48</v>
      </c>
      <c r="C50" s="189" t="s">
        <v>157</v>
      </c>
      <c r="D50" s="187" t="s">
        <v>114</v>
      </c>
      <c r="E50" s="210">
        <v>112936.99966666667</v>
      </c>
      <c r="F50" s="210">
        <v>286987.5</v>
      </c>
      <c r="G50" s="194">
        <f>(F50-E50)/E50</f>
        <v>1.5411291325875758</v>
      </c>
      <c r="H50" s="210">
        <v>286991.66666666669</v>
      </c>
      <c r="I50" s="194">
        <f>(F50-H50)/H50</f>
        <v>-1.4518423879971203E-5</v>
      </c>
    </row>
    <row r="51" spans="1:9" ht="16.5" x14ac:dyDescent="0.3">
      <c r="A51" s="37"/>
      <c r="B51" s="202" t="s">
        <v>49</v>
      </c>
      <c r="C51" s="189" t="s">
        <v>158</v>
      </c>
      <c r="D51" s="185" t="s">
        <v>199</v>
      </c>
      <c r="E51" s="210">
        <v>4998.25</v>
      </c>
      <c r="F51" s="210">
        <v>25060</v>
      </c>
      <c r="G51" s="194">
        <f>(F51-E51)/E51</f>
        <v>4.0137548141849644</v>
      </c>
      <c r="H51" s="210">
        <v>25060</v>
      </c>
      <c r="I51" s="194">
        <f>(F51-H51)/H51</f>
        <v>0</v>
      </c>
    </row>
    <row r="52" spans="1:9" ht="16.5" x14ac:dyDescent="0.3">
      <c r="A52" s="37"/>
      <c r="B52" s="202" t="s">
        <v>50</v>
      </c>
      <c r="C52" s="189" t="s">
        <v>159</v>
      </c>
      <c r="D52" s="185" t="s">
        <v>112</v>
      </c>
      <c r="E52" s="210">
        <v>57497.625</v>
      </c>
      <c r="F52" s="210">
        <v>269750</v>
      </c>
      <c r="G52" s="194">
        <f>(F52-E52)/E52</f>
        <v>3.6914981270965539</v>
      </c>
      <c r="H52" s="210">
        <v>269750</v>
      </c>
      <c r="I52" s="194">
        <f>(F52-H52)/H52</f>
        <v>0</v>
      </c>
    </row>
    <row r="53" spans="1:9" ht="16.5" x14ac:dyDescent="0.3">
      <c r="A53" s="37"/>
      <c r="B53" s="202" t="s">
        <v>46</v>
      </c>
      <c r="C53" s="189" t="s">
        <v>111</v>
      </c>
      <c r="D53" s="187" t="s">
        <v>110</v>
      </c>
      <c r="E53" s="210">
        <v>13701.875</v>
      </c>
      <c r="F53" s="210">
        <v>74816.444444444438</v>
      </c>
      <c r="G53" s="194">
        <f>(F53-E53)/E53</f>
        <v>4.4603070342157141</v>
      </c>
      <c r="H53" s="210">
        <v>74594.222222222219</v>
      </c>
      <c r="I53" s="194">
        <f>(F53-H53)/H53</f>
        <v>2.9790808939625514E-3</v>
      </c>
    </row>
    <row r="54" spans="1:9" ht="16.5" customHeight="1" thickBot="1" x14ac:dyDescent="0.35">
      <c r="A54" s="38"/>
      <c r="B54" s="202" t="s">
        <v>47</v>
      </c>
      <c r="C54" s="189" t="s">
        <v>113</v>
      </c>
      <c r="D54" s="186" t="s">
        <v>114</v>
      </c>
      <c r="E54" s="213">
        <v>47211.361111111109</v>
      </c>
      <c r="F54" s="213">
        <v>234712</v>
      </c>
      <c r="G54" s="200">
        <f>(F54-E54)/E54</f>
        <v>3.9715152132049192</v>
      </c>
      <c r="H54" s="213">
        <v>230027.55555555556</v>
      </c>
      <c r="I54" s="200">
        <f>(F54-H54)/H54</f>
        <v>2.0364709928472308E-2</v>
      </c>
    </row>
    <row r="55" spans="1:9" ht="15.75" customHeight="1" thickBot="1" x14ac:dyDescent="0.25">
      <c r="A55" s="250" t="s">
        <v>191</v>
      </c>
      <c r="B55" s="251"/>
      <c r="C55" s="251"/>
      <c r="D55" s="252"/>
      <c r="E55" s="83">
        <f>SUM(E49:E54)</f>
        <v>262731.11970634921</v>
      </c>
      <c r="F55" s="83">
        <f>SUM(F49:F54)</f>
        <v>987404.24444444454</v>
      </c>
      <c r="G55" s="103">
        <f t="shared" ref="G55" si="6">(F55-E55)/E55</f>
        <v>2.7582310216926418</v>
      </c>
      <c r="H55" s="83">
        <f>SUM(H49:H54)</f>
        <v>983567.11111111124</v>
      </c>
      <c r="I55" s="104">
        <f t="shared" ref="I55" si="7">(F55-H55)/H55</f>
        <v>3.9012420098091614E-3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55</v>
      </c>
      <c r="C57" s="192" t="s">
        <v>122</v>
      </c>
      <c r="D57" s="193" t="s">
        <v>120</v>
      </c>
      <c r="E57" s="207">
        <v>29149.666666666668</v>
      </c>
      <c r="F57" s="163">
        <v>56076.857142857145</v>
      </c>
      <c r="G57" s="195">
        <f>(F57-E57)/E57</f>
        <v>0.92375637718637638</v>
      </c>
      <c r="H57" s="163">
        <v>57731.333333333336</v>
      </c>
      <c r="I57" s="195">
        <f>(F57-H57)/H57</f>
        <v>-2.8658201620313475E-2</v>
      </c>
    </row>
    <row r="58" spans="1:9" ht="16.5" x14ac:dyDescent="0.3">
      <c r="A58" s="110"/>
      <c r="B58" s="224" t="s">
        <v>56</v>
      </c>
      <c r="C58" s="189" t="s">
        <v>123</v>
      </c>
      <c r="D58" s="185" t="s">
        <v>120</v>
      </c>
      <c r="E58" s="210">
        <v>113375</v>
      </c>
      <c r="F58" s="221">
        <v>474250</v>
      </c>
      <c r="G58" s="194">
        <f>(F58-E58)/E58</f>
        <v>3.183020948180816</v>
      </c>
      <c r="H58" s="221">
        <v>481250</v>
      </c>
      <c r="I58" s="194">
        <f>(F58-H58)/H58</f>
        <v>-1.4545454545454545E-2</v>
      </c>
    </row>
    <row r="59" spans="1:9" ht="16.5" x14ac:dyDescent="0.3">
      <c r="A59" s="110"/>
      <c r="B59" s="224" t="s">
        <v>54</v>
      </c>
      <c r="C59" s="189" t="s">
        <v>121</v>
      </c>
      <c r="D59" s="185" t="s">
        <v>120</v>
      </c>
      <c r="E59" s="210">
        <v>26764.055555555555</v>
      </c>
      <c r="F59" s="221">
        <v>47557.142857142855</v>
      </c>
      <c r="G59" s="194">
        <f>(F59-E59)/E59</f>
        <v>0.77690345764026669</v>
      </c>
      <c r="H59" s="221">
        <v>48208.333333333336</v>
      </c>
      <c r="I59" s="194">
        <f>(F59-H59)/H59</f>
        <v>-1.3507840474132702E-2</v>
      </c>
    </row>
    <row r="60" spans="1:9" ht="16.5" x14ac:dyDescent="0.3">
      <c r="A60" s="110"/>
      <c r="B60" s="224" t="s">
        <v>38</v>
      </c>
      <c r="C60" s="189" t="s">
        <v>115</v>
      </c>
      <c r="D60" s="185" t="s">
        <v>114</v>
      </c>
      <c r="E60" s="210">
        <v>18162.9375</v>
      </c>
      <c r="F60" s="221">
        <v>48495</v>
      </c>
      <c r="G60" s="194">
        <f>(F60-E60)/E60</f>
        <v>1.6699976256593956</v>
      </c>
      <c r="H60" s="221">
        <v>48475</v>
      </c>
      <c r="I60" s="194">
        <f>(F60-H60)/H60</f>
        <v>4.1258380608561113E-4</v>
      </c>
    </row>
    <row r="61" spans="1:9" s="145" customFormat="1" ht="16.5" x14ac:dyDescent="0.3">
      <c r="A61" s="168"/>
      <c r="B61" s="224" t="s">
        <v>40</v>
      </c>
      <c r="C61" s="189" t="s">
        <v>117</v>
      </c>
      <c r="D61" s="185" t="s">
        <v>114</v>
      </c>
      <c r="E61" s="210">
        <v>22748.862499999999</v>
      </c>
      <c r="F61" s="226">
        <v>39209.599999999999</v>
      </c>
      <c r="G61" s="194">
        <f>(F61-E61)/E61</f>
        <v>0.72358508035291869</v>
      </c>
      <c r="H61" s="226">
        <v>38380.6</v>
      </c>
      <c r="I61" s="194">
        <f>(F61-H61)/H61</f>
        <v>2.1599453890767732E-2</v>
      </c>
    </row>
    <row r="62" spans="1:9" s="145" customFormat="1" ht="17.25" thickBot="1" x14ac:dyDescent="0.35">
      <c r="A62" s="168"/>
      <c r="B62" s="225" t="s">
        <v>42</v>
      </c>
      <c r="C62" s="190" t="s">
        <v>198</v>
      </c>
      <c r="D62" s="186" t="s">
        <v>114</v>
      </c>
      <c r="E62" s="213">
        <v>10087.625</v>
      </c>
      <c r="F62" s="222">
        <v>24396</v>
      </c>
      <c r="G62" s="199">
        <f>(F62-E62)/E62</f>
        <v>1.4184086938203988</v>
      </c>
      <c r="H62" s="222">
        <v>23096</v>
      </c>
      <c r="I62" s="199">
        <f>(F62-H62)/H62</f>
        <v>5.6286802909594737E-2</v>
      </c>
    </row>
    <row r="63" spans="1:9" s="145" customFormat="1" ht="16.5" x14ac:dyDescent="0.3">
      <c r="A63" s="168"/>
      <c r="B63" s="94" t="s">
        <v>39</v>
      </c>
      <c r="C63" s="188" t="s">
        <v>116</v>
      </c>
      <c r="D63" s="185" t="s">
        <v>114</v>
      </c>
      <c r="E63" s="210">
        <v>29680.375</v>
      </c>
      <c r="F63" s="220">
        <v>56301.666666666664</v>
      </c>
      <c r="G63" s="194">
        <f>(F63-E63)/E63</f>
        <v>0.89693245677208133</v>
      </c>
      <c r="H63" s="220">
        <v>52880</v>
      </c>
      <c r="I63" s="194">
        <f>(F63-H63)/H63</f>
        <v>6.4706253151790169E-2</v>
      </c>
    </row>
    <row r="64" spans="1:9" s="145" customFormat="1" ht="16.5" x14ac:dyDescent="0.3">
      <c r="A64" s="168"/>
      <c r="B64" s="224" t="s">
        <v>43</v>
      </c>
      <c r="C64" s="189" t="s">
        <v>119</v>
      </c>
      <c r="D64" s="187" t="s">
        <v>114</v>
      </c>
      <c r="E64" s="217">
        <v>4156.3999999999996</v>
      </c>
      <c r="F64" s="210">
        <v>16000</v>
      </c>
      <c r="G64" s="194">
        <f>(F64-E64)/E64</f>
        <v>2.8494851313636804</v>
      </c>
      <c r="H64" s="210">
        <v>14250</v>
      </c>
      <c r="I64" s="194">
        <f>(F64-H64)/H64</f>
        <v>0.12280701754385964</v>
      </c>
    </row>
    <row r="65" spans="1:9" ht="16.5" customHeight="1" thickBot="1" x14ac:dyDescent="0.35">
      <c r="A65" s="111"/>
      <c r="B65" s="225" t="s">
        <v>41</v>
      </c>
      <c r="C65" s="190" t="s">
        <v>118</v>
      </c>
      <c r="D65" s="186" t="s">
        <v>114</v>
      </c>
      <c r="E65" s="213">
        <v>24141.55</v>
      </c>
      <c r="F65" s="222">
        <v>55125</v>
      </c>
      <c r="G65" s="199">
        <f>(F65-E65)/E65</f>
        <v>1.2834076519527537</v>
      </c>
      <c r="H65" s="222">
        <v>47125</v>
      </c>
      <c r="I65" s="199">
        <f>(F65-H65)/H65</f>
        <v>0.16976127320954906</v>
      </c>
    </row>
    <row r="66" spans="1:9" ht="15.75" customHeight="1" thickBot="1" x14ac:dyDescent="0.25">
      <c r="A66" s="250" t="s">
        <v>192</v>
      </c>
      <c r="B66" s="261"/>
      <c r="C66" s="261"/>
      <c r="D66" s="262"/>
      <c r="E66" s="99">
        <f>SUM(E57:E65)</f>
        <v>278266.47222222219</v>
      </c>
      <c r="F66" s="99">
        <f>SUM(F57:F65)</f>
        <v>817411.2666666666</v>
      </c>
      <c r="G66" s="101">
        <f t="shared" ref="G66" si="8">(F66-E66)/E66</f>
        <v>1.9375125940932116</v>
      </c>
      <c r="H66" s="99">
        <f>SUM(H57:H65)</f>
        <v>811396.26666666672</v>
      </c>
      <c r="I66" s="177">
        <f t="shared" ref="I66" si="9">(F66-H66)/H66</f>
        <v>7.4131472464254418E-3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60</v>
      </c>
      <c r="C68" s="189" t="s">
        <v>129</v>
      </c>
      <c r="D68" s="193" t="s">
        <v>215</v>
      </c>
      <c r="E68" s="207">
        <v>176510.66666666669</v>
      </c>
      <c r="F68" s="215">
        <v>580273.6</v>
      </c>
      <c r="G68" s="194">
        <f>(F68-E68)/E68</f>
        <v>2.2874704456010209</v>
      </c>
      <c r="H68" s="215">
        <v>580273.6</v>
      </c>
      <c r="I68" s="194">
        <f>(F68-H68)/H68</f>
        <v>0</v>
      </c>
    </row>
    <row r="69" spans="1:9" ht="16.5" x14ac:dyDescent="0.3">
      <c r="A69" s="37"/>
      <c r="B69" s="202" t="s">
        <v>61</v>
      </c>
      <c r="C69" s="189" t="s">
        <v>130</v>
      </c>
      <c r="D69" s="187" t="s">
        <v>216</v>
      </c>
      <c r="E69" s="210">
        <v>106797.67857142858</v>
      </c>
      <c r="F69" s="209">
        <v>369242.5</v>
      </c>
      <c r="G69" s="194">
        <f>(F69-E69)/E69</f>
        <v>2.4574019298841097</v>
      </c>
      <c r="H69" s="209">
        <v>369242.5</v>
      </c>
      <c r="I69" s="194">
        <f>(F69-H69)/H69</f>
        <v>0</v>
      </c>
    </row>
    <row r="70" spans="1:9" ht="16.5" x14ac:dyDescent="0.3">
      <c r="A70" s="37"/>
      <c r="B70" s="202" t="s">
        <v>59</v>
      </c>
      <c r="C70" s="189" t="s">
        <v>128</v>
      </c>
      <c r="D70" s="187" t="s">
        <v>124</v>
      </c>
      <c r="E70" s="210">
        <v>32969.569444444445</v>
      </c>
      <c r="F70" s="209">
        <v>96098</v>
      </c>
      <c r="G70" s="194">
        <f>(F70-E70)/E70</f>
        <v>1.9147484064640414</v>
      </c>
      <c r="H70" s="209">
        <v>95798.28571428571</v>
      </c>
      <c r="I70" s="194">
        <f>(F70-H70)/H70</f>
        <v>3.1285975889816537E-3</v>
      </c>
    </row>
    <row r="71" spans="1:9" ht="16.5" x14ac:dyDescent="0.3">
      <c r="A71" s="37"/>
      <c r="B71" s="202" t="s">
        <v>63</v>
      </c>
      <c r="C71" s="189" t="s">
        <v>132</v>
      </c>
      <c r="D71" s="187" t="s">
        <v>126</v>
      </c>
      <c r="E71" s="210">
        <v>25891</v>
      </c>
      <c r="F71" s="209">
        <v>65615.833333333328</v>
      </c>
      <c r="G71" s="194">
        <f>(F71-E71)/E71</f>
        <v>1.5343105068685385</v>
      </c>
      <c r="H71" s="209">
        <v>64966.666666666664</v>
      </c>
      <c r="I71" s="194">
        <f>(F71-H71)/H71</f>
        <v>9.9923037455104807E-3</v>
      </c>
    </row>
    <row r="72" spans="1:9" ht="16.5" x14ac:dyDescent="0.3">
      <c r="A72" s="37"/>
      <c r="B72" s="202" t="s">
        <v>64</v>
      </c>
      <c r="C72" s="189" t="s">
        <v>133</v>
      </c>
      <c r="D72" s="187" t="s">
        <v>127</v>
      </c>
      <c r="E72" s="210">
        <v>20747.821428571428</v>
      </c>
      <c r="F72" s="209">
        <v>51107</v>
      </c>
      <c r="G72" s="194">
        <f>(F72-E72)/E72</f>
        <v>1.4632465714989011</v>
      </c>
      <c r="H72" s="209">
        <v>50008.6</v>
      </c>
      <c r="I72" s="194">
        <f>(F72-H72)/H72</f>
        <v>2.1964222153789577E-2</v>
      </c>
    </row>
    <row r="73" spans="1:9" ht="16.5" customHeight="1" thickBot="1" x14ac:dyDescent="0.35">
      <c r="A73" s="37"/>
      <c r="B73" s="202" t="s">
        <v>62</v>
      </c>
      <c r="C73" s="189" t="s">
        <v>131</v>
      </c>
      <c r="D73" s="186" t="s">
        <v>125</v>
      </c>
      <c r="E73" s="213">
        <v>38449.25</v>
      </c>
      <c r="F73" s="218">
        <v>151100</v>
      </c>
      <c r="G73" s="200">
        <f>(F73-E73)/E73</f>
        <v>2.929855588860641</v>
      </c>
      <c r="H73" s="218">
        <v>144102.5</v>
      </c>
      <c r="I73" s="200">
        <f>(F73-H73)/H73</f>
        <v>4.8559185302128695E-2</v>
      </c>
    </row>
    <row r="74" spans="1:9" ht="15.75" customHeight="1" thickBot="1" x14ac:dyDescent="0.25">
      <c r="A74" s="250" t="s">
        <v>214</v>
      </c>
      <c r="B74" s="251"/>
      <c r="C74" s="251"/>
      <c r="D74" s="252"/>
      <c r="E74" s="83">
        <f>SUM(E68:E73)</f>
        <v>401365.98611111112</v>
      </c>
      <c r="F74" s="83">
        <f>SUM(F68:F73)</f>
        <v>1313436.9333333333</v>
      </c>
      <c r="G74" s="103">
        <f t="shared" ref="G74" si="10">(F74-E74)/E74</f>
        <v>2.2724171424175723</v>
      </c>
      <c r="H74" s="83">
        <f>SUM(H68:H73)</f>
        <v>1304392.1523809524</v>
      </c>
      <c r="I74" s="104">
        <f t="shared" ref="I74" si="11">(F74-H74)/H74</f>
        <v>6.9340964186814652E-3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67</v>
      </c>
      <c r="C76" s="191" t="s">
        <v>139</v>
      </c>
      <c r="D76" s="193" t="s">
        <v>135</v>
      </c>
      <c r="E76" s="207">
        <v>6962.3374999999996</v>
      </c>
      <c r="F76" s="207">
        <v>37934</v>
      </c>
      <c r="G76" s="194">
        <f>(F76-E76)/E76</f>
        <v>4.4484575043941783</v>
      </c>
      <c r="H76" s="207">
        <v>40840.5</v>
      </c>
      <c r="I76" s="194">
        <f>(F76-H76)/H76</f>
        <v>-7.11671012842644E-2</v>
      </c>
    </row>
    <row r="77" spans="1:9" ht="16.5" x14ac:dyDescent="0.3">
      <c r="A77" s="37"/>
      <c r="B77" s="202" t="s">
        <v>71</v>
      </c>
      <c r="C77" s="189" t="s">
        <v>200</v>
      </c>
      <c r="D77" s="187" t="s">
        <v>134</v>
      </c>
      <c r="E77" s="210">
        <v>9708.2291666666679</v>
      </c>
      <c r="F77" s="210">
        <v>24469.666666666668</v>
      </c>
      <c r="G77" s="194">
        <f>(F77-E77)/E77</f>
        <v>1.5205077307696433</v>
      </c>
      <c r="H77" s="210">
        <v>24993.833333333332</v>
      </c>
      <c r="I77" s="194">
        <f>(F77-H77)/H77</f>
        <v>-2.0971839720464285E-2</v>
      </c>
    </row>
    <row r="78" spans="1:9" ht="16.5" x14ac:dyDescent="0.3">
      <c r="A78" s="37"/>
      <c r="B78" s="202" t="s">
        <v>70</v>
      </c>
      <c r="C78" s="189" t="s">
        <v>141</v>
      </c>
      <c r="D78" s="187" t="s">
        <v>137</v>
      </c>
      <c r="E78" s="210">
        <v>10414.4375</v>
      </c>
      <c r="F78" s="210">
        <v>30715.75</v>
      </c>
      <c r="G78" s="194">
        <f>(F78-E78)/E78</f>
        <v>1.9493431594361192</v>
      </c>
      <c r="H78" s="210">
        <v>30465.75</v>
      </c>
      <c r="I78" s="194">
        <f>(F78-H78)/H78</f>
        <v>8.2059361742284377E-3</v>
      </c>
    </row>
    <row r="79" spans="1:9" ht="16.5" x14ac:dyDescent="0.3">
      <c r="A79" s="37"/>
      <c r="B79" s="202" t="s">
        <v>69</v>
      </c>
      <c r="C79" s="189" t="s">
        <v>140</v>
      </c>
      <c r="D79" s="187" t="s">
        <v>136</v>
      </c>
      <c r="E79" s="210">
        <v>9226.5</v>
      </c>
      <c r="F79" s="210">
        <v>22751.625</v>
      </c>
      <c r="G79" s="194">
        <f>(F79-E79)/E79</f>
        <v>1.465899853682328</v>
      </c>
      <c r="H79" s="210">
        <v>22242.875</v>
      </c>
      <c r="I79" s="194">
        <f>(F79-H79)/H79</f>
        <v>2.28724928769325E-2</v>
      </c>
    </row>
    <row r="80" spans="1:9" ht="16.5" customHeight="1" thickBot="1" x14ac:dyDescent="0.35">
      <c r="A80" s="38"/>
      <c r="B80" s="202" t="s">
        <v>68</v>
      </c>
      <c r="C80" s="189" t="s">
        <v>138</v>
      </c>
      <c r="D80" s="186" t="s">
        <v>134</v>
      </c>
      <c r="E80" s="213">
        <v>24846.055555555555</v>
      </c>
      <c r="F80" s="213">
        <v>59447.25</v>
      </c>
      <c r="G80" s="194">
        <f>(F80-E80)/E80</f>
        <v>1.3926232422316085</v>
      </c>
      <c r="H80" s="213">
        <v>57041</v>
      </c>
      <c r="I80" s="194">
        <f>(F80-H80)/H80</f>
        <v>4.2184568994232216E-2</v>
      </c>
    </row>
    <row r="81" spans="1:11" ht="15.75" customHeight="1" thickBot="1" x14ac:dyDescent="0.25">
      <c r="A81" s="250" t="s">
        <v>193</v>
      </c>
      <c r="B81" s="251"/>
      <c r="C81" s="251"/>
      <c r="D81" s="252"/>
      <c r="E81" s="83">
        <f>SUM(E76:E80)</f>
        <v>61157.55972222222</v>
      </c>
      <c r="F81" s="83">
        <f>SUM(F76:F80)</f>
        <v>175318.29166666669</v>
      </c>
      <c r="G81" s="103">
        <f t="shared" ref="G81" si="12">(F81-E81)/E81</f>
        <v>1.8666659111802824</v>
      </c>
      <c r="H81" s="83">
        <f>SUM(H76:H80)</f>
        <v>175583.95833333331</v>
      </c>
      <c r="I81" s="104">
        <f t="shared" ref="I81" si="13">(F81-H81)/H81</f>
        <v>-1.513046346536277E-3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78</v>
      </c>
      <c r="C83" s="189" t="s">
        <v>149</v>
      </c>
      <c r="D83" s="193" t="s">
        <v>147</v>
      </c>
      <c r="E83" s="210">
        <v>5486.0535714285716</v>
      </c>
      <c r="F83" s="207">
        <v>30146.333333333332</v>
      </c>
      <c r="G83" s="195">
        <f>(F83-E83)/E83</f>
        <v>4.4950854819092134</v>
      </c>
      <c r="H83" s="207">
        <v>30809</v>
      </c>
      <c r="I83" s="195">
        <f>(F83-H83)/H83</f>
        <v>-2.1508866456771331E-2</v>
      </c>
    </row>
    <row r="84" spans="1:11" ht="16.5" x14ac:dyDescent="0.3">
      <c r="A84" s="37"/>
      <c r="B84" s="202" t="s">
        <v>76</v>
      </c>
      <c r="C84" s="189" t="s">
        <v>143</v>
      </c>
      <c r="D84" s="185" t="s">
        <v>161</v>
      </c>
      <c r="E84" s="210">
        <v>9408.960317460318</v>
      </c>
      <c r="F84" s="201">
        <v>28887.5</v>
      </c>
      <c r="G84" s="194">
        <f>(F84-E84)/E84</f>
        <v>2.070211694526241</v>
      </c>
      <c r="H84" s="201">
        <v>29230</v>
      </c>
      <c r="I84" s="194">
        <f>(F84-H84)/H84</f>
        <v>-1.1717413616147794E-2</v>
      </c>
    </row>
    <row r="85" spans="1:11" ht="16.5" x14ac:dyDescent="0.3">
      <c r="A85" s="37"/>
      <c r="B85" s="202" t="s">
        <v>74</v>
      </c>
      <c r="C85" s="189" t="s">
        <v>144</v>
      </c>
      <c r="D85" s="187" t="s">
        <v>142</v>
      </c>
      <c r="E85" s="210">
        <v>7862.8333333333339</v>
      </c>
      <c r="F85" s="210">
        <v>20083.599999999999</v>
      </c>
      <c r="G85" s="194">
        <f>(F85-E85)/E85</f>
        <v>1.5542446531148648</v>
      </c>
      <c r="H85" s="210">
        <v>20083.599999999999</v>
      </c>
      <c r="I85" s="194">
        <f>(F85-H85)/H85</f>
        <v>0</v>
      </c>
    </row>
    <row r="86" spans="1:11" ht="16.5" x14ac:dyDescent="0.3">
      <c r="A86" s="37"/>
      <c r="B86" s="202" t="s">
        <v>79</v>
      </c>
      <c r="C86" s="189" t="s">
        <v>155</v>
      </c>
      <c r="D86" s="187" t="s">
        <v>156</v>
      </c>
      <c r="E86" s="210">
        <v>48416.375</v>
      </c>
      <c r="F86" s="210">
        <v>75000</v>
      </c>
      <c r="G86" s="194">
        <f>(F86-E86)/E86</f>
        <v>0.54906268798521163</v>
      </c>
      <c r="H86" s="210">
        <v>75000</v>
      </c>
      <c r="I86" s="194">
        <f>(F86-H86)/H86</f>
        <v>0</v>
      </c>
    </row>
    <row r="87" spans="1:11" ht="16.5" x14ac:dyDescent="0.3">
      <c r="A87" s="37"/>
      <c r="B87" s="202" t="s">
        <v>75</v>
      </c>
      <c r="C87" s="189" t="s">
        <v>148</v>
      </c>
      <c r="D87" s="198" t="s">
        <v>145</v>
      </c>
      <c r="E87" s="219">
        <v>4014.729166666667</v>
      </c>
      <c r="F87" s="219">
        <v>11326.857142857143</v>
      </c>
      <c r="G87" s="194">
        <f>(F87-E87)/E87</f>
        <v>1.8213253429151137</v>
      </c>
      <c r="H87" s="219">
        <v>11198.285714285714</v>
      </c>
      <c r="I87" s="194">
        <f>(F87-H87)/H87</f>
        <v>1.1481349186099983E-2</v>
      </c>
    </row>
    <row r="88" spans="1:11" ht="16.5" x14ac:dyDescent="0.3">
      <c r="A88" s="37"/>
      <c r="B88" s="202" t="s">
        <v>80</v>
      </c>
      <c r="C88" s="189" t="s">
        <v>151</v>
      </c>
      <c r="D88" s="198" t="s">
        <v>150</v>
      </c>
      <c r="E88" s="219">
        <v>8492.0277777777774</v>
      </c>
      <c r="F88" s="219">
        <v>44368.3</v>
      </c>
      <c r="G88" s="194">
        <f>(F88-E88)/E88</f>
        <v>4.2247002907956155</v>
      </c>
      <c r="H88" s="219">
        <v>43713.3</v>
      </c>
      <c r="I88" s="194">
        <f>(F88-H88)/H88</f>
        <v>1.4983998005183775E-2</v>
      </c>
    </row>
    <row r="89" spans="1:11" ht="16.5" customHeight="1" thickBot="1" x14ac:dyDescent="0.35">
      <c r="A89" s="35"/>
      <c r="B89" s="203" t="s">
        <v>77</v>
      </c>
      <c r="C89" s="190" t="s">
        <v>146</v>
      </c>
      <c r="D89" s="186" t="s">
        <v>162</v>
      </c>
      <c r="E89" s="213">
        <v>7564.5277777777783</v>
      </c>
      <c r="F89" s="213">
        <v>18538.333333333332</v>
      </c>
      <c r="G89" s="196">
        <f>(F89-E89)/E89</f>
        <v>1.4506927435435124</v>
      </c>
      <c r="H89" s="213">
        <v>17585</v>
      </c>
      <c r="I89" s="196">
        <f>(F89-H89)/H89</f>
        <v>5.4212870817931878E-2</v>
      </c>
    </row>
    <row r="90" spans="1:11" ht="15.75" customHeight="1" thickBot="1" x14ac:dyDescent="0.25">
      <c r="A90" s="250" t="s">
        <v>194</v>
      </c>
      <c r="B90" s="251"/>
      <c r="C90" s="251"/>
      <c r="D90" s="252"/>
      <c r="E90" s="83">
        <f>SUM(E83:E89)</f>
        <v>91245.506944444453</v>
      </c>
      <c r="F90" s="83">
        <f>SUM(F83:F89)</f>
        <v>228350.92380952378</v>
      </c>
      <c r="G90" s="112">
        <f t="shared" ref="G90:G91" si="14">(F90-E90)/E90</f>
        <v>1.5025991027542542</v>
      </c>
      <c r="H90" s="83">
        <f>SUM(H83:H89)</f>
        <v>227619.1857142857</v>
      </c>
      <c r="I90" s="104">
        <f t="shared" ref="I90:I91" si="15">(F90-H90)/H90</f>
        <v>3.2147470036052953E-3</v>
      </c>
    </row>
    <row r="91" spans="1:11" ht="15.75" customHeight="1" thickBot="1" x14ac:dyDescent="0.25">
      <c r="A91" s="250" t="s">
        <v>195</v>
      </c>
      <c r="B91" s="251"/>
      <c r="C91" s="251"/>
      <c r="D91" s="252"/>
      <c r="E91" s="99">
        <f>SUM(E90+E81+E74+E66+E55+E47+E39+E32)</f>
        <v>1450511.7373154762</v>
      </c>
      <c r="F91" s="99">
        <f>SUM(F32,F39,F47,F55,F66,F74,F81,F90)</f>
        <v>5025240.1448412705</v>
      </c>
      <c r="G91" s="101">
        <f t="shared" si="14"/>
        <v>2.4644601733052478</v>
      </c>
      <c r="H91" s="99">
        <f>SUM(H32,H39,H47,H55,H66,H74,H81,H90)</f>
        <v>4958491.368650794</v>
      </c>
      <c r="I91" s="113">
        <f t="shared" si="15"/>
        <v>1.3461509001000609E-2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25" zoomScaleNormal="100" workbookViewId="0">
      <selection activeCell="F46" sqref="F46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4" t="s">
        <v>3</v>
      </c>
      <c r="B13" s="244"/>
      <c r="C13" s="246" t="s">
        <v>0</v>
      </c>
      <c r="D13" s="240" t="s">
        <v>207</v>
      </c>
      <c r="E13" s="240" t="s">
        <v>208</v>
      </c>
      <c r="F13" s="240" t="s">
        <v>209</v>
      </c>
      <c r="G13" s="240" t="s">
        <v>210</v>
      </c>
      <c r="H13" s="240" t="s">
        <v>211</v>
      </c>
      <c r="I13" s="240" t="s">
        <v>212</v>
      </c>
    </row>
    <row r="14" spans="1:9" ht="24.75" customHeight="1" thickBot="1" x14ac:dyDescent="0.25">
      <c r="A14" s="245"/>
      <c r="B14" s="245"/>
      <c r="C14" s="247"/>
      <c r="D14" s="260"/>
      <c r="E14" s="260"/>
      <c r="F14" s="260"/>
      <c r="G14" s="241"/>
      <c r="H14" s="260"/>
      <c r="I14" s="260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30000</v>
      </c>
      <c r="E16" s="206">
        <v>28000</v>
      </c>
      <c r="F16" s="228">
        <v>28000</v>
      </c>
      <c r="G16" s="206">
        <v>27500</v>
      </c>
      <c r="H16" s="228">
        <v>25666</v>
      </c>
      <c r="I16" s="171">
        <v>27833.200000000001</v>
      </c>
    </row>
    <row r="17" spans="1:9" ht="16.5" x14ac:dyDescent="0.3">
      <c r="A17" s="88"/>
      <c r="B17" s="137" t="s">
        <v>5</v>
      </c>
      <c r="C17" s="142" t="s">
        <v>164</v>
      </c>
      <c r="D17" s="227">
        <v>22000</v>
      </c>
      <c r="E17" s="209">
        <v>25000</v>
      </c>
      <c r="F17" s="227">
        <v>30000</v>
      </c>
      <c r="G17" s="209">
        <v>29000</v>
      </c>
      <c r="H17" s="227">
        <v>25000</v>
      </c>
      <c r="I17" s="130">
        <v>26200</v>
      </c>
    </row>
    <row r="18" spans="1:9" ht="16.5" x14ac:dyDescent="0.3">
      <c r="A18" s="88"/>
      <c r="B18" s="137" t="s">
        <v>6</v>
      </c>
      <c r="C18" s="142" t="s">
        <v>165</v>
      </c>
      <c r="D18" s="227">
        <v>19000</v>
      </c>
      <c r="E18" s="209">
        <v>18000</v>
      </c>
      <c r="F18" s="227">
        <v>28000</v>
      </c>
      <c r="G18" s="209">
        <v>24500</v>
      </c>
      <c r="H18" s="227">
        <v>15000</v>
      </c>
      <c r="I18" s="130">
        <v>20900</v>
      </c>
    </row>
    <row r="19" spans="1:9" ht="16.5" x14ac:dyDescent="0.3">
      <c r="A19" s="88"/>
      <c r="B19" s="137" t="s">
        <v>7</v>
      </c>
      <c r="C19" s="142" t="s">
        <v>166</v>
      </c>
      <c r="D19" s="227">
        <v>12000</v>
      </c>
      <c r="E19" s="209">
        <v>8000</v>
      </c>
      <c r="F19" s="227">
        <v>11500</v>
      </c>
      <c r="G19" s="209">
        <v>22500</v>
      </c>
      <c r="H19" s="227">
        <v>19333</v>
      </c>
      <c r="I19" s="130">
        <v>14666.6</v>
      </c>
    </row>
    <row r="20" spans="1:9" ht="16.5" x14ac:dyDescent="0.3">
      <c r="A20" s="88"/>
      <c r="B20" s="137" t="s">
        <v>8</v>
      </c>
      <c r="C20" s="142" t="s">
        <v>167</v>
      </c>
      <c r="D20" s="227">
        <v>55000</v>
      </c>
      <c r="E20" s="209">
        <v>60000</v>
      </c>
      <c r="F20" s="227">
        <v>80000</v>
      </c>
      <c r="G20" s="209">
        <v>92500</v>
      </c>
      <c r="H20" s="227">
        <v>70000</v>
      </c>
      <c r="I20" s="130">
        <v>71500</v>
      </c>
    </row>
    <row r="21" spans="1:9" ht="16.5" x14ac:dyDescent="0.3">
      <c r="A21" s="88"/>
      <c r="B21" s="137" t="s">
        <v>9</v>
      </c>
      <c r="C21" s="142" t="s">
        <v>168</v>
      </c>
      <c r="D21" s="227">
        <v>17500</v>
      </c>
      <c r="E21" s="209">
        <v>25000</v>
      </c>
      <c r="F21" s="227">
        <v>28000</v>
      </c>
      <c r="G21" s="209">
        <v>19000</v>
      </c>
      <c r="H21" s="227">
        <v>25000</v>
      </c>
      <c r="I21" s="130">
        <v>22900</v>
      </c>
    </row>
    <row r="22" spans="1:9" ht="16.5" x14ac:dyDescent="0.3">
      <c r="A22" s="88"/>
      <c r="B22" s="137" t="s">
        <v>10</v>
      </c>
      <c r="C22" s="142" t="s">
        <v>169</v>
      </c>
      <c r="D22" s="227">
        <v>18500</v>
      </c>
      <c r="E22" s="209">
        <v>14000</v>
      </c>
      <c r="F22" s="227">
        <v>15500</v>
      </c>
      <c r="G22" s="209">
        <v>18000</v>
      </c>
      <c r="H22" s="227">
        <v>15000</v>
      </c>
      <c r="I22" s="130">
        <v>16200</v>
      </c>
    </row>
    <row r="23" spans="1:9" ht="16.5" x14ac:dyDescent="0.3">
      <c r="A23" s="88"/>
      <c r="B23" s="137" t="s">
        <v>11</v>
      </c>
      <c r="C23" s="142" t="s">
        <v>170</v>
      </c>
      <c r="D23" s="227">
        <v>5000</v>
      </c>
      <c r="E23" s="209">
        <v>6000</v>
      </c>
      <c r="F23" s="227">
        <v>7000</v>
      </c>
      <c r="G23" s="209">
        <v>6500</v>
      </c>
      <c r="H23" s="227">
        <v>5000</v>
      </c>
      <c r="I23" s="130">
        <v>5900</v>
      </c>
    </row>
    <row r="24" spans="1:9" ht="16.5" x14ac:dyDescent="0.3">
      <c r="A24" s="88"/>
      <c r="B24" s="137" t="s">
        <v>12</v>
      </c>
      <c r="C24" s="142" t="s">
        <v>171</v>
      </c>
      <c r="D24" s="227">
        <v>3000</v>
      </c>
      <c r="E24" s="209">
        <v>6000</v>
      </c>
      <c r="F24" s="227">
        <v>5000</v>
      </c>
      <c r="G24" s="209">
        <v>4500</v>
      </c>
      <c r="H24" s="227">
        <v>6333</v>
      </c>
      <c r="I24" s="130">
        <v>4966.6000000000004</v>
      </c>
    </row>
    <row r="25" spans="1:9" ht="16.5" x14ac:dyDescent="0.3">
      <c r="A25" s="88"/>
      <c r="B25" s="137" t="s">
        <v>13</v>
      </c>
      <c r="C25" s="142" t="s">
        <v>172</v>
      </c>
      <c r="D25" s="227">
        <v>4000</v>
      </c>
      <c r="E25" s="209">
        <v>6000</v>
      </c>
      <c r="F25" s="227">
        <v>5000</v>
      </c>
      <c r="G25" s="209">
        <v>5500</v>
      </c>
      <c r="H25" s="227">
        <v>5666</v>
      </c>
      <c r="I25" s="130">
        <v>5233.2</v>
      </c>
    </row>
    <row r="26" spans="1:9" ht="16.5" x14ac:dyDescent="0.3">
      <c r="A26" s="88"/>
      <c r="B26" s="137" t="s">
        <v>14</v>
      </c>
      <c r="C26" s="142" t="s">
        <v>173</v>
      </c>
      <c r="D26" s="227">
        <v>5000</v>
      </c>
      <c r="E26" s="209">
        <v>6000</v>
      </c>
      <c r="F26" s="227">
        <v>5000</v>
      </c>
      <c r="G26" s="209">
        <v>6500</v>
      </c>
      <c r="H26" s="227">
        <v>5000</v>
      </c>
      <c r="I26" s="130">
        <v>5500</v>
      </c>
    </row>
    <row r="27" spans="1:9" ht="16.5" x14ac:dyDescent="0.3">
      <c r="A27" s="88"/>
      <c r="B27" s="137" t="s">
        <v>15</v>
      </c>
      <c r="C27" s="142" t="s">
        <v>174</v>
      </c>
      <c r="D27" s="227">
        <v>13500</v>
      </c>
      <c r="E27" s="209">
        <v>15000</v>
      </c>
      <c r="F27" s="227">
        <v>22000</v>
      </c>
      <c r="G27" s="209">
        <v>14500</v>
      </c>
      <c r="H27" s="227">
        <v>15000</v>
      </c>
      <c r="I27" s="130">
        <v>16000</v>
      </c>
    </row>
    <row r="28" spans="1:9" ht="16.5" x14ac:dyDescent="0.3">
      <c r="A28" s="88"/>
      <c r="B28" s="137" t="s">
        <v>16</v>
      </c>
      <c r="C28" s="142" t="s">
        <v>175</v>
      </c>
      <c r="D28" s="227">
        <v>5000</v>
      </c>
      <c r="E28" s="209">
        <v>5000</v>
      </c>
      <c r="F28" s="227">
        <v>5000</v>
      </c>
      <c r="G28" s="209">
        <v>5000</v>
      </c>
      <c r="H28" s="227">
        <v>5666</v>
      </c>
      <c r="I28" s="130">
        <v>5133.2</v>
      </c>
    </row>
    <row r="29" spans="1:9" ht="16.5" x14ac:dyDescent="0.3">
      <c r="A29" s="88"/>
      <c r="B29" s="139" t="s">
        <v>17</v>
      </c>
      <c r="C29" s="142" t="s">
        <v>176</v>
      </c>
      <c r="D29" s="227">
        <v>4500</v>
      </c>
      <c r="E29" s="209">
        <v>8000</v>
      </c>
      <c r="F29" s="227">
        <v>9000</v>
      </c>
      <c r="G29" s="209">
        <v>7500</v>
      </c>
      <c r="H29" s="227">
        <v>10000</v>
      </c>
      <c r="I29" s="130">
        <v>7800</v>
      </c>
    </row>
    <row r="30" spans="1:9" ht="16.5" x14ac:dyDescent="0.3">
      <c r="A30" s="88"/>
      <c r="B30" s="137" t="s">
        <v>18</v>
      </c>
      <c r="C30" s="142" t="s">
        <v>177</v>
      </c>
      <c r="D30" s="227">
        <v>17100</v>
      </c>
      <c r="E30" s="209">
        <v>30000</v>
      </c>
      <c r="F30" s="227">
        <v>15000</v>
      </c>
      <c r="G30" s="209">
        <v>10000</v>
      </c>
      <c r="H30" s="227">
        <v>10000</v>
      </c>
      <c r="I30" s="130">
        <v>16420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12000</v>
      </c>
      <c r="E31" s="212">
        <v>12000</v>
      </c>
      <c r="F31" s="229">
        <v>16000</v>
      </c>
      <c r="G31" s="212">
        <v>14000</v>
      </c>
      <c r="H31" s="229">
        <v>13333</v>
      </c>
      <c r="I31" s="167">
        <v>13466.6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11000</v>
      </c>
      <c r="E33" s="206">
        <v>25000</v>
      </c>
      <c r="F33" s="228">
        <v>25000</v>
      </c>
      <c r="G33" s="206">
        <v>24000</v>
      </c>
      <c r="H33" s="228">
        <v>20000</v>
      </c>
      <c r="I33" s="171">
        <v>21000</v>
      </c>
    </row>
    <row r="34" spans="1:9" ht="16.5" x14ac:dyDescent="0.3">
      <c r="A34" s="88"/>
      <c r="B34" s="129" t="s">
        <v>27</v>
      </c>
      <c r="C34" s="15" t="s">
        <v>180</v>
      </c>
      <c r="D34" s="227">
        <v>11000</v>
      </c>
      <c r="E34" s="209">
        <v>25000</v>
      </c>
      <c r="F34" s="227">
        <v>20000</v>
      </c>
      <c r="G34" s="209">
        <v>24000</v>
      </c>
      <c r="H34" s="227">
        <v>20000</v>
      </c>
      <c r="I34" s="130">
        <v>20000</v>
      </c>
    </row>
    <row r="35" spans="1:9" ht="16.5" x14ac:dyDescent="0.3">
      <c r="A35" s="88"/>
      <c r="B35" s="131" t="s">
        <v>28</v>
      </c>
      <c r="C35" s="15" t="s">
        <v>181</v>
      </c>
      <c r="D35" s="227">
        <v>11000</v>
      </c>
      <c r="E35" s="209">
        <v>18000</v>
      </c>
      <c r="F35" s="227">
        <v>15000</v>
      </c>
      <c r="G35" s="209">
        <v>14000</v>
      </c>
      <c r="H35" s="227">
        <v>11333</v>
      </c>
      <c r="I35" s="130">
        <v>13866.6</v>
      </c>
    </row>
    <row r="36" spans="1:9" ht="16.5" x14ac:dyDescent="0.3">
      <c r="A36" s="88"/>
      <c r="B36" s="129" t="s">
        <v>29</v>
      </c>
      <c r="C36" s="189" t="s">
        <v>182</v>
      </c>
      <c r="D36" s="227">
        <v>6000</v>
      </c>
      <c r="E36" s="209">
        <v>8000</v>
      </c>
      <c r="F36" s="227">
        <v>15000</v>
      </c>
      <c r="G36" s="209">
        <v>19000</v>
      </c>
      <c r="H36" s="227">
        <v>12000</v>
      </c>
      <c r="I36" s="130">
        <v>12000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5500</v>
      </c>
      <c r="E37" s="212">
        <v>5000</v>
      </c>
      <c r="F37" s="229">
        <v>12000</v>
      </c>
      <c r="G37" s="212">
        <v>10000</v>
      </c>
      <c r="H37" s="229">
        <v>5333</v>
      </c>
      <c r="I37" s="167">
        <v>7566.6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350000</v>
      </c>
      <c r="E39" s="206">
        <v>350000</v>
      </c>
      <c r="F39" s="206">
        <v>380000</v>
      </c>
      <c r="G39" s="206">
        <v>290000</v>
      </c>
      <c r="H39" s="206">
        <v>350000</v>
      </c>
      <c r="I39" s="171">
        <v>344000</v>
      </c>
    </row>
    <row r="40" spans="1:9" ht="17.25" thickBot="1" x14ac:dyDescent="0.35">
      <c r="A40" s="89"/>
      <c r="B40" s="172" t="s">
        <v>32</v>
      </c>
      <c r="C40" s="148" t="s">
        <v>185</v>
      </c>
      <c r="D40" s="212">
        <v>280000</v>
      </c>
      <c r="E40" s="212">
        <v>280000</v>
      </c>
      <c r="F40" s="212">
        <v>275000</v>
      </c>
      <c r="G40" s="212">
        <v>270000</v>
      </c>
      <c r="H40" s="212">
        <v>280000</v>
      </c>
      <c r="I40" s="167">
        <v>277000</v>
      </c>
    </row>
    <row r="41" spans="1:9" ht="15.75" thickBot="1" x14ac:dyDescent="0.3">
      <c r="D41" s="234">
        <v>917600</v>
      </c>
      <c r="E41" s="235">
        <v>983000</v>
      </c>
      <c r="F41" s="235">
        <v>1052000</v>
      </c>
      <c r="G41" s="235">
        <v>958000</v>
      </c>
      <c r="H41" s="235">
        <v>969663</v>
      </c>
      <c r="I41" s="236">
        <v>976052.6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26-04-2022</vt:lpstr>
      <vt:lpstr>By Order</vt:lpstr>
      <vt:lpstr>All Stores</vt:lpstr>
      <vt:lpstr>'26-04-2022'!Print_Titles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2022-04-21T08:18:53Z</cp:lastPrinted>
  <dcterms:created xsi:type="dcterms:W3CDTF">2010-10-20T06:23:14Z</dcterms:created>
  <dcterms:modified xsi:type="dcterms:W3CDTF">2022-04-28T10:03:29Z</dcterms:modified>
</cp:coreProperties>
</file>