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30-05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'30-05-2022'!$12:$14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5" i="11"/>
  <c r="G85" i="11"/>
  <c r="I88" i="11"/>
  <c r="G88" i="11"/>
  <c r="I89" i="11"/>
  <c r="G89" i="11"/>
  <c r="I86" i="11"/>
  <c r="G86" i="11"/>
  <c r="I83" i="11"/>
  <c r="G83" i="11"/>
  <c r="I87" i="11"/>
  <c r="G87" i="11"/>
  <c r="I79" i="11"/>
  <c r="G79" i="11"/>
  <c r="I76" i="11"/>
  <c r="G76" i="11"/>
  <c r="I77" i="11"/>
  <c r="G77" i="11"/>
  <c r="I78" i="11"/>
  <c r="G78" i="11"/>
  <c r="I80" i="11"/>
  <c r="G80" i="11"/>
  <c r="I68" i="11"/>
  <c r="G68" i="11"/>
  <c r="I70" i="11"/>
  <c r="G70" i="11"/>
  <c r="I69" i="11"/>
  <c r="G69" i="11"/>
  <c r="I72" i="11"/>
  <c r="G72" i="11"/>
  <c r="I73" i="11"/>
  <c r="G73" i="11"/>
  <c r="I71" i="11"/>
  <c r="G71" i="11"/>
  <c r="I63" i="11"/>
  <c r="G63" i="11"/>
  <c r="I61" i="11"/>
  <c r="G61" i="11"/>
  <c r="I59" i="11"/>
  <c r="G59" i="11"/>
  <c r="I60" i="11"/>
  <c r="G60" i="11"/>
  <c r="I62" i="11"/>
  <c r="G62" i="11"/>
  <c r="I65" i="11"/>
  <c r="G65" i="11"/>
  <c r="I64" i="11"/>
  <c r="G64" i="11"/>
  <c r="I58" i="11"/>
  <c r="G58" i="11"/>
  <c r="I57" i="11"/>
  <c r="G57" i="11"/>
  <c r="I50" i="11"/>
  <c r="G50" i="11"/>
  <c r="I52" i="11"/>
  <c r="G52" i="11"/>
  <c r="I53" i="11"/>
  <c r="G53" i="11"/>
  <c r="I51" i="11"/>
  <c r="G51" i="11"/>
  <c r="I49" i="11"/>
  <c r="G49" i="11"/>
  <c r="I54" i="11"/>
  <c r="G54" i="11"/>
  <c r="I44" i="11"/>
  <c r="G44" i="11"/>
  <c r="I41" i="11"/>
  <c r="G41" i="11"/>
  <c r="I42" i="11"/>
  <c r="G42" i="11"/>
  <c r="I46" i="11"/>
  <c r="G46" i="11"/>
  <c r="I43" i="11"/>
  <c r="G43" i="11"/>
  <c r="I45" i="11"/>
  <c r="G45" i="11"/>
  <c r="I35" i="11"/>
  <c r="G35" i="11"/>
  <c r="I34" i="11"/>
  <c r="G34" i="11"/>
  <c r="I36" i="11"/>
  <c r="G36" i="11"/>
  <c r="I37" i="11"/>
  <c r="G37" i="11"/>
  <c r="I38" i="11"/>
  <c r="G38" i="11"/>
  <c r="I24" i="11"/>
  <c r="G24" i="11"/>
  <c r="I23" i="11"/>
  <c r="G23" i="11"/>
  <c r="I20" i="11"/>
  <c r="G20" i="11"/>
  <c r="I29" i="11"/>
  <c r="G29" i="11"/>
  <c r="I22" i="11"/>
  <c r="G22" i="11"/>
  <c r="I26" i="11"/>
  <c r="G26" i="11"/>
  <c r="I25" i="11"/>
  <c r="G25" i="11"/>
  <c r="I28" i="11"/>
  <c r="G28" i="11"/>
  <c r="I17" i="11"/>
  <c r="G17" i="11"/>
  <c r="I19" i="11"/>
  <c r="G19" i="11"/>
  <c r="I21" i="11"/>
  <c r="G21" i="11"/>
  <c r="I16" i="11"/>
  <c r="G16" i="11"/>
  <c r="I30" i="11"/>
  <c r="G30" i="11"/>
  <c r="I27" i="11"/>
  <c r="G27" i="11"/>
  <c r="I18" i="11"/>
  <c r="G18" i="11"/>
  <c r="I31" i="11"/>
  <c r="G31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<sst xmlns="http://schemas.openxmlformats.org/spreadsheetml/2006/main" count="848" uniqueCount="225">
  <si>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</si>
  <si>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</si>
  <si>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</si>
  <si>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</si>
  <si>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</si>
  <si>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</si>
  <si>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</si>
  <si>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</si>
  <si>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</si>
  <si>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</si>
  <si>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</si>
  <si>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</si>
  <si>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</si>
  <si>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</si>
  <si>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</si>
  <si>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</si>
  <si>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</si>
  <si>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</si>
  <si>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</si>
  <si>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</si>
  <si>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</si>
  <si>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</si>
  <si>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</si>
  <si>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</si>
  <si>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</si>
  <si>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</si>
  <si>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</si>
  <si>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</si>
  <si>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</si>
  <si>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</si>
  <si>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</si>
  <si>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</si>
  <si>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</si>
  <si>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</si>
  <si>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</si>
  <si>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</si>
  <si>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</si>
  <si>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</si>
  <si>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</si>
  <si>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</si>
  <si>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</si>
  <si>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</si>
  <si>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</si>
  <si>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</si>
  <si>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</si>
  <si>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</si>
  <si>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</si>
  <si>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</si>
  <si>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</si>
  <si>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</si>
  <si>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</si>
  <si>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</si>
  <si>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</si>
  <si>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</si>
  <si>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</si>
  <si>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</si>
  <si>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</si>
  <si>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</si>
  <si>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</si>
  <si>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</si>
  <si>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</si>
  <si>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</si>
  <si>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</si>
  <si>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</si>
  <si>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</si>
  <si>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</si>
  <si>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</si>
  <si>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</si>
  <si>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</si>
  <si>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</si>
  <si>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</si>
  <si>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</si>
  <si>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</si>
  <si>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</si>
  <si>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</si>
  <si>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</si>
  <si>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</si>
  <si>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</si>
  <si>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</si>
  <si>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</si>
  <si>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</si>
  <si>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</si>
  <si>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</si>
  <si>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</si>
  <si>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</si>
  <si>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</si>
  <si>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</si>
  <si>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</si>
  <si>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</si>
  <si>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</si>
  <si>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</si>
  <si>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</si>
  <si>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</si>
  <si>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</si>
  <si>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</si>
  <si>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</si>
  <si>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</si>
  <si>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</si>
  <si>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</si>
  <si>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</si>
  <si>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</si>
  <si>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</si>
  <si>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</si>
  <si>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</si>
  <si>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</si>
  <si>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</si>
  <si>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</si>
  <si>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</si>
  <si>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</si>
  <si>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</si>
  <si>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</si>
  <si>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</si>
  <si>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</si>
  <si>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</si>
  <si>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</si>
  <si>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</si>
  <si>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</si>
  <si>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</si>
  <si>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</si>
  <si>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</si>
  <si>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</si>
  <si>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</si>
  <si>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</si>
  <si>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</si>
  <si>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</si>
  <si>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</si>
  <si>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</si>
  <si>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</si>
  <si>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</si>
  <si>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</si>
  <si>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</si>
  <si>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</si>
  <si>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</si>
  <si>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</si>
  <si>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</si>
  <si>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</si>
  <si>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</si>
  <si>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</si>
  <si>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</si>
  <si>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</si>
  <si>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</si>
  <si>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</si>
  <si>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</si>
  <si>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</si>
  <si>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</si>
  <si>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</si>
  <si>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</si>
  <si>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</si>
  <si>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</si>
  <si>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</si>
  <si>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</si>
  <si>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</si>
  <si>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</si>
  <si>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</si>
  <si>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</si>
  <si>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</si>
  <si>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</si>
  <si>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</si>
  <si>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</si>
  <si>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</si>
  <si>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</si>
  <si>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</si>
  <si>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</si>
  <si>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</si>
  <si>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</si>
  <si>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</si>
  <si>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</si>
  <si>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</si>
  <si>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</si>
  <si>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</si>
  <si>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</si>
  <si>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</si>
  <si>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</si>
  <si>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</si>
  <si>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</si>
  <si>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</si>
  <si>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</si>
  <si>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</si>
  <si>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</si>
  <si>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</si>
  <si>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</si>
  <si>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</si>
  <si>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</si>
  <si>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</si>
  <si>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</si>
  <si>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</si>
  <si>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</si>
  <si>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</si>
  <si>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</si>
  <si>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</si>
  <si>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</si>
  <si>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</si>
  <si>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</si>
  <si>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</si>
  <si>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</si>
  <si>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</si>
  <si>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</si>
  <si>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</si>
  <si>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</si>
  <si>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</si>
  <si>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</si>
  <si>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</si>
  <si>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</si>
  <si>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</si>
  <si>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</si>
  <si>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</si>
  <si>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</si>
  <si>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</si>
  <si>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</si>
  <si>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</si>
  <si>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</si>
  <si>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</si>
  <si>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</si>
  <si>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</si>
  <si>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</si>
  <si>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</si>
  <si>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</si>
  <si>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أيار 2021 (ل.ل.)</t>
  </si>
  <si>
    <t>معدل أسعار  السوبرماركات في 23-05-2022 (ل.ل.)</t>
  </si>
  <si>
    <t>معدل أسعار المحلات والملاحم في 23-05-2022 (ل.ل.)</t>
  </si>
  <si>
    <t>المعدل العام للأسعار في 23-05-2022  (ل.ل.)</t>
  </si>
  <si>
    <t xml:space="preserve"> التاريخ 30 أيار 2022</t>
  </si>
  <si>
    <t>معدل أسعار  السوبرماركات في 30-05-2022 (ل.ل.)</t>
  </si>
  <si>
    <t>معدل أسعار المحلات والملاحم في 30-05-2022 (ل.ل.)</t>
  </si>
  <si>
    <t>المعدل العام للأسعار في 30-05-2022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</si>
</sst>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47" zoomScaleNormal="100" workbookViewId="0">
      <selection activeCell="F66" sqref="F6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7" t="s">
        <v>202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8" t="s">
        <v>3</v>
      </c>
      <c r="B12" s="244"/>
      <c r="C12" s="242" t="s">
        <v>0</v>
      </c>
      <c r="D12" s="240" t="s">
        <v>23</v>
      </c>
      <c r="E12" s="240" t="s">
        <v>217</v>
      </c>
      <c r="F12" s="240" t="s">
        <v>222</v>
      </c>
      <c r="G12" s="240" t="s">
        <v>197</v>
      </c>
      <c r="H12" s="240" t="s">
        <v>218</v>
      </c>
      <c r="I12" s="240" t="s">
        <v>187</v>
      </c>
    </row>
    <row r="13" spans="1:9" ht="38.25" customHeight="1" thickBot="1" x14ac:dyDescent="0.25">
      <c r="A13" s="239"/>
      <c r="B13" s="245"/>
      <c r="C13" s="243"/>
      <c r="D13" s="241"/>
      <c r="E13" s="241"/>
      <c r="F13" s="241"/>
      <c r="G13" s="241"/>
      <c r="H13" s="241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4154.8625000000002</v>
      </c>
      <c r="F15" s="215">
        <v>34888.666666666664</v>
      </c>
      <c r="G15" s="45">
        <f t="shared" ref="G15:G30" si="0">(F15-E15)/E15</f>
        <v>7.3970688961828852</v>
      </c>
      <c r="H15" s="215">
        <v>29937.25</v>
      </c>
      <c r="I15" s="45">
        <f t="shared" ref="I15:I30" si="1">(F15-H15)/H15</f>
        <v>0.16539316960197292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4268.7694444444442</v>
      </c>
      <c r="F16" s="209">
        <v>24874.75</v>
      </c>
      <c r="G16" s="48">
        <f t="shared" si="0"/>
        <v>4.8271476882812321</v>
      </c>
      <c r="H16" s="209">
        <v>25437.25</v>
      </c>
      <c r="I16" s="44">
        <f t="shared" si="1"/>
        <v>-2.2113239442156679E-2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5073.7527777777777</v>
      </c>
      <c r="F17" s="209">
        <v>17071.142857142859</v>
      </c>
      <c r="G17" s="48">
        <f t="shared" si="0"/>
        <v>2.3645988688908379</v>
      </c>
      <c r="H17" s="209">
        <v>15843.5</v>
      </c>
      <c r="I17" s="44">
        <f t="shared" si="1"/>
        <v>7.7485584444274225E-2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1625.1999999999998</v>
      </c>
      <c r="F18" s="209">
        <v>30055.333333333332</v>
      </c>
      <c r="G18" s="48">
        <f t="shared" si="0"/>
        <v>17.493313643449014</v>
      </c>
      <c r="H18" s="209">
        <v>27249.75</v>
      </c>
      <c r="I18" s="44">
        <f t="shared" si="1"/>
        <v>0.10295813111435269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13434.791666666666</v>
      </c>
      <c r="F19" s="209">
        <v>39416.333333333336</v>
      </c>
      <c r="G19" s="48">
        <f t="shared" si="0"/>
        <v>1.9338998557848874</v>
      </c>
      <c r="H19" s="209">
        <v>51071.142857142855</v>
      </c>
      <c r="I19" s="44">
        <f t="shared" si="1"/>
        <v>-0.22820733729046494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4351.9750000000004</v>
      </c>
      <c r="F20" s="209">
        <v>14888.888888888889</v>
      </c>
      <c r="G20" s="48">
        <f t="shared" si="0"/>
        <v>2.4211797836359095</v>
      </c>
      <c r="H20" s="209">
        <v>16166.666666666666</v>
      </c>
      <c r="I20" s="44">
        <f t="shared" si="1"/>
        <v>-7.9037800687285206E-2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4048.9333333333334</v>
      </c>
      <c r="F21" s="209">
        <v>18694.444444444445</v>
      </c>
      <c r="G21" s="48">
        <f t="shared" si="0"/>
        <v>3.6171282422805455</v>
      </c>
      <c r="H21" s="209">
        <v>20999.777777777777</v>
      </c>
      <c r="I21" s="44">
        <f t="shared" si="1"/>
        <v>-0.10977893945967676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890.09999999999991</v>
      </c>
      <c r="F22" s="209">
        <v>4720.8888888888887</v>
      </c>
      <c r="G22" s="48">
        <f t="shared" si="0"/>
        <v>4.3037736084584752</v>
      </c>
      <c r="H22" s="209">
        <v>5250</v>
      </c>
      <c r="I22" s="44">
        <f t="shared" si="1"/>
        <v>-0.10078306878306882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999.75</v>
      </c>
      <c r="F23" s="209">
        <v>5186.25</v>
      </c>
      <c r="G23" s="48">
        <f t="shared" si="0"/>
        <v>4.1875468867216803</v>
      </c>
      <c r="H23" s="209">
        <v>4937.25</v>
      </c>
      <c r="I23" s="44">
        <f t="shared" si="1"/>
        <v>5.0432933313079145E-2</v>
      </c>
    </row>
    <row r="24" spans="1:9" ht="16.5" x14ac:dyDescent="0.3">
      <c r="A24" s="37"/>
      <c r="B24" s="92" t="s">
        <v>13</v>
      </c>
      <c r="C24" s="15" t="s">
        <v>93</v>
      </c>
      <c r="D24" s="187" t="s">
        <v>81</v>
      </c>
      <c r="E24" s="209">
        <v>1060.1305555555555</v>
      </c>
      <c r="F24" s="209">
        <v>4937.25</v>
      </c>
      <c r="G24" s="48">
        <f t="shared" si="0"/>
        <v>3.6572094107906001</v>
      </c>
      <c r="H24" s="209">
        <v>4999.75</v>
      </c>
      <c r="I24" s="44">
        <f t="shared" si="1"/>
        <v>-1.2500625031251563E-2</v>
      </c>
    </row>
    <row r="25" spans="1:9" ht="16.5" x14ac:dyDescent="0.3">
      <c r="A25" s="37"/>
      <c r="B25" s="92" t="s">
        <v>14</v>
      </c>
      <c r="C25" s="15" t="s">
        <v>94</v>
      </c>
      <c r="D25" s="187" t="s">
        <v>81</v>
      </c>
      <c r="E25" s="209">
        <v>1193.5999999999999</v>
      </c>
      <c r="F25" s="209">
        <v>6160.8888888888887</v>
      </c>
      <c r="G25" s="48">
        <f t="shared" si="0"/>
        <v>4.1616026213881439</v>
      </c>
      <c r="H25" s="209">
        <v>5937.5</v>
      </c>
      <c r="I25" s="44">
        <f t="shared" si="1"/>
        <v>3.7623391812865462E-2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2545.3249999999998</v>
      </c>
      <c r="F26" s="209">
        <v>9994.2222222222226</v>
      </c>
      <c r="G26" s="48">
        <f t="shared" si="0"/>
        <v>2.9265014181773341</v>
      </c>
      <c r="H26" s="209">
        <v>10499.75</v>
      </c>
      <c r="I26" s="44">
        <f t="shared" si="1"/>
        <v>-4.8146648994288187E-2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1109.0944444444444</v>
      </c>
      <c r="F27" s="209">
        <v>5312.5</v>
      </c>
      <c r="G27" s="48">
        <f t="shared" si="0"/>
        <v>3.7899437479024427</v>
      </c>
      <c r="H27" s="209">
        <v>5375</v>
      </c>
      <c r="I27" s="44">
        <f t="shared" si="1"/>
        <v>-1.1627906976744186E-2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3930.4375</v>
      </c>
      <c r="F28" s="209">
        <v>9843.5</v>
      </c>
      <c r="G28" s="48">
        <f t="shared" si="0"/>
        <v>1.5044285782435161</v>
      </c>
      <c r="H28" s="209">
        <v>10187.25</v>
      </c>
      <c r="I28" s="44">
        <f t="shared" si="1"/>
        <v>-3.3743159341333533E-2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4946.40625</v>
      </c>
      <c r="F29" s="209">
        <v>22642.857142857141</v>
      </c>
      <c r="G29" s="48">
        <f t="shared" si="0"/>
        <v>3.5776379857309824</v>
      </c>
      <c r="H29" s="209">
        <v>21842.857142857141</v>
      </c>
      <c r="I29" s="44">
        <f t="shared" si="1"/>
        <v>3.6625245258338789E-2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4181.7625000000007</v>
      </c>
      <c r="F30" s="212">
        <v>17299.75</v>
      </c>
      <c r="G30" s="51">
        <f t="shared" si="0"/>
        <v>3.1369518235433018</v>
      </c>
      <c r="H30" s="212">
        <v>17627.555555555555</v>
      </c>
      <c r="I30" s="56">
        <f t="shared" si="1"/>
        <v>-1.8596200393323541E-2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9120.7861111111124</v>
      </c>
      <c r="F32" s="215">
        <v>29000</v>
      </c>
      <c r="G32" s="45">
        <f>(F32-E32)/E32</f>
        <v>2.1795504956170015</v>
      </c>
      <c r="H32" s="215">
        <v>25714</v>
      </c>
      <c r="I32" s="44">
        <f>(F32-H32)/H32</f>
        <v>0.12779030878120867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8929.7472222222204</v>
      </c>
      <c r="F33" s="209">
        <v>27200</v>
      </c>
      <c r="G33" s="48">
        <f>(F33-E33)/E33</f>
        <v>2.0459988757924905</v>
      </c>
      <c r="H33" s="209">
        <v>24666.333333333332</v>
      </c>
      <c r="I33" s="44">
        <f>(F33-H33)/H33</f>
        <v>0.10271760429194994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5836.9250000000002</v>
      </c>
      <c r="F34" s="209">
        <v>18190</v>
      </c>
      <c r="G34" s="48">
        <f>(F34-E34)/E34</f>
        <v>2.1163669226519102</v>
      </c>
      <c r="H34" s="209">
        <v>16975</v>
      </c>
      <c r="I34" s="44">
        <f>(F34-H34)/H34</f>
        <v>7.1575846833578788E-2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6485</v>
      </c>
      <c r="F35" s="209">
        <v>10750</v>
      </c>
      <c r="G35" s="48">
        <f>(F35-E35)/E35</f>
        <v>0.65767154973014652</v>
      </c>
      <c r="H35" s="209">
        <v>12000</v>
      </c>
      <c r="I35" s="44">
        <f>(F35-H35)/H35</f>
        <v>-0.10416666666666667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4122.0749999999998</v>
      </c>
      <c r="F36" s="209">
        <v>15000</v>
      </c>
      <c r="G36" s="51">
        <f>(F36-E36)/E36</f>
        <v>2.6389439784574518</v>
      </c>
      <c r="H36" s="209">
        <v>14777.777777777777</v>
      </c>
      <c r="I36" s="56">
        <f>(F36-H36)/H36</f>
        <v>1.5037593984962433E-2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135388.5625</v>
      </c>
      <c r="F38" s="209">
        <v>389580</v>
      </c>
      <c r="G38" s="45">
        <f t="shared" ref="G38:G43" si="2">(F38-E38)/E38</f>
        <v>1.8774956525592772</v>
      </c>
      <c r="H38" s="209">
        <v>370380</v>
      </c>
      <c r="I38" s="44">
        <f t="shared" ref="I38:I43" si="3">(F38-H38)/H38</f>
        <v>5.1838652195042932E-2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87047.783333333326</v>
      </c>
      <c r="F39" s="209">
        <v>297255.42857142858</v>
      </c>
      <c r="G39" s="48">
        <f t="shared" si="2"/>
        <v>2.4148535113541501</v>
      </c>
      <c r="H39" s="209">
        <v>298398.28571428574</v>
      </c>
      <c r="I39" s="44">
        <f t="shared" si="3"/>
        <v>-3.829972213551646E-3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57862.525000000001</v>
      </c>
      <c r="F40" s="209">
        <v>188139.66666666666</v>
      </c>
      <c r="G40" s="48">
        <f t="shared" si="2"/>
        <v>2.2514942385709347</v>
      </c>
      <c r="H40" s="209">
        <v>180939.66666666666</v>
      </c>
      <c r="I40" s="44">
        <f t="shared" si="3"/>
        <v>3.9792269614733457E-2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26125.737499999999</v>
      </c>
      <c r="F41" s="209">
        <v>71498.571428571435</v>
      </c>
      <c r="G41" s="48">
        <f t="shared" si="2"/>
        <v>1.7367101666918086</v>
      </c>
      <c r="H41" s="209">
        <v>72427.142857142855</v>
      </c>
      <c r="I41" s="44">
        <f t="shared" si="3"/>
        <v>-1.2820765695575735E-2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22238.333333333336</v>
      </c>
      <c r="F42" s="209">
        <v>64333.333333333336</v>
      </c>
      <c r="G42" s="48">
        <f t="shared" si="2"/>
        <v>1.8929026455819529</v>
      </c>
      <c r="H42" s="209">
        <v>68000</v>
      </c>
      <c r="I42" s="44">
        <f t="shared" si="3"/>
        <v>-5.3921568627450941E-2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42948.161904761902</v>
      </c>
      <c r="F43" s="209">
        <v>152437.5</v>
      </c>
      <c r="G43" s="51">
        <f t="shared" si="2"/>
        <v>2.5493369969600121</v>
      </c>
      <c r="H43" s="209">
        <v>148311.875</v>
      </c>
      <c r="I43" s="59">
        <f t="shared" si="3"/>
        <v>2.7817226368421273E-2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28015.526785714286</v>
      </c>
      <c r="F45" s="209">
        <v>105108.66666666667</v>
      </c>
      <c r="G45" s="45">
        <f t="shared" ref="G45:G50" si="4">(F45-E45)/E45</f>
        <v>2.7518004737381494</v>
      </c>
      <c r="H45" s="209">
        <v>95475.888888888891</v>
      </c>
      <c r="I45" s="44">
        <f t="shared" ref="I45:I50" si="5">(F45-H45)/H45</f>
        <v>0.10089225552000916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14324.958333333334</v>
      </c>
      <c r="F46" s="209">
        <v>83552</v>
      </c>
      <c r="G46" s="48">
        <f t="shared" si="4"/>
        <v>4.8326173141864874</v>
      </c>
      <c r="H46" s="209">
        <v>85124.125</v>
      </c>
      <c r="I46" s="84">
        <f t="shared" si="5"/>
        <v>-1.8468618620162029E-2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53338.527777777774</v>
      </c>
      <c r="F47" s="209">
        <v>277807.16666666669</v>
      </c>
      <c r="G47" s="48">
        <f t="shared" si="4"/>
        <v>4.2083771007719566</v>
      </c>
      <c r="H47" s="209">
        <v>274049</v>
      </c>
      <c r="I47" s="84">
        <f t="shared" si="5"/>
        <v>1.3713484328228477E-2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122411.88333333335</v>
      </c>
      <c r="F48" s="209">
        <v>349982.5</v>
      </c>
      <c r="G48" s="48">
        <f t="shared" si="4"/>
        <v>1.8590565757981281</v>
      </c>
      <c r="H48" s="209">
        <v>324975</v>
      </c>
      <c r="I48" s="84">
        <f t="shared" si="5"/>
        <v>7.6952073236402796E-2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4811.145833333333</v>
      </c>
      <c r="F49" s="209">
        <v>26667.5</v>
      </c>
      <c r="G49" s="48">
        <f t="shared" si="4"/>
        <v>4.5428583800636551</v>
      </c>
      <c r="H49" s="209">
        <v>25060</v>
      </c>
      <c r="I49" s="44">
        <f t="shared" si="5"/>
        <v>6.4146049481245013E-2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55435.5625</v>
      </c>
      <c r="F50" s="209">
        <v>269750</v>
      </c>
      <c r="G50" s="56">
        <f t="shared" si="4"/>
        <v>3.866009973291062</v>
      </c>
      <c r="H50" s="209">
        <v>269750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19650.625</v>
      </c>
      <c r="F52" s="206">
        <v>52250</v>
      </c>
      <c r="G52" s="208">
        <f t="shared" ref="G52:G60" si="6">(F52-E52)/E52</f>
        <v>1.6589485067268852</v>
      </c>
      <c r="H52" s="206">
        <v>55083.333333333336</v>
      </c>
      <c r="I52" s="117">
        <f t="shared" ref="I52:I60" si="7">(F52-H52)/H52</f>
        <v>-5.1437216338880529E-2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25157.541666666668</v>
      </c>
      <c r="F53" s="209">
        <v>59886.666666666664</v>
      </c>
      <c r="G53" s="211">
        <f t="shared" si="6"/>
        <v>1.3804657649048246</v>
      </c>
      <c r="H53" s="209">
        <v>60546.666666666664</v>
      </c>
      <c r="I53" s="84">
        <f t="shared" si="7"/>
        <v>-1.0900682669015636E-2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23370.6</v>
      </c>
      <c r="F54" s="209">
        <v>43633.599999999999</v>
      </c>
      <c r="G54" s="211">
        <f t="shared" si="6"/>
        <v>0.86702951571632736</v>
      </c>
      <c r="H54" s="209">
        <v>40258.6</v>
      </c>
      <c r="I54" s="84">
        <f t="shared" si="7"/>
        <v>8.3833019528746652E-2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26944.5</v>
      </c>
      <c r="F55" s="209">
        <v>57395</v>
      </c>
      <c r="G55" s="211">
        <f t="shared" si="6"/>
        <v>1.1301193193416097</v>
      </c>
      <c r="H55" s="209">
        <v>50125</v>
      </c>
      <c r="I55" s="84">
        <f t="shared" si="7"/>
        <v>0.14503740648379052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13387.875</v>
      </c>
      <c r="F56" s="209">
        <v>28248.333333333332</v>
      </c>
      <c r="G56" s="216">
        <f t="shared" si="6"/>
        <v>1.1099938065849384</v>
      </c>
      <c r="H56" s="209">
        <v>28075.833333333332</v>
      </c>
      <c r="I56" s="85">
        <f t="shared" si="7"/>
        <v>6.1440740850672287E-3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3996.7125000000001</v>
      </c>
      <c r="F57" s="212">
        <v>16000</v>
      </c>
      <c r="G57" s="214">
        <f t="shared" si="6"/>
        <v>3.0032902041365248</v>
      </c>
      <c r="H57" s="212">
        <v>16000</v>
      </c>
      <c r="I57" s="118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26650</v>
      </c>
      <c r="F58" s="215">
        <v>51970</v>
      </c>
      <c r="G58" s="44">
        <f t="shared" si="6"/>
        <v>0.95009380863039394</v>
      </c>
      <c r="H58" s="215">
        <v>52035.714285714283</v>
      </c>
      <c r="I58" s="44">
        <f t="shared" si="7"/>
        <v>-1.2628689087164811E-3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30748.1875</v>
      </c>
      <c r="F59" s="209">
        <v>60856.857142857145</v>
      </c>
      <c r="G59" s="48">
        <f t="shared" si="6"/>
        <v>0.97920144538136256</v>
      </c>
      <c r="H59" s="209">
        <v>60591.142857142855</v>
      </c>
      <c r="I59" s="44">
        <f t="shared" si="7"/>
        <v>4.3853651405911026E-3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201000</v>
      </c>
      <c r="F60" s="209">
        <v>525500</v>
      </c>
      <c r="G60" s="51">
        <f t="shared" si="6"/>
        <v>1.6144278606965174</v>
      </c>
      <c r="H60" s="209">
        <v>516150</v>
      </c>
      <c r="I60" s="51">
        <f t="shared" si="7"/>
        <v>1.8114889082631019E-2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33259.916666666664</v>
      </c>
      <c r="F62" s="209">
        <v>139639</v>
      </c>
      <c r="G62" s="45">
        <f t="shared" ref="G62:G67" si="8">(F62-E62)/E62</f>
        <v>3.1984170134721728</v>
      </c>
      <c r="H62" s="209">
        <v>125377.25</v>
      </c>
      <c r="I62" s="44">
        <f t="shared" ref="I62:I67" si="9">(F62-H62)/H62</f>
        <v>0.11375070038623435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180526.35357142857</v>
      </c>
      <c r="F63" s="209">
        <v>646043</v>
      </c>
      <c r="G63" s="48">
        <f t="shared" si="8"/>
        <v>2.5786630994259863</v>
      </c>
      <c r="H63" s="209">
        <v>577665.6</v>
      </c>
      <c r="I63" s="44">
        <f t="shared" si="9"/>
        <v>0.11836848169598471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112109.58333333334</v>
      </c>
      <c r="F64" s="209">
        <v>456232.5</v>
      </c>
      <c r="G64" s="48">
        <f t="shared" si="8"/>
        <v>3.0695227511772329</v>
      </c>
      <c r="H64" s="209">
        <v>409330</v>
      </c>
      <c r="I64" s="84">
        <f t="shared" si="9"/>
        <v>0.11458358781423301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57185.833333333328</v>
      </c>
      <c r="F65" s="209">
        <v>158933.33333333334</v>
      </c>
      <c r="G65" s="48">
        <f t="shared" si="8"/>
        <v>1.7792431109103366</v>
      </c>
      <c r="H65" s="209">
        <v>151100</v>
      </c>
      <c r="I65" s="84">
        <f t="shared" si="9"/>
        <v>5.1842047209353696E-2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27498.440476190477</v>
      </c>
      <c r="F66" s="209">
        <v>75935</v>
      </c>
      <c r="G66" s="48">
        <f t="shared" si="8"/>
        <v>1.761429327810365</v>
      </c>
      <c r="H66" s="209">
        <v>72048.333333333328</v>
      </c>
      <c r="I66" s="84">
        <f t="shared" si="9"/>
        <v>5.394526822272093E-2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21539.041666666668</v>
      </c>
      <c r="F67" s="209">
        <v>63527.666666666664</v>
      </c>
      <c r="G67" s="51">
        <f t="shared" si="8"/>
        <v>1.9494193683176091</v>
      </c>
      <c r="H67" s="209">
        <v>63527.666666666664</v>
      </c>
      <c r="I67" s="85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25553.333333333332</v>
      </c>
      <c r="F69" s="215">
        <v>70752.571428571435</v>
      </c>
      <c r="G69" s="45">
        <f>(F69-E69)/E69</f>
        <v>1.7688196489135706</v>
      </c>
      <c r="H69" s="215">
        <v>63994.125</v>
      </c>
      <c r="I69" s="44">
        <f>(F69-H69)/H69</f>
        <v>0.10561042015296615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6049.3750000000009</v>
      </c>
      <c r="F70" s="209">
        <v>55054.666666666664</v>
      </c>
      <c r="G70" s="48">
        <f>(F70-E70)/E70</f>
        <v>8.1008850776595356</v>
      </c>
      <c r="H70" s="209">
        <v>54373.833333333336</v>
      </c>
      <c r="I70" s="44">
        <f>(F70-H70)/H70</f>
        <v>1.2521341454069423E-2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9273.5</v>
      </c>
      <c r="F71" s="209">
        <v>27631.857142857141</v>
      </c>
      <c r="G71" s="48">
        <f>(F71-E71)/E71</f>
        <v>1.9796578576435155</v>
      </c>
      <c r="H71" s="209">
        <v>27413.833333333332</v>
      </c>
      <c r="I71" s="44">
        <f>(F71-H71)/H71</f>
        <v>7.9530581102171972E-3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10946.25</v>
      </c>
      <c r="F72" s="209">
        <v>31465.75</v>
      </c>
      <c r="G72" s="48">
        <f>(F72-E72)/E72</f>
        <v>1.874568916295535</v>
      </c>
      <c r="H72" s="209">
        <v>31465.75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11400.121527777777</v>
      </c>
      <c r="F73" s="218">
        <v>26033.25</v>
      </c>
      <c r="G73" s="48">
        <f>(F73-E73)/E73</f>
        <v>1.2835940771830223</v>
      </c>
      <c r="H73" s="218">
        <v>25118.6</v>
      </c>
      <c r="I73" s="59">
        <f>(F73-H73)/H73</f>
        <v>3.6413255515832951E-2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8230.2916666666661</v>
      </c>
      <c r="F75" s="206">
        <v>21147</v>
      </c>
      <c r="G75" s="44">
        <f t="shared" ref="G75:G81" si="10">(F75-E75)/E75</f>
        <v>1.5694107640980728</v>
      </c>
      <c r="H75" s="206">
        <v>20117</v>
      </c>
      <c r="I75" s="45">
        <f t="shared" ref="I75:I81" si="11">(F75-H75)/H75</f>
        <v>5.1200477208331263E-2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10100.0625</v>
      </c>
      <c r="F76" s="209">
        <v>27947.142857142859</v>
      </c>
      <c r="G76" s="48">
        <f t="shared" si="10"/>
        <v>1.7670267245517399</v>
      </c>
      <c r="H76" s="209">
        <v>29462.142857142859</v>
      </c>
      <c r="I76" s="44">
        <f t="shared" si="11"/>
        <v>-5.1421921594297766E-2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4151.666666666667</v>
      </c>
      <c r="F77" s="209">
        <v>13803</v>
      </c>
      <c r="G77" s="48">
        <f t="shared" si="10"/>
        <v>2.324688879967884</v>
      </c>
      <c r="H77" s="209">
        <v>13585.833333333334</v>
      </c>
      <c r="I77" s="44">
        <f t="shared" si="11"/>
        <v>1.5984788075814223E-2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7582.2222222222217</v>
      </c>
      <c r="F78" s="209">
        <v>23311.25</v>
      </c>
      <c r="G78" s="48">
        <f t="shared" si="10"/>
        <v>2.0744614595545134</v>
      </c>
      <c r="H78" s="209">
        <v>21414.375</v>
      </c>
      <c r="I78" s="44">
        <f t="shared" si="11"/>
        <v>8.857951726352041E-2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5919.1517857142862</v>
      </c>
      <c r="F79" s="209">
        <v>34207.166666666664</v>
      </c>
      <c r="G79" s="48">
        <f t="shared" si="10"/>
        <v>4.7790656339012525</v>
      </c>
      <c r="H79" s="209">
        <v>31604.714285714286</v>
      </c>
      <c r="I79" s="44">
        <f t="shared" si="11"/>
        <v>8.2343803441017591E-2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56000</v>
      </c>
      <c r="F80" s="209">
        <v>75000</v>
      </c>
      <c r="G80" s="48">
        <f t="shared" si="10"/>
        <v>0.3392857142857143</v>
      </c>
      <c r="H80" s="209">
        <v>75000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8526.6666666666679</v>
      </c>
      <c r="F81" s="212">
        <v>49372.3</v>
      </c>
      <c r="G81" s="51">
        <f t="shared" si="10"/>
        <v>4.7903401094605149</v>
      </c>
      <c r="H81" s="212">
        <v>49399.8</v>
      </c>
      <c r="I81" s="56">
        <f t="shared" si="11"/>
        <v>-5.5668241571828225E-4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203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8" t="s">
        <v>3</v>
      </c>
      <c r="B12" s="244"/>
      <c r="C12" s="246" t="s">
        <v>0</v>
      </c>
      <c r="D12" s="240" t="s">
        <v>23</v>
      </c>
      <c r="E12" s="240" t="s">
        <v>217</v>
      </c>
      <c r="F12" s="248" t="s">
        <v>223</v>
      </c>
      <c r="G12" s="240" t="s">
        <v>197</v>
      </c>
      <c r="H12" s="248" t="s">
        <v>219</v>
      </c>
      <c r="I12" s="240" t="s">
        <v>187</v>
      </c>
    </row>
    <row r="13" spans="1:9" ht="30.75" customHeight="1" thickBot="1" x14ac:dyDescent="0.25">
      <c r="A13" s="239"/>
      <c r="B13" s="245"/>
      <c r="C13" s="247"/>
      <c r="D13" s="241"/>
      <c r="E13" s="241"/>
      <c r="F13" s="249"/>
      <c r="G13" s="241"/>
      <c r="H13" s="249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4154.8625000000002</v>
      </c>
      <c r="F15" s="180">
        <v>31633.200000000001</v>
      </c>
      <c r="G15" s="44">
        <f>(F15-E15)/E15</f>
        <v>6.6135371507480691</v>
      </c>
      <c r="H15" s="180">
        <v>27700</v>
      </c>
      <c r="I15" s="119">
        <f>(F15-H15)/H15</f>
        <v>0.14199277978339353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4268.7694444444442</v>
      </c>
      <c r="F16" s="180">
        <v>17933.2</v>
      </c>
      <c r="G16" s="48">
        <f t="shared" ref="G16:G39" si="0">(F16-E16)/E16</f>
        <v>3.2010233237915955</v>
      </c>
      <c r="H16" s="180">
        <v>20900</v>
      </c>
      <c r="I16" s="48">
        <f>(F16-H16)/H16</f>
        <v>-0.1419521531100478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5073.7527777777777</v>
      </c>
      <c r="F17" s="180">
        <v>16833.2</v>
      </c>
      <c r="G17" s="48">
        <f t="shared" si="0"/>
        <v>2.3177020515715139</v>
      </c>
      <c r="H17" s="180">
        <v>17066.599999999999</v>
      </c>
      <c r="I17" s="48">
        <f t="shared" ref="I17:I29" si="1">(F17-H17)/H17</f>
        <v>-1.3675834671229058E-2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1625.1999999999998</v>
      </c>
      <c r="F18" s="180">
        <v>22133.200000000001</v>
      </c>
      <c r="G18" s="48">
        <f t="shared" si="0"/>
        <v>12.618754614816639</v>
      </c>
      <c r="H18" s="180">
        <v>21233.200000000001</v>
      </c>
      <c r="I18" s="48">
        <f t="shared" si="1"/>
        <v>4.2386451406288266E-2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13434.791666666666</v>
      </c>
      <c r="F19" s="180">
        <v>37333.199999999997</v>
      </c>
      <c r="G19" s="48">
        <f t="shared" si="0"/>
        <v>1.7788447283948703</v>
      </c>
      <c r="H19" s="180">
        <v>45500</v>
      </c>
      <c r="I19" s="48">
        <f t="shared" si="1"/>
        <v>-0.17949010989010997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4351.9750000000004</v>
      </c>
      <c r="F20" s="180">
        <v>12200</v>
      </c>
      <c r="G20" s="48">
        <f t="shared" si="0"/>
        <v>1.8033249271882303</v>
      </c>
      <c r="H20" s="180">
        <v>11733.2</v>
      </c>
      <c r="I20" s="48">
        <f t="shared" si="1"/>
        <v>3.9784543006170459E-2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4048.9333333333334</v>
      </c>
      <c r="F21" s="180">
        <v>16100</v>
      </c>
      <c r="G21" s="48">
        <f t="shared" si="0"/>
        <v>2.9763559126683568</v>
      </c>
      <c r="H21" s="180">
        <v>16600</v>
      </c>
      <c r="I21" s="48">
        <f t="shared" si="1"/>
        <v>-3.0120481927710843E-2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890.09999999999991</v>
      </c>
      <c r="F22" s="180">
        <v>3733.2</v>
      </c>
      <c r="G22" s="48">
        <f t="shared" si="0"/>
        <v>3.1941354903943378</v>
      </c>
      <c r="H22" s="180">
        <v>4466.6000000000004</v>
      </c>
      <c r="I22" s="48">
        <f t="shared" si="1"/>
        <v>-0.16419648054448585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999.75</v>
      </c>
      <c r="F23" s="180">
        <v>4400</v>
      </c>
      <c r="G23" s="48">
        <f t="shared" si="0"/>
        <v>3.4011002750687673</v>
      </c>
      <c r="H23" s="180">
        <v>4333.2</v>
      </c>
      <c r="I23" s="48">
        <f t="shared" si="1"/>
        <v>1.5415858949506181E-2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1060.1305555555555</v>
      </c>
      <c r="F24" s="180">
        <v>4400</v>
      </c>
      <c r="G24" s="48">
        <f t="shared" si="0"/>
        <v>3.150432205676974</v>
      </c>
      <c r="H24" s="180">
        <v>4400</v>
      </c>
      <c r="I24" s="48">
        <f t="shared" si="1"/>
        <v>0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1193.5999999999999</v>
      </c>
      <c r="F25" s="180">
        <v>5200</v>
      </c>
      <c r="G25" s="48">
        <f t="shared" si="0"/>
        <v>3.3565683646112605</v>
      </c>
      <c r="H25" s="180">
        <v>5133.2</v>
      </c>
      <c r="I25" s="48">
        <f t="shared" si="1"/>
        <v>1.3013325021429163E-2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2545.3249999999998</v>
      </c>
      <c r="F26" s="180">
        <v>8466.6</v>
      </c>
      <c r="G26" s="48">
        <f t="shared" si="0"/>
        <v>2.3263335723335925</v>
      </c>
      <c r="H26" s="180">
        <v>8500</v>
      </c>
      <c r="I26" s="48">
        <f t="shared" si="1"/>
        <v>-3.9294117647058393E-3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1109.0944444444444</v>
      </c>
      <c r="F27" s="180">
        <v>4900</v>
      </c>
      <c r="G27" s="48">
        <f t="shared" si="0"/>
        <v>3.418018703947665</v>
      </c>
      <c r="H27" s="180">
        <v>4200</v>
      </c>
      <c r="I27" s="48">
        <f t="shared" si="1"/>
        <v>0.16666666666666666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3930.4375</v>
      </c>
      <c r="F28" s="180">
        <v>8400</v>
      </c>
      <c r="G28" s="48">
        <f t="shared" si="0"/>
        <v>1.1371666640164104</v>
      </c>
      <c r="H28" s="180">
        <v>8633.2000000000007</v>
      </c>
      <c r="I28" s="48">
        <f t="shared" si="1"/>
        <v>-2.701200018533113E-2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4946.40625</v>
      </c>
      <c r="F29" s="180">
        <v>13966.6</v>
      </c>
      <c r="G29" s="48">
        <f t="shared" si="0"/>
        <v>1.8235853049878386</v>
      </c>
      <c r="H29" s="180">
        <v>15066.6</v>
      </c>
      <c r="I29" s="48">
        <f t="shared" si="1"/>
        <v>-7.3009172606958439E-2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4181.7625000000007</v>
      </c>
      <c r="F30" s="183">
        <v>15633.2</v>
      </c>
      <c r="G30" s="51">
        <f t="shared" si="0"/>
        <v>2.7384236909676236</v>
      </c>
      <c r="H30" s="183">
        <v>15533.2</v>
      </c>
      <c r="I30" s="51">
        <f>(F30-H30)/H30</f>
        <v>6.4378235006309062E-3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9120.7861111111124</v>
      </c>
      <c r="F32" s="180">
        <v>27900</v>
      </c>
      <c r="G32" s="44">
        <f t="shared" si="0"/>
        <v>2.0589468561280806</v>
      </c>
      <c r="H32" s="180">
        <v>24533.200000000001</v>
      </c>
      <c r="I32" s="45">
        <f>(F32-H32)/H32</f>
        <v>0.1372344414915298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8929.7472222222204</v>
      </c>
      <c r="F33" s="180">
        <v>26900</v>
      </c>
      <c r="G33" s="48">
        <f t="shared" si="0"/>
        <v>2.012403299956544</v>
      </c>
      <c r="H33" s="180">
        <v>23333.200000000001</v>
      </c>
      <c r="I33" s="48">
        <f>(F33-H33)/H33</f>
        <v>0.1528637306498894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5836.9250000000002</v>
      </c>
      <c r="F34" s="180">
        <v>18133.2</v>
      </c>
      <c r="G34" s="48">
        <f>(F34-E34)/E34</f>
        <v>2.1066357714036075</v>
      </c>
      <c r="H34" s="180">
        <v>17500</v>
      </c>
      <c r="I34" s="48">
        <f>(F34-H34)/H34</f>
        <v>3.6182857142857183E-2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6485</v>
      </c>
      <c r="F35" s="180">
        <v>11266.6</v>
      </c>
      <c r="G35" s="48">
        <f t="shared" si="0"/>
        <v>0.73733230531996918</v>
      </c>
      <c r="H35" s="180">
        <v>11900</v>
      </c>
      <c r="I35" s="48">
        <f>(F35-H35)/H35</f>
        <v>-5.3226890756302492E-2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4122.0749999999998</v>
      </c>
      <c r="F36" s="180">
        <v>10700</v>
      </c>
      <c r="G36" s="55">
        <f t="shared" si="0"/>
        <v>1.5957800379663156</v>
      </c>
      <c r="H36" s="180">
        <v>10133.200000000001</v>
      </c>
      <c r="I36" s="48">
        <f>(F36-H36)/H36</f>
        <v>5.5934946512454037E-2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135388.5625</v>
      </c>
      <c r="F38" s="181">
        <v>372000</v>
      </c>
      <c r="G38" s="45">
        <f t="shared" si="0"/>
        <v>1.7476471655425103</v>
      </c>
      <c r="H38" s="181">
        <v>364000</v>
      </c>
      <c r="I38" s="45">
        <f>(F38-H38)/H38</f>
        <v>2.197802197802198E-2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87047.783333333326</v>
      </c>
      <c r="F39" s="182">
        <v>299500</v>
      </c>
      <c r="G39" s="51">
        <f t="shared" si="0"/>
        <v>2.4406390206758091</v>
      </c>
      <c r="H39" s="182">
        <v>302333.2</v>
      </c>
      <c r="I39" s="51">
        <f>(F39-H39)/H39</f>
        <v>-9.3711176939879955E-3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18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204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8" t="s">
        <v>3</v>
      </c>
      <c r="B12" s="244"/>
      <c r="C12" s="246" t="s">
        <v>0</v>
      </c>
      <c r="D12" s="240" t="s">
        <v>222</v>
      </c>
      <c r="E12" s="248" t="s">
        <v>223</v>
      </c>
      <c r="F12" s="255" t="s">
        <v>186</v>
      </c>
      <c r="G12" s="240" t="s">
        <v>217</v>
      </c>
      <c r="H12" s="257" t="s">
        <v>224</v>
      </c>
      <c r="I12" s="253" t="s">
        <v>196</v>
      </c>
    </row>
    <row r="13" spans="1:9" ht="39.75" customHeight="1" thickBot="1" x14ac:dyDescent="0.25">
      <c r="A13" s="239"/>
      <c r="B13" s="245"/>
      <c r="C13" s="247"/>
      <c r="D13" s="241"/>
      <c r="E13" s="249"/>
      <c r="F13" s="256"/>
      <c r="G13" s="241"/>
      <c r="H13" s="258"/>
      <c r="I13" s="25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34888.666666666664</v>
      </c>
      <c r="E15" s="164">
        <v>31633.200000000001</v>
      </c>
      <c r="F15" s="67">
        <f t="shared" ref="F15:F30" si="0">D15-E15</f>
        <v>3255.4666666666635</v>
      </c>
      <c r="G15" s="42">
        <v>4154.8625000000002</v>
      </c>
      <c r="H15" s="66">
        <f>AVERAGE(D15:E15)</f>
        <v>33260.933333333334</v>
      </c>
      <c r="I15" s="69">
        <f>(H15-G15)/G15</f>
        <v>7.0053030234654781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24874.75</v>
      </c>
      <c r="E16" s="164">
        <v>17933.2</v>
      </c>
      <c r="F16" s="71">
        <f t="shared" si="0"/>
        <v>6941.5499999999993</v>
      </c>
      <c r="G16" s="46">
        <v>4268.7694444444442</v>
      </c>
      <c r="H16" s="68">
        <f t="shared" ref="H16:H30" si="1">AVERAGE(D16:E16)</f>
        <v>21403.974999999999</v>
      </c>
      <c r="I16" s="72">
        <f t="shared" ref="I16:I39" si="2">(H16-G16)/G16</f>
        <v>4.0140855060364133</v>
      </c>
    </row>
    <row r="17" spans="1:9" ht="16.5" x14ac:dyDescent="0.3">
      <c r="A17" s="37"/>
      <c r="B17" s="34" t="s">
        <v>6</v>
      </c>
      <c r="C17" s="15" t="s">
        <v>165</v>
      </c>
      <c r="D17" s="164">
        <v>17071.142857142859</v>
      </c>
      <c r="E17" s="164">
        <v>16833.2</v>
      </c>
      <c r="F17" s="71">
        <f t="shared" si="0"/>
        <v>237.94285714285797</v>
      </c>
      <c r="G17" s="46">
        <v>5073.7527777777777</v>
      </c>
      <c r="H17" s="68">
        <f t="shared" si="1"/>
        <v>16952.17142857143</v>
      </c>
      <c r="I17" s="72">
        <f t="shared" si="2"/>
        <v>2.3411504602311761</v>
      </c>
    </row>
    <row r="18" spans="1:9" ht="16.5" x14ac:dyDescent="0.3">
      <c r="A18" s="37"/>
      <c r="B18" s="34" t="s">
        <v>7</v>
      </c>
      <c r="C18" s="15" t="s">
        <v>166</v>
      </c>
      <c r="D18" s="164">
        <v>30055.333333333332</v>
      </c>
      <c r="E18" s="164">
        <v>22133.200000000001</v>
      </c>
      <c r="F18" s="71">
        <f t="shared" si="0"/>
        <v>7922.1333333333314</v>
      </c>
      <c r="G18" s="46">
        <v>1625.1999999999998</v>
      </c>
      <c r="H18" s="68">
        <f t="shared" si="1"/>
        <v>26094.266666666666</v>
      </c>
      <c r="I18" s="72">
        <f t="shared" si="2"/>
        <v>15.056034129132826</v>
      </c>
    </row>
    <row r="19" spans="1:9" ht="16.5" x14ac:dyDescent="0.3">
      <c r="A19" s="37"/>
      <c r="B19" s="34" t="s">
        <v>8</v>
      </c>
      <c r="C19" s="15" t="s">
        <v>167</v>
      </c>
      <c r="D19" s="164">
        <v>39416.333333333336</v>
      </c>
      <c r="E19" s="164">
        <v>37333.199999999997</v>
      </c>
      <c r="F19" s="71">
        <f t="shared" si="0"/>
        <v>2083.1333333333387</v>
      </c>
      <c r="G19" s="46">
        <v>13434.791666666666</v>
      </c>
      <c r="H19" s="68">
        <f t="shared" si="1"/>
        <v>38374.766666666663</v>
      </c>
      <c r="I19" s="72">
        <f t="shared" si="2"/>
        <v>1.8563722920898786</v>
      </c>
    </row>
    <row r="20" spans="1:9" ht="16.5" x14ac:dyDescent="0.3">
      <c r="A20" s="37"/>
      <c r="B20" s="34" t="s">
        <v>9</v>
      </c>
      <c r="C20" s="15" t="s">
        <v>168</v>
      </c>
      <c r="D20" s="164">
        <v>14888.888888888889</v>
      </c>
      <c r="E20" s="164">
        <v>12200</v>
      </c>
      <c r="F20" s="71">
        <f t="shared" si="0"/>
        <v>2688.8888888888887</v>
      </c>
      <c r="G20" s="46">
        <v>4351.9750000000004</v>
      </c>
      <c r="H20" s="68">
        <f t="shared" si="1"/>
        <v>13544.444444444445</v>
      </c>
      <c r="I20" s="72">
        <f t="shared" si="2"/>
        <v>2.1122523554120702</v>
      </c>
    </row>
    <row r="21" spans="1:9" ht="16.5" x14ac:dyDescent="0.3">
      <c r="A21" s="37"/>
      <c r="B21" s="34" t="s">
        <v>10</v>
      </c>
      <c r="C21" s="15" t="s">
        <v>169</v>
      </c>
      <c r="D21" s="164">
        <v>18694.444444444445</v>
      </c>
      <c r="E21" s="164">
        <v>16100</v>
      </c>
      <c r="F21" s="71">
        <f t="shared" si="0"/>
        <v>2594.4444444444453</v>
      </c>
      <c r="G21" s="46">
        <v>4048.9333333333334</v>
      </c>
      <c r="H21" s="68">
        <f t="shared" si="1"/>
        <v>17397.222222222223</v>
      </c>
      <c r="I21" s="72">
        <f t="shared" si="2"/>
        <v>3.2967420774744514</v>
      </c>
    </row>
    <row r="22" spans="1:9" ht="16.5" x14ac:dyDescent="0.3">
      <c r="A22" s="37"/>
      <c r="B22" s="34" t="s">
        <v>11</v>
      </c>
      <c r="C22" s="15" t="s">
        <v>170</v>
      </c>
      <c r="D22" s="164">
        <v>4720.8888888888887</v>
      </c>
      <c r="E22" s="164">
        <v>3733.2</v>
      </c>
      <c r="F22" s="71">
        <f t="shared" si="0"/>
        <v>987.68888888888887</v>
      </c>
      <c r="G22" s="46">
        <v>890.09999999999991</v>
      </c>
      <c r="H22" s="68">
        <f t="shared" si="1"/>
        <v>4227.0444444444438</v>
      </c>
      <c r="I22" s="72">
        <f t="shared" si="2"/>
        <v>3.7489545494264065</v>
      </c>
    </row>
    <row r="23" spans="1:9" ht="16.5" x14ac:dyDescent="0.3">
      <c r="A23" s="37"/>
      <c r="B23" s="34" t="s">
        <v>12</v>
      </c>
      <c r="C23" s="15" t="s">
        <v>171</v>
      </c>
      <c r="D23" s="164">
        <v>5186.25</v>
      </c>
      <c r="E23" s="164">
        <v>4400</v>
      </c>
      <c r="F23" s="71">
        <f t="shared" si="0"/>
        <v>786.25</v>
      </c>
      <c r="G23" s="46">
        <v>999.75</v>
      </c>
      <c r="H23" s="68">
        <f t="shared" si="1"/>
        <v>4793.125</v>
      </c>
      <c r="I23" s="72">
        <f t="shared" si="2"/>
        <v>3.7943235808952238</v>
      </c>
    </row>
    <row r="24" spans="1:9" ht="16.5" x14ac:dyDescent="0.3">
      <c r="A24" s="37"/>
      <c r="B24" s="34" t="s">
        <v>13</v>
      </c>
      <c r="C24" s="15" t="s">
        <v>172</v>
      </c>
      <c r="D24" s="164">
        <v>4937.25</v>
      </c>
      <c r="E24" s="164">
        <v>4400</v>
      </c>
      <c r="F24" s="71">
        <f t="shared" si="0"/>
        <v>537.25</v>
      </c>
      <c r="G24" s="46">
        <v>1060.1305555555555</v>
      </c>
      <c r="H24" s="68">
        <f t="shared" si="1"/>
        <v>4668.625</v>
      </c>
      <c r="I24" s="72">
        <f t="shared" si="2"/>
        <v>3.4038208082337871</v>
      </c>
    </row>
    <row r="25" spans="1:9" ht="16.5" x14ac:dyDescent="0.3">
      <c r="A25" s="37"/>
      <c r="B25" s="34" t="s">
        <v>14</v>
      </c>
      <c r="C25" s="15" t="s">
        <v>173</v>
      </c>
      <c r="D25" s="164">
        <v>6160.8888888888887</v>
      </c>
      <c r="E25" s="164">
        <v>5200</v>
      </c>
      <c r="F25" s="71">
        <f t="shared" si="0"/>
        <v>960.88888888888869</v>
      </c>
      <c r="G25" s="46">
        <v>1193.5999999999999</v>
      </c>
      <c r="H25" s="68">
        <f t="shared" si="1"/>
        <v>5680.4444444444443</v>
      </c>
      <c r="I25" s="72">
        <f t="shared" si="2"/>
        <v>3.7590854929997026</v>
      </c>
    </row>
    <row r="26" spans="1:9" ht="16.5" x14ac:dyDescent="0.3">
      <c r="A26" s="37"/>
      <c r="B26" s="34" t="s">
        <v>15</v>
      </c>
      <c r="C26" s="15" t="s">
        <v>174</v>
      </c>
      <c r="D26" s="164">
        <v>9994.2222222222226</v>
      </c>
      <c r="E26" s="164">
        <v>8466.6</v>
      </c>
      <c r="F26" s="71">
        <f t="shared" si="0"/>
        <v>1527.6222222222223</v>
      </c>
      <c r="G26" s="46">
        <v>2545.3249999999998</v>
      </c>
      <c r="H26" s="68">
        <f t="shared" si="1"/>
        <v>9230.4111111111124</v>
      </c>
      <c r="I26" s="72">
        <f t="shared" si="2"/>
        <v>2.6264174952554638</v>
      </c>
    </row>
    <row r="27" spans="1:9" ht="16.5" x14ac:dyDescent="0.3">
      <c r="A27" s="37"/>
      <c r="B27" s="34" t="s">
        <v>16</v>
      </c>
      <c r="C27" s="15" t="s">
        <v>175</v>
      </c>
      <c r="D27" s="164">
        <v>5312.5</v>
      </c>
      <c r="E27" s="164">
        <v>4900</v>
      </c>
      <c r="F27" s="71">
        <f t="shared" si="0"/>
        <v>412.5</v>
      </c>
      <c r="G27" s="46">
        <v>1109.0944444444444</v>
      </c>
      <c r="H27" s="68">
        <f t="shared" si="1"/>
        <v>5106.25</v>
      </c>
      <c r="I27" s="72">
        <f t="shared" si="2"/>
        <v>3.6039812259250539</v>
      </c>
    </row>
    <row r="28" spans="1:9" ht="16.5" x14ac:dyDescent="0.3">
      <c r="A28" s="37"/>
      <c r="B28" s="34" t="s">
        <v>17</v>
      </c>
      <c r="C28" s="15" t="s">
        <v>176</v>
      </c>
      <c r="D28" s="164">
        <v>9843.5</v>
      </c>
      <c r="E28" s="164">
        <v>8400</v>
      </c>
      <c r="F28" s="71">
        <f t="shared" si="0"/>
        <v>1443.5</v>
      </c>
      <c r="G28" s="46">
        <v>3930.4375</v>
      </c>
      <c r="H28" s="68">
        <f t="shared" si="1"/>
        <v>9121.75</v>
      </c>
      <c r="I28" s="72">
        <f t="shared" si="2"/>
        <v>1.3207976211299632</v>
      </c>
    </row>
    <row r="29" spans="1:9" ht="16.5" x14ac:dyDescent="0.3">
      <c r="A29" s="37"/>
      <c r="B29" s="34" t="s">
        <v>18</v>
      </c>
      <c r="C29" s="15" t="s">
        <v>177</v>
      </c>
      <c r="D29" s="164">
        <v>22642.857142857141</v>
      </c>
      <c r="E29" s="164">
        <v>13966.6</v>
      </c>
      <c r="F29" s="71">
        <f t="shared" si="0"/>
        <v>8676.2571428571409</v>
      </c>
      <c r="G29" s="46">
        <v>4946.40625</v>
      </c>
      <c r="H29" s="68">
        <f t="shared" si="1"/>
        <v>18304.728571428572</v>
      </c>
      <c r="I29" s="72">
        <f t="shared" si="2"/>
        <v>2.7006116453594107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17299.75</v>
      </c>
      <c r="E30" s="167">
        <v>15633.2</v>
      </c>
      <c r="F30" s="74">
        <f t="shared" si="0"/>
        <v>1666.5499999999993</v>
      </c>
      <c r="G30" s="49">
        <v>4181.7625000000007</v>
      </c>
      <c r="H30" s="100">
        <f t="shared" si="1"/>
        <v>16466.474999999999</v>
      </c>
      <c r="I30" s="75">
        <f t="shared" si="2"/>
        <v>2.9376877572554623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29000</v>
      </c>
      <c r="E32" s="164">
        <v>27900</v>
      </c>
      <c r="F32" s="67">
        <f>D32-E32</f>
        <v>1100</v>
      </c>
      <c r="G32" s="54">
        <v>9120.7861111111124</v>
      </c>
      <c r="H32" s="68">
        <f>AVERAGE(D32:E32)</f>
        <v>28450</v>
      </c>
      <c r="I32" s="78">
        <f t="shared" si="2"/>
        <v>2.1192486758725408</v>
      </c>
    </row>
    <row r="33" spans="1:9" ht="16.5" x14ac:dyDescent="0.3">
      <c r="A33" s="37"/>
      <c r="B33" s="34" t="s">
        <v>27</v>
      </c>
      <c r="C33" s="15" t="s">
        <v>180</v>
      </c>
      <c r="D33" s="47">
        <v>27200</v>
      </c>
      <c r="E33" s="164">
        <v>26900</v>
      </c>
      <c r="F33" s="79">
        <f>D33-E33</f>
        <v>300</v>
      </c>
      <c r="G33" s="46">
        <v>8929.7472222222204</v>
      </c>
      <c r="H33" s="68">
        <f>AVERAGE(D33:E33)</f>
        <v>27050</v>
      </c>
      <c r="I33" s="72">
        <f t="shared" si="2"/>
        <v>2.0292010878745175</v>
      </c>
    </row>
    <row r="34" spans="1:9" ht="16.5" x14ac:dyDescent="0.3">
      <c r="A34" s="37"/>
      <c r="B34" s="39" t="s">
        <v>28</v>
      </c>
      <c r="C34" s="15" t="s">
        <v>181</v>
      </c>
      <c r="D34" s="47">
        <v>18190</v>
      </c>
      <c r="E34" s="164">
        <v>18133.2</v>
      </c>
      <c r="F34" s="71">
        <f>D34-E34</f>
        <v>56.799999999999272</v>
      </c>
      <c r="G34" s="46">
        <v>5836.9250000000002</v>
      </c>
      <c r="H34" s="68">
        <f>AVERAGE(D34:E34)</f>
        <v>18161.599999999999</v>
      </c>
      <c r="I34" s="72">
        <f t="shared" si="2"/>
        <v>2.1115013470277586</v>
      </c>
    </row>
    <row r="35" spans="1:9" ht="16.5" x14ac:dyDescent="0.3">
      <c r="A35" s="37"/>
      <c r="B35" s="34" t="s">
        <v>29</v>
      </c>
      <c r="C35" s="15" t="s">
        <v>182</v>
      </c>
      <c r="D35" s="47">
        <v>10750</v>
      </c>
      <c r="E35" s="164">
        <v>11266.6</v>
      </c>
      <c r="F35" s="79">
        <f>D35-E35</f>
        <v>-516.60000000000036</v>
      </c>
      <c r="G35" s="46">
        <v>6485</v>
      </c>
      <c r="H35" s="68">
        <f>AVERAGE(D35:E35)</f>
        <v>11008.3</v>
      </c>
      <c r="I35" s="72">
        <f t="shared" si="2"/>
        <v>0.69750192752505769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15000</v>
      </c>
      <c r="E36" s="164">
        <v>10700</v>
      </c>
      <c r="F36" s="71">
        <f>D36-E36</f>
        <v>4300</v>
      </c>
      <c r="G36" s="49">
        <v>4122.0749999999998</v>
      </c>
      <c r="H36" s="68">
        <f>AVERAGE(D36:E36)</f>
        <v>12850</v>
      </c>
      <c r="I36" s="80">
        <f t="shared" si="2"/>
        <v>2.1173620082118836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389580</v>
      </c>
      <c r="E38" s="165">
        <v>372000</v>
      </c>
      <c r="F38" s="67">
        <f>D38-E38</f>
        <v>17580</v>
      </c>
      <c r="G38" s="46">
        <v>135388.5625</v>
      </c>
      <c r="H38" s="67">
        <f>AVERAGE(D38:E38)</f>
        <v>380790</v>
      </c>
      <c r="I38" s="78">
        <f t="shared" si="2"/>
        <v>1.8125714090508938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297255.42857142858</v>
      </c>
      <c r="E39" s="166">
        <v>299500</v>
      </c>
      <c r="F39" s="74">
        <f>D39-E39</f>
        <v>-2244.5714285714203</v>
      </c>
      <c r="G39" s="46">
        <v>87047.783333333326</v>
      </c>
      <c r="H39" s="81">
        <f>AVERAGE(D39:E39)</f>
        <v>298377.71428571432</v>
      </c>
      <c r="I39" s="75">
        <f t="shared" si="2"/>
        <v>2.4277462660149802</v>
      </c>
    </row>
    <row r="40" spans="1:9" ht="15.75" customHeight="1" thickBot="1" x14ac:dyDescent="0.25">
      <c r="A40" s="250"/>
      <c r="B40" s="251"/>
      <c r="C40" s="252"/>
      <c r="D40" s="83">
        <f>SUM(D15:D39)</f>
        <v>1052963.0952380951</v>
      </c>
      <c r="E40" s="83">
        <f>SUM(E15:E39)</f>
        <v>989665.4</v>
      </c>
      <c r="F40" s="83">
        <f>SUM(F15:F39)</f>
        <v>63297.695238095243</v>
      </c>
      <c r="G40" s="83">
        <f>SUM(G15:G39)</f>
        <v>314745.77013888885</v>
      </c>
      <c r="H40" s="83">
        <f>AVERAGE(D40:E40)</f>
        <v>1021314.2476190475</v>
      </c>
      <c r="I40" s="75">
        <f>(H40-G40)/G40</f>
        <v>2.2448863321288446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48" zoomScaleNormal="100" workbookViewId="0">
      <selection activeCell="F67" sqref="F67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217</v>
      </c>
      <c r="F13" s="257" t="s">
        <v>224</v>
      </c>
      <c r="G13" s="240" t="s">
        <v>197</v>
      </c>
      <c r="H13" s="257" t="s">
        <v>220</v>
      </c>
      <c r="I13" s="240" t="s">
        <v>187</v>
      </c>
    </row>
    <row r="14" spans="1:9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4154.8625000000002</v>
      </c>
      <c r="F16" s="42">
        <v>33260.933333333334</v>
      </c>
      <c r="G16" s="21">
        <f t="shared" ref="G16:G31" si="0">(F16-E16)/E16</f>
        <v>7.0053030234654781</v>
      </c>
      <c r="H16" s="206">
        <v>28818.625</v>
      </c>
      <c r="I16" s="21">
        <f t="shared" ref="I16:I31" si="1">(F16-H16)/H16</f>
        <v>0.15414712996658703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4268.7694444444442</v>
      </c>
      <c r="F17" s="46">
        <v>21403.974999999999</v>
      </c>
      <c r="G17" s="21">
        <f t="shared" si="0"/>
        <v>4.0140855060364133</v>
      </c>
      <c r="H17" s="209">
        <v>23168.625</v>
      </c>
      <c r="I17" s="21">
        <f t="shared" si="1"/>
        <v>-7.6165503995165945E-2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5073.7527777777777</v>
      </c>
      <c r="F18" s="46">
        <v>16952.17142857143</v>
      </c>
      <c r="G18" s="21">
        <f t="shared" si="0"/>
        <v>2.3411504602311761</v>
      </c>
      <c r="H18" s="209">
        <v>16455.05</v>
      </c>
      <c r="I18" s="21">
        <f t="shared" si="1"/>
        <v>3.0210873170937218E-2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1625.1999999999998</v>
      </c>
      <c r="F19" s="46">
        <v>26094.266666666666</v>
      </c>
      <c r="G19" s="21">
        <f t="shared" si="0"/>
        <v>15.056034129132826</v>
      </c>
      <c r="H19" s="209">
        <v>24241.474999999999</v>
      </c>
      <c r="I19" s="21">
        <f t="shared" si="1"/>
        <v>7.6430648987599478E-2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55">
        <v>13434.791666666666</v>
      </c>
      <c r="F20" s="46">
        <v>38374.766666666663</v>
      </c>
      <c r="G20" s="21">
        <f t="shared" si="0"/>
        <v>1.8563722920898786</v>
      </c>
      <c r="H20" s="209">
        <v>48285.571428571428</v>
      </c>
      <c r="I20" s="21">
        <f t="shared" si="1"/>
        <v>-0.2052539603174369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4351.9750000000004</v>
      </c>
      <c r="F21" s="46">
        <v>13544.444444444445</v>
      </c>
      <c r="G21" s="21">
        <f t="shared" si="0"/>
        <v>2.1122523554120702</v>
      </c>
      <c r="H21" s="209">
        <v>13949.933333333334</v>
      </c>
      <c r="I21" s="21">
        <f t="shared" si="1"/>
        <v>-2.9067442775513076E-2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4048.9333333333334</v>
      </c>
      <c r="F22" s="46">
        <v>17397.222222222223</v>
      </c>
      <c r="G22" s="21">
        <f t="shared" si="0"/>
        <v>3.2967420774744514</v>
      </c>
      <c r="H22" s="209">
        <v>18799.888888888891</v>
      </c>
      <c r="I22" s="21">
        <f t="shared" si="1"/>
        <v>-7.4610370037648033E-2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890.09999999999991</v>
      </c>
      <c r="F23" s="46">
        <v>4227.0444444444438</v>
      </c>
      <c r="G23" s="21">
        <f t="shared" si="0"/>
        <v>3.7489545494264065</v>
      </c>
      <c r="H23" s="209">
        <v>4858.3</v>
      </c>
      <c r="I23" s="21">
        <f t="shared" si="1"/>
        <v>-0.12993342435739999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999.75</v>
      </c>
      <c r="F24" s="46">
        <v>4793.125</v>
      </c>
      <c r="G24" s="21">
        <f t="shared" si="0"/>
        <v>3.7943235808952238</v>
      </c>
      <c r="H24" s="209">
        <v>4635.2250000000004</v>
      </c>
      <c r="I24" s="21">
        <f t="shared" si="1"/>
        <v>3.4065228764515128E-2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1060.1305555555555</v>
      </c>
      <c r="F25" s="46">
        <v>4668.625</v>
      </c>
      <c r="G25" s="21">
        <f t="shared" si="0"/>
        <v>3.4038208082337871</v>
      </c>
      <c r="H25" s="209">
        <v>4699.875</v>
      </c>
      <c r="I25" s="21">
        <f t="shared" si="1"/>
        <v>-6.6491130083246898E-3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1193.5999999999999</v>
      </c>
      <c r="F26" s="46">
        <v>5680.4444444444443</v>
      </c>
      <c r="G26" s="21">
        <f t="shared" si="0"/>
        <v>3.7590854929997026</v>
      </c>
      <c r="H26" s="209">
        <v>5535.35</v>
      </c>
      <c r="I26" s="21">
        <f t="shared" si="1"/>
        <v>2.6212334259702451E-2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2545.3249999999998</v>
      </c>
      <c r="F27" s="46">
        <v>9230.4111111111124</v>
      </c>
      <c r="G27" s="21">
        <f t="shared" si="0"/>
        <v>2.6264174952554638</v>
      </c>
      <c r="H27" s="209">
        <v>9499.875</v>
      </c>
      <c r="I27" s="21">
        <f t="shared" si="1"/>
        <v>-2.8364993106634307E-2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1109.0944444444444</v>
      </c>
      <c r="F28" s="46">
        <v>5106.25</v>
      </c>
      <c r="G28" s="21">
        <f t="shared" si="0"/>
        <v>3.6039812259250539</v>
      </c>
      <c r="H28" s="209">
        <v>4787.5</v>
      </c>
      <c r="I28" s="21">
        <f t="shared" si="1"/>
        <v>6.6579634464751958E-2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3930.4375</v>
      </c>
      <c r="F29" s="46">
        <v>9121.75</v>
      </c>
      <c r="G29" s="21">
        <f t="shared" si="0"/>
        <v>1.3207976211299632</v>
      </c>
      <c r="H29" s="209">
        <v>9410.2250000000004</v>
      </c>
      <c r="I29" s="21">
        <f t="shared" si="1"/>
        <v>-3.0655483795552215E-2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4946.40625</v>
      </c>
      <c r="F30" s="46">
        <v>18304.728571428572</v>
      </c>
      <c r="G30" s="21">
        <f t="shared" si="0"/>
        <v>2.7006116453594107</v>
      </c>
      <c r="H30" s="209">
        <v>18454.728571428572</v>
      </c>
      <c r="I30" s="21">
        <f t="shared" si="1"/>
        <v>-8.1279981669428892E-3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4181.7625000000007</v>
      </c>
      <c r="F31" s="49">
        <v>16466.474999999999</v>
      </c>
      <c r="G31" s="23">
        <f t="shared" si="0"/>
        <v>2.9376877572554623</v>
      </c>
      <c r="H31" s="212">
        <v>16580.37777777778</v>
      </c>
      <c r="I31" s="23">
        <f t="shared" si="1"/>
        <v>-6.8697335672557322E-3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9120.7861111111124</v>
      </c>
      <c r="F33" s="54">
        <v>28450</v>
      </c>
      <c r="G33" s="21">
        <f>(F33-E33)/E33</f>
        <v>2.1192486758725408</v>
      </c>
      <c r="H33" s="215">
        <v>25123.599999999999</v>
      </c>
      <c r="I33" s="21">
        <f>(F33-H33)/H33</f>
        <v>0.13240140744160875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8929.7472222222204</v>
      </c>
      <c r="F34" s="46">
        <v>27050</v>
      </c>
      <c r="G34" s="21">
        <f>(F34-E34)/E34</f>
        <v>2.0292010878745175</v>
      </c>
      <c r="H34" s="209">
        <v>23999.766666666666</v>
      </c>
      <c r="I34" s="21">
        <f>(F34-H34)/H34</f>
        <v>0.12709429119449775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5836.9250000000002</v>
      </c>
      <c r="F35" s="46">
        <v>18161.599999999999</v>
      </c>
      <c r="G35" s="21">
        <f>(F35-E35)/E35</f>
        <v>2.1115013470277586</v>
      </c>
      <c r="H35" s="209">
        <v>17237.5</v>
      </c>
      <c r="I35" s="21">
        <f>(F35-H35)/H35</f>
        <v>5.3609862218999188E-2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6485</v>
      </c>
      <c r="F36" s="46">
        <v>11008.3</v>
      </c>
      <c r="G36" s="21">
        <f>(F36-E36)/E36</f>
        <v>0.69750192752505769</v>
      </c>
      <c r="H36" s="209">
        <v>11950</v>
      </c>
      <c r="I36" s="21">
        <f>(F36-H36)/H36</f>
        <v>-7.8803347280334793E-2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4122.0749999999998</v>
      </c>
      <c r="F37" s="49">
        <v>12850</v>
      </c>
      <c r="G37" s="23">
        <f>(F37-E37)/E37</f>
        <v>2.1173620082118836</v>
      </c>
      <c r="H37" s="212">
        <v>12455.488888888889</v>
      </c>
      <c r="I37" s="23">
        <f>(F37-H37)/H37</f>
        <v>3.1673675327432607E-2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135388.5625</v>
      </c>
      <c r="F39" s="46">
        <v>380790</v>
      </c>
      <c r="G39" s="21">
        <f t="shared" ref="G39:G44" si="2">(F39-E39)/E39</f>
        <v>1.8125714090508938</v>
      </c>
      <c r="H39" s="209">
        <v>367190</v>
      </c>
      <c r="I39" s="21">
        <f t="shared" ref="I39:I44" si="3">(F39-H39)/H39</f>
        <v>3.7038045698412264E-2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87047.783333333326</v>
      </c>
      <c r="F40" s="46">
        <v>298377.71428571432</v>
      </c>
      <c r="G40" s="21">
        <f t="shared" si="2"/>
        <v>2.4277462660149802</v>
      </c>
      <c r="H40" s="209">
        <v>300365.74285714288</v>
      </c>
      <c r="I40" s="21">
        <f t="shared" si="3"/>
        <v>-6.6186927727443405E-3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57862.525000000001</v>
      </c>
      <c r="F41" s="57">
        <v>188139.66666666666</v>
      </c>
      <c r="G41" s="21">
        <f t="shared" si="2"/>
        <v>2.2514942385709347</v>
      </c>
      <c r="H41" s="217">
        <v>180939.66666666666</v>
      </c>
      <c r="I41" s="21">
        <f t="shared" si="3"/>
        <v>3.9792269614733457E-2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26125.737499999999</v>
      </c>
      <c r="F42" s="47">
        <v>71498.571428571435</v>
      </c>
      <c r="G42" s="21">
        <f t="shared" si="2"/>
        <v>1.7367101666918086</v>
      </c>
      <c r="H42" s="210">
        <v>72427.142857142855</v>
      </c>
      <c r="I42" s="21">
        <f t="shared" si="3"/>
        <v>-1.2820765695575735E-2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22238.333333333336</v>
      </c>
      <c r="F43" s="47">
        <v>64333.333333333336</v>
      </c>
      <c r="G43" s="21">
        <f t="shared" si="2"/>
        <v>1.8929026455819529</v>
      </c>
      <c r="H43" s="210">
        <v>68000</v>
      </c>
      <c r="I43" s="21">
        <f t="shared" si="3"/>
        <v>-5.3921568627450941E-2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42948.161904761902</v>
      </c>
      <c r="F44" s="50">
        <v>152437.5</v>
      </c>
      <c r="G44" s="31">
        <f t="shared" si="2"/>
        <v>2.5493369969600121</v>
      </c>
      <c r="H44" s="213">
        <v>148311.875</v>
      </c>
      <c r="I44" s="31">
        <f t="shared" si="3"/>
        <v>2.7817226368421273E-2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28015.526785714286</v>
      </c>
      <c r="F46" s="43">
        <v>105108.66666666667</v>
      </c>
      <c r="G46" s="21">
        <f t="shared" ref="G46:G51" si="4">(F46-E46)/E46</f>
        <v>2.7518004737381494</v>
      </c>
      <c r="H46" s="207">
        <v>95475.888888888891</v>
      </c>
      <c r="I46" s="21">
        <f t="shared" ref="I46:I51" si="5">(F46-H46)/H46</f>
        <v>0.10089225552000916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14324.958333333334</v>
      </c>
      <c r="F47" s="47">
        <v>83552</v>
      </c>
      <c r="G47" s="21">
        <f t="shared" si="4"/>
        <v>4.8326173141864874</v>
      </c>
      <c r="H47" s="210">
        <v>85124.125</v>
      </c>
      <c r="I47" s="21">
        <f t="shared" si="5"/>
        <v>-1.8468618620162029E-2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53338.527777777774</v>
      </c>
      <c r="F48" s="47">
        <v>277807.16666666669</v>
      </c>
      <c r="G48" s="21">
        <f t="shared" si="4"/>
        <v>4.2083771007719566</v>
      </c>
      <c r="H48" s="210">
        <v>274049</v>
      </c>
      <c r="I48" s="21">
        <f t="shared" si="5"/>
        <v>1.3713484328228477E-2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122411.88333333335</v>
      </c>
      <c r="F49" s="47">
        <v>349982.5</v>
      </c>
      <c r="G49" s="21">
        <f t="shared" si="4"/>
        <v>1.8590565757981281</v>
      </c>
      <c r="H49" s="210">
        <v>324975</v>
      </c>
      <c r="I49" s="21">
        <f t="shared" si="5"/>
        <v>7.6952073236402796E-2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4811.145833333333</v>
      </c>
      <c r="F50" s="47">
        <v>26667.5</v>
      </c>
      <c r="G50" s="21">
        <f t="shared" si="4"/>
        <v>4.5428583800636551</v>
      </c>
      <c r="H50" s="210">
        <v>25060</v>
      </c>
      <c r="I50" s="21">
        <f t="shared" si="5"/>
        <v>6.4146049481245013E-2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55435.5625</v>
      </c>
      <c r="F51" s="50">
        <v>269750</v>
      </c>
      <c r="G51" s="31">
        <f t="shared" si="4"/>
        <v>3.866009973291062</v>
      </c>
      <c r="H51" s="213">
        <v>269750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19650.625</v>
      </c>
      <c r="F53" s="66">
        <v>52250</v>
      </c>
      <c r="G53" s="22">
        <f t="shared" ref="G53:G61" si="6">(F53-E53)/E53</f>
        <v>1.6589485067268852</v>
      </c>
      <c r="H53" s="163">
        <v>55083.333333333336</v>
      </c>
      <c r="I53" s="22">
        <f t="shared" ref="I53:I61" si="7">(F53-H53)/H53</f>
        <v>-5.1437216338880529E-2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25157.541666666668</v>
      </c>
      <c r="F54" s="70">
        <v>59886.666666666664</v>
      </c>
      <c r="G54" s="21">
        <f t="shared" si="6"/>
        <v>1.3804657649048246</v>
      </c>
      <c r="H54" s="221">
        <v>60546.666666666664</v>
      </c>
      <c r="I54" s="21">
        <f t="shared" si="7"/>
        <v>-1.0900682669015636E-2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23370.6</v>
      </c>
      <c r="F55" s="70">
        <v>43633.599999999999</v>
      </c>
      <c r="G55" s="21">
        <f t="shared" si="6"/>
        <v>0.86702951571632736</v>
      </c>
      <c r="H55" s="221">
        <v>40258.6</v>
      </c>
      <c r="I55" s="21">
        <f t="shared" si="7"/>
        <v>8.3833019528746652E-2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26944.5</v>
      </c>
      <c r="F56" s="70">
        <v>57395</v>
      </c>
      <c r="G56" s="21">
        <f t="shared" si="6"/>
        <v>1.1301193193416097</v>
      </c>
      <c r="H56" s="221">
        <v>50125</v>
      </c>
      <c r="I56" s="21">
        <f t="shared" si="7"/>
        <v>0.14503740648379052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13387.875</v>
      </c>
      <c r="F57" s="98">
        <v>28248.333333333332</v>
      </c>
      <c r="G57" s="21">
        <f t="shared" si="6"/>
        <v>1.1099938065849384</v>
      </c>
      <c r="H57" s="226">
        <v>28075.833333333332</v>
      </c>
      <c r="I57" s="21">
        <f t="shared" si="7"/>
        <v>6.1440740850672287E-3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3996.7125000000001</v>
      </c>
      <c r="F58" s="50">
        <v>16000</v>
      </c>
      <c r="G58" s="29">
        <f t="shared" si="6"/>
        <v>3.0032902041365248</v>
      </c>
      <c r="H58" s="213">
        <v>16000</v>
      </c>
      <c r="I58" s="29">
        <f t="shared" si="7"/>
        <v>0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26650</v>
      </c>
      <c r="F59" s="68">
        <v>51970</v>
      </c>
      <c r="G59" s="21">
        <f t="shared" si="6"/>
        <v>0.95009380863039394</v>
      </c>
      <c r="H59" s="220">
        <v>52035.714285714283</v>
      </c>
      <c r="I59" s="21">
        <f t="shared" si="7"/>
        <v>-1.2628689087164811E-3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30748.1875</v>
      </c>
      <c r="F60" s="70">
        <v>60856.857142857145</v>
      </c>
      <c r="G60" s="21">
        <f t="shared" si="6"/>
        <v>0.97920144538136256</v>
      </c>
      <c r="H60" s="221">
        <v>60591.142857142855</v>
      </c>
      <c r="I60" s="21">
        <f t="shared" si="7"/>
        <v>4.3853651405911026E-3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201000</v>
      </c>
      <c r="F61" s="73">
        <v>525500</v>
      </c>
      <c r="G61" s="29">
        <f t="shared" si="6"/>
        <v>1.6144278606965174</v>
      </c>
      <c r="H61" s="222">
        <v>516150</v>
      </c>
      <c r="I61" s="29">
        <f t="shared" si="7"/>
        <v>1.8114889082631019E-2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33259.916666666664</v>
      </c>
      <c r="F63" s="54">
        <v>139639</v>
      </c>
      <c r="G63" s="21">
        <f t="shared" ref="G63:G68" si="8">(F63-E63)/E63</f>
        <v>3.1984170134721728</v>
      </c>
      <c r="H63" s="215">
        <v>125377.25</v>
      </c>
      <c r="I63" s="21">
        <f t="shared" ref="I63:I74" si="9">(F63-H63)/H63</f>
        <v>0.11375070038623435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180526.35357142857</v>
      </c>
      <c r="F64" s="46">
        <v>646043</v>
      </c>
      <c r="G64" s="21">
        <f t="shared" si="8"/>
        <v>2.5786630994259863</v>
      </c>
      <c r="H64" s="209">
        <v>577665.6</v>
      </c>
      <c r="I64" s="21">
        <f t="shared" si="9"/>
        <v>0.11836848169598471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112109.58333333334</v>
      </c>
      <c r="F65" s="46">
        <v>456232.5</v>
      </c>
      <c r="G65" s="21">
        <f t="shared" si="8"/>
        <v>3.0695227511772329</v>
      </c>
      <c r="H65" s="209">
        <v>409330</v>
      </c>
      <c r="I65" s="21">
        <f t="shared" si="9"/>
        <v>0.11458358781423301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57185.833333333328</v>
      </c>
      <c r="F66" s="46">
        <v>158933.33333333334</v>
      </c>
      <c r="G66" s="21">
        <f t="shared" si="8"/>
        <v>1.7792431109103366</v>
      </c>
      <c r="H66" s="209">
        <v>151100</v>
      </c>
      <c r="I66" s="21">
        <f t="shared" si="9"/>
        <v>5.1842047209353696E-2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27498.440476190477</v>
      </c>
      <c r="F67" s="46">
        <v>75935</v>
      </c>
      <c r="G67" s="21">
        <f t="shared" si="8"/>
        <v>1.761429327810365</v>
      </c>
      <c r="H67" s="209">
        <v>72048.333333333328</v>
      </c>
      <c r="I67" s="21">
        <f t="shared" si="9"/>
        <v>5.394526822272093E-2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21539.041666666668</v>
      </c>
      <c r="F68" s="58">
        <v>63527.666666666664</v>
      </c>
      <c r="G68" s="31">
        <f t="shared" si="8"/>
        <v>1.9494193683176091</v>
      </c>
      <c r="H68" s="218">
        <v>63527.666666666664</v>
      </c>
      <c r="I68" s="31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25553.333333333332</v>
      </c>
      <c r="F70" s="43">
        <v>70752.571428571435</v>
      </c>
      <c r="G70" s="21">
        <f>(F70-E70)/E70</f>
        <v>1.7688196489135706</v>
      </c>
      <c r="H70" s="207">
        <v>63994.125</v>
      </c>
      <c r="I70" s="21">
        <f t="shared" si="9"/>
        <v>0.10561042015296615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6049.3750000000009</v>
      </c>
      <c r="F71" s="47">
        <v>55054.666666666664</v>
      </c>
      <c r="G71" s="21">
        <f>(F71-E71)/E71</f>
        <v>8.1008850776595356</v>
      </c>
      <c r="H71" s="210">
        <v>54373.833333333336</v>
      </c>
      <c r="I71" s="21">
        <f t="shared" si="9"/>
        <v>1.2521341454069423E-2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9273.5</v>
      </c>
      <c r="F72" s="47">
        <v>27631.857142857141</v>
      </c>
      <c r="G72" s="21">
        <f>(F72-E72)/E72</f>
        <v>1.9796578576435155</v>
      </c>
      <c r="H72" s="210">
        <v>27413.833333333332</v>
      </c>
      <c r="I72" s="21">
        <f t="shared" si="9"/>
        <v>7.9530581102171972E-3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10946.25</v>
      </c>
      <c r="F73" s="47">
        <v>31465.75</v>
      </c>
      <c r="G73" s="21">
        <f>(F73-E73)/E73</f>
        <v>1.874568916295535</v>
      </c>
      <c r="H73" s="210">
        <v>31465.75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11400.121527777777</v>
      </c>
      <c r="F74" s="50">
        <v>26033.25</v>
      </c>
      <c r="G74" s="21">
        <f>(F74-E74)/E74</f>
        <v>1.2835940771830223</v>
      </c>
      <c r="H74" s="213">
        <v>25118.6</v>
      </c>
      <c r="I74" s="21">
        <f t="shared" si="9"/>
        <v>3.6413255515832951E-2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8230.2916666666661</v>
      </c>
      <c r="F76" s="43">
        <v>21147</v>
      </c>
      <c r="G76" s="22">
        <f t="shared" ref="G76:G82" si="10">(F76-E76)/E76</f>
        <v>1.5694107640980728</v>
      </c>
      <c r="H76" s="207">
        <v>20117</v>
      </c>
      <c r="I76" s="22">
        <f t="shared" ref="I76:I82" si="11">(F76-H76)/H76</f>
        <v>5.1200477208331263E-2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10100.0625</v>
      </c>
      <c r="F77" s="32">
        <v>27947.142857142859</v>
      </c>
      <c r="G77" s="21">
        <f t="shared" si="10"/>
        <v>1.7670267245517399</v>
      </c>
      <c r="H77" s="201">
        <v>29462.142857142859</v>
      </c>
      <c r="I77" s="21">
        <f t="shared" si="11"/>
        <v>-5.1421921594297766E-2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4151.666666666667</v>
      </c>
      <c r="F78" s="47">
        <v>13803</v>
      </c>
      <c r="G78" s="21">
        <f t="shared" si="10"/>
        <v>2.324688879967884</v>
      </c>
      <c r="H78" s="210">
        <v>13585.833333333334</v>
      </c>
      <c r="I78" s="21">
        <f t="shared" si="11"/>
        <v>1.5984788075814223E-2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7582.2222222222217</v>
      </c>
      <c r="F79" s="47">
        <v>23311.25</v>
      </c>
      <c r="G79" s="21">
        <f t="shared" si="10"/>
        <v>2.0744614595545134</v>
      </c>
      <c r="H79" s="210">
        <v>21414.375</v>
      </c>
      <c r="I79" s="21">
        <f t="shared" si="11"/>
        <v>8.857951726352041E-2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5919.1517857142862</v>
      </c>
      <c r="F80" s="61">
        <v>34207.166666666664</v>
      </c>
      <c r="G80" s="21">
        <f t="shared" si="10"/>
        <v>4.7790656339012525</v>
      </c>
      <c r="H80" s="219">
        <v>31604.714285714286</v>
      </c>
      <c r="I80" s="21">
        <f t="shared" si="11"/>
        <v>8.2343803441017591E-2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56000</v>
      </c>
      <c r="F81" s="61">
        <v>75000</v>
      </c>
      <c r="G81" s="21">
        <f t="shared" si="10"/>
        <v>0.3392857142857143</v>
      </c>
      <c r="H81" s="219">
        <v>75000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8526.6666666666679</v>
      </c>
      <c r="F82" s="50">
        <v>49372.3</v>
      </c>
      <c r="G82" s="23">
        <f t="shared" si="10"/>
        <v>4.7903401094605149</v>
      </c>
      <c r="H82" s="213">
        <v>49399.8</v>
      </c>
      <c r="I82" s="23">
        <f t="shared" si="11"/>
        <v>-5.5668241571828225E-4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34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217</v>
      </c>
      <c r="F13" s="257" t="s">
        <v>224</v>
      </c>
      <c r="G13" s="240" t="s">
        <v>197</v>
      </c>
      <c r="H13" s="257" t="s">
        <v>220</v>
      </c>
      <c r="I13" s="240" t="s">
        <v>187</v>
      </c>
    </row>
    <row r="14" spans="1:9" s="145" customFormat="1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8</v>
      </c>
      <c r="C16" s="188" t="s">
        <v>89</v>
      </c>
      <c r="D16" s="185" t="s">
        <v>161</v>
      </c>
      <c r="E16" s="206">
        <v>13434.791666666666</v>
      </c>
      <c r="F16" s="206">
        <v>38374.766666666663</v>
      </c>
      <c r="G16" s="194">
        <f>(F16-E16)/E16</f>
        <v>1.8563722920898786</v>
      </c>
      <c r="H16" s="206">
        <v>48285.571428571428</v>
      </c>
      <c r="I16" s="194">
        <f>(F16-H16)/H16</f>
        <v>-0.2052539603174369</v>
      </c>
    </row>
    <row r="17" spans="1:9" ht="16.5" x14ac:dyDescent="0.3">
      <c r="A17" s="150"/>
      <c r="B17" s="202" t="s">
        <v>11</v>
      </c>
      <c r="C17" s="189" t="s">
        <v>91</v>
      </c>
      <c r="D17" s="185" t="s">
        <v>81</v>
      </c>
      <c r="E17" s="209">
        <v>890.09999999999991</v>
      </c>
      <c r="F17" s="209">
        <v>4227.0444444444438</v>
      </c>
      <c r="G17" s="194">
        <f>(F17-E17)/E17</f>
        <v>3.7489545494264065</v>
      </c>
      <c r="H17" s="209">
        <v>4858.3</v>
      </c>
      <c r="I17" s="194">
        <f>(F17-H17)/H17</f>
        <v>-0.12993342435739999</v>
      </c>
    </row>
    <row r="18" spans="1:9" ht="16.5" x14ac:dyDescent="0.3">
      <c r="A18" s="150"/>
      <c r="B18" s="202" t="s">
        <v>5</v>
      </c>
      <c r="C18" s="189" t="s">
        <v>85</v>
      </c>
      <c r="D18" s="185" t="s">
        <v>161</v>
      </c>
      <c r="E18" s="209">
        <v>4268.7694444444442</v>
      </c>
      <c r="F18" s="209">
        <v>21403.974999999999</v>
      </c>
      <c r="G18" s="194">
        <f>(F18-E18)/E18</f>
        <v>4.0140855060364133</v>
      </c>
      <c r="H18" s="209">
        <v>23168.625</v>
      </c>
      <c r="I18" s="194">
        <f>(F18-H18)/H18</f>
        <v>-7.6165503995165945E-2</v>
      </c>
    </row>
    <row r="19" spans="1:9" ht="16.5" x14ac:dyDescent="0.3">
      <c r="A19" s="150"/>
      <c r="B19" s="202" t="s">
        <v>10</v>
      </c>
      <c r="C19" s="189" t="s">
        <v>90</v>
      </c>
      <c r="D19" s="185" t="s">
        <v>161</v>
      </c>
      <c r="E19" s="209">
        <v>4048.9333333333334</v>
      </c>
      <c r="F19" s="209">
        <v>17397.222222222223</v>
      </c>
      <c r="G19" s="194">
        <f>(F19-E19)/E19</f>
        <v>3.2967420774744514</v>
      </c>
      <c r="H19" s="209">
        <v>18799.888888888891</v>
      </c>
      <c r="I19" s="194">
        <f>(F19-H19)/H19</f>
        <v>-7.4610370037648033E-2</v>
      </c>
    </row>
    <row r="20" spans="1:9" ht="16.5" x14ac:dyDescent="0.3">
      <c r="A20" s="150"/>
      <c r="B20" s="202" t="s">
        <v>17</v>
      </c>
      <c r="C20" s="189" t="s">
        <v>97</v>
      </c>
      <c r="D20" s="185" t="s">
        <v>161</v>
      </c>
      <c r="E20" s="209">
        <v>3930.4375</v>
      </c>
      <c r="F20" s="209">
        <v>9121.75</v>
      </c>
      <c r="G20" s="194">
        <f>(F20-E20)/E20</f>
        <v>1.3207976211299632</v>
      </c>
      <c r="H20" s="209">
        <v>9410.2250000000004</v>
      </c>
      <c r="I20" s="194">
        <f>(F20-H20)/H20</f>
        <v>-3.0655483795552215E-2</v>
      </c>
    </row>
    <row r="21" spans="1:9" ht="16.5" x14ac:dyDescent="0.3">
      <c r="A21" s="150"/>
      <c r="B21" s="202" t="s">
        <v>9</v>
      </c>
      <c r="C21" s="189" t="s">
        <v>88</v>
      </c>
      <c r="D21" s="185" t="s">
        <v>161</v>
      </c>
      <c r="E21" s="209">
        <v>4351.9750000000004</v>
      </c>
      <c r="F21" s="209">
        <v>13544.444444444445</v>
      </c>
      <c r="G21" s="194">
        <f>(F21-E21)/E21</f>
        <v>2.1122523554120702</v>
      </c>
      <c r="H21" s="209">
        <v>13949.933333333334</v>
      </c>
      <c r="I21" s="194">
        <f>(F21-H21)/H21</f>
        <v>-2.9067442775513076E-2</v>
      </c>
    </row>
    <row r="22" spans="1:9" ht="16.5" x14ac:dyDescent="0.3">
      <c r="A22" s="150"/>
      <c r="B22" s="202" t="s">
        <v>15</v>
      </c>
      <c r="C22" s="189" t="s">
        <v>95</v>
      </c>
      <c r="D22" s="185" t="s">
        <v>82</v>
      </c>
      <c r="E22" s="209">
        <v>2545.3249999999998</v>
      </c>
      <c r="F22" s="209">
        <v>9230.4111111111124</v>
      </c>
      <c r="G22" s="194">
        <f>(F22-E22)/E22</f>
        <v>2.6264174952554638</v>
      </c>
      <c r="H22" s="209">
        <v>9499.875</v>
      </c>
      <c r="I22" s="194">
        <f>(F22-H22)/H22</f>
        <v>-2.8364993106634307E-2</v>
      </c>
    </row>
    <row r="23" spans="1:9" ht="16.5" x14ac:dyDescent="0.3">
      <c r="A23" s="150"/>
      <c r="B23" s="202" t="s">
        <v>18</v>
      </c>
      <c r="C23" s="189" t="s">
        <v>98</v>
      </c>
      <c r="D23" s="187" t="s">
        <v>83</v>
      </c>
      <c r="E23" s="209">
        <v>4946.40625</v>
      </c>
      <c r="F23" s="209">
        <v>18304.728571428572</v>
      </c>
      <c r="G23" s="194">
        <f>(F23-E23)/E23</f>
        <v>2.7006116453594107</v>
      </c>
      <c r="H23" s="209">
        <v>18454.728571428572</v>
      </c>
      <c r="I23" s="194">
        <f>(F23-H23)/H23</f>
        <v>-8.1279981669428892E-3</v>
      </c>
    </row>
    <row r="24" spans="1:9" ht="16.5" x14ac:dyDescent="0.3">
      <c r="A24" s="150"/>
      <c r="B24" s="202" t="s">
        <v>19</v>
      </c>
      <c r="C24" s="189" t="s">
        <v>99</v>
      </c>
      <c r="D24" s="187" t="s">
        <v>161</v>
      </c>
      <c r="E24" s="209">
        <v>4181.7625000000007</v>
      </c>
      <c r="F24" s="209">
        <v>16466.474999999999</v>
      </c>
      <c r="G24" s="194">
        <f>(F24-E24)/E24</f>
        <v>2.9376877572554623</v>
      </c>
      <c r="H24" s="209">
        <v>16580.37777777778</v>
      </c>
      <c r="I24" s="194">
        <f>(F24-H24)/H24</f>
        <v>-6.8697335672557322E-3</v>
      </c>
    </row>
    <row r="25" spans="1:9" ht="16.5" x14ac:dyDescent="0.3">
      <c r="A25" s="150"/>
      <c r="B25" s="202" t="s">
        <v>13</v>
      </c>
      <c r="C25" s="189" t="s">
        <v>93</v>
      </c>
      <c r="D25" s="187" t="s">
        <v>81</v>
      </c>
      <c r="E25" s="209">
        <v>1060.1305555555555</v>
      </c>
      <c r="F25" s="209">
        <v>4668.625</v>
      </c>
      <c r="G25" s="194">
        <f>(F25-E25)/E25</f>
        <v>3.4038208082337871</v>
      </c>
      <c r="H25" s="209">
        <v>4699.875</v>
      </c>
      <c r="I25" s="194">
        <f>(F25-H25)/H25</f>
        <v>-6.6491130083246898E-3</v>
      </c>
    </row>
    <row r="26" spans="1:9" ht="16.5" x14ac:dyDescent="0.3">
      <c r="A26" s="150"/>
      <c r="B26" s="202" t="s">
        <v>14</v>
      </c>
      <c r="C26" s="189" t="s">
        <v>94</v>
      </c>
      <c r="D26" s="187" t="s">
        <v>81</v>
      </c>
      <c r="E26" s="209">
        <v>1193.5999999999999</v>
      </c>
      <c r="F26" s="209">
        <v>5680.4444444444443</v>
      </c>
      <c r="G26" s="194">
        <f>(F26-E26)/E26</f>
        <v>3.7590854929997026</v>
      </c>
      <c r="H26" s="209">
        <v>5535.35</v>
      </c>
      <c r="I26" s="194">
        <f>(F26-H26)/H26</f>
        <v>2.6212334259702451E-2</v>
      </c>
    </row>
    <row r="27" spans="1:9" ht="16.5" x14ac:dyDescent="0.3">
      <c r="A27" s="150"/>
      <c r="B27" s="202" t="s">
        <v>6</v>
      </c>
      <c r="C27" s="189" t="s">
        <v>86</v>
      </c>
      <c r="D27" s="187" t="s">
        <v>161</v>
      </c>
      <c r="E27" s="209">
        <v>5073.7527777777777</v>
      </c>
      <c r="F27" s="209">
        <v>16952.17142857143</v>
      </c>
      <c r="G27" s="194">
        <f>(F27-E27)/E27</f>
        <v>2.3411504602311761</v>
      </c>
      <c r="H27" s="209">
        <v>16455.05</v>
      </c>
      <c r="I27" s="194">
        <f>(F27-H27)/H27</f>
        <v>3.0210873170937218E-2</v>
      </c>
    </row>
    <row r="28" spans="1:9" ht="16.5" x14ac:dyDescent="0.3">
      <c r="A28" s="150"/>
      <c r="B28" s="202" t="s">
        <v>12</v>
      </c>
      <c r="C28" s="189" t="s">
        <v>92</v>
      </c>
      <c r="D28" s="187" t="s">
        <v>81</v>
      </c>
      <c r="E28" s="209">
        <v>999.75</v>
      </c>
      <c r="F28" s="209">
        <v>4793.125</v>
      </c>
      <c r="G28" s="194">
        <f>(F28-E28)/E28</f>
        <v>3.7943235808952238</v>
      </c>
      <c r="H28" s="209">
        <v>4635.2250000000004</v>
      </c>
      <c r="I28" s="194">
        <f>(F28-H28)/H28</f>
        <v>3.4065228764515128E-2</v>
      </c>
    </row>
    <row r="29" spans="1:9" ht="17.25" thickBot="1" x14ac:dyDescent="0.35">
      <c r="A29" s="151"/>
      <c r="B29" s="202" t="s">
        <v>16</v>
      </c>
      <c r="C29" s="189" t="s">
        <v>96</v>
      </c>
      <c r="D29" s="187" t="s">
        <v>81</v>
      </c>
      <c r="E29" s="209">
        <v>1109.0944444444444</v>
      </c>
      <c r="F29" s="209">
        <v>5106.25</v>
      </c>
      <c r="G29" s="194">
        <f>(F29-E29)/E29</f>
        <v>3.6039812259250539</v>
      </c>
      <c r="H29" s="209">
        <v>4787.5</v>
      </c>
      <c r="I29" s="194">
        <f>(F29-H29)/H29</f>
        <v>6.6579634464751958E-2</v>
      </c>
    </row>
    <row r="30" spans="1:9" ht="16.5" x14ac:dyDescent="0.3">
      <c r="A30" s="37"/>
      <c r="B30" s="202" t="s">
        <v>7</v>
      </c>
      <c r="C30" s="189" t="s">
        <v>87</v>
      </c>
      <c r="D30" s="187" t="s">
        <v>161</v>
      </c>
      <c r="E30" s="209">
        <v>1625.1999999999998</v>
      </c>
      <c r="F30" s="209">
        <v>26094.266666666666</v>
      </c>
      <c r="G30" s="194">
        <f>(F30-E30)/E30</f>
        <v>15.056034129132826</v>
      </c>
      <c r="H30" s="209">
        <v>24241.474999999999</v>
      </c>
      <c r="I30" s="194">
        <f>(F30-H30)/H30</f>
        <v>7.6430648987599478E-2</v>
      </c>
    </row>
    <row r="31" spans="1:9" ht="17.25" thickBot="1" x14ac:dyDescent="0.35">
      <c r="A31" s="38"/>
      <c r="B31" s="203" t="s">
        <v>4</v>
      </c>
      <c r="C31" s="190" t="s">
        <v>84</v>
      </c>
      <c r="D31" s="186" t="s">
        <v>161</v>
      </c>
      <c r="E31" s="212">
        <v>4154.8625000000002</v>
      </c>
      <c r="F31" s="212">
        <v>33260.933333333334</v>
      </c>
      <c r="G31" s="196">
        <f>(F31-E31)/E31</f>
        <v>7.0053030234654781</v>
      </c>
      <c r="H31" s="212">
        <v>28818.625</v>
      </c>
      <c r="I31" s="196">
        <f>(F31-H31)/H31</f>
        <v>0.15414712996658703</v>
      </c>
    </row>
    <row r="32" spans="1:9" ht="15.75" customHeight="1" thickBot="1" x14ac:dyDescent="0.25">
      <c r="A32" s="250" t="s">
        <v>188</v>
      </c>
      <c r="B32" s="251"/>
      <c r="C32" s="251"/>
      <c r="D32" s="252"/>
      <c r="E32" s="99">
        <f>SUM(E16:E31)</f>
        <v>57814.890972222231</v>
      </c>
      <c r="F32" s="100">
        <f>SUM(F16:F31)</f>
        <v>244626.6333333333</v>
      </c>
      <c r="G32" s="101">
        <f t="shared" ref="G32" si="0">(F32-E32)/E32</f>
        <v>3.2312046121624052</v>
      </c>
      <c r="H32" s="100">
        <f>SUM(H16:H31)</f>
        <v>252180.62500000003</v>
      </c>
      <c r="I32" s="104">
        <f t="shared" ref="I32" si="1">(F32-H32)/H32</f>
        <v>-2.9954686910093613E-2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29</v>
      </c>
      <c r="C34" s="191" t="s">
        <v>103</v>
      </c>
      <c r="D34" s="193" t="s">
        <v>161</v>
      </c>
      <c r="E34" s="215">
        <v>6485</v>
      </c>
      <c r="F34" s="215">
        <v>11008.3</v>
      </c>
      <c r="G34" s="194">
        <f>(F34-E34)/E34</f>
        <v>0.69750192752505769</v>
      </c>
      <c r="H34" s="215">
        <v>11950</v>
      </c>
      <c r="I34" s="194">
        <f>(F34-H34)/H34</f>
        <v>-7.8803347280334793E-2</v>
      </c>
    </row>
    <row r="35" spans="1:9" ht="16.5" x14ac:dyDescent="0.3">
      <c r="A35" s="37"/>
      <c r="B35" s="202" t="s">
        <v>30</v>
      </c>
      <c r="C35" s="189" t="s">
        <v>104</v>
      </c>
      <c r="D35" s="185" t="s">
        <v>161</v>
      </c>
      <c r="E35" s="209">
        <v>4122.0749999999998</v>
      </c>
      <c r="F35" s="209">
        <v>12850</v>
      </c>
      <c r="G35" s="194">
        <f>(F35-E35)/E35</f>
        <v>2.1173620082118836</v>
      </c>
      <c r="H35" s="209">
        <v>12455.488888888889</v>
      </c>
      <c r="I35" s="194">
        <f>(F35-H35)/H35</f>
        <v>3.1673675327432607E-2</v>
      </c>
    </row>
    <row r="36" spans="1:9" ht="16.5" x14ac:dyDescent="0.3">
      <c r="A36" s="37"/>
      <c r="B36" s="204" t="s">
        <v>28</v>
      </c>
      <c r="C36" s="189" t="s">
        <v>102</v>
      </c>
      <c r="D36" s="185" t="s">
        <v>161</v>
      </c>
      <c r="E36" s="209">
        <v>5836.9250000000002</v>
      </c>
      <c r="F36" s="209">
        <v>18161.599999999999</v>
      </c>
      <c r="G36" s="194">
        <f>(F36-E36)/E36</f>
        <v>2.1115013470277586</v>
      </c>
      <c r="H36" s="209">
        <v>17237.5</v>
      </c>
      <c r="I36" s="194">
        <f>(F36-H36)/H36</f>
        <v>5.3609862218999188E-2</v>
      </c>
    </row>
    <row r="37" spans="1:9" ht="16.5" x14ac:dyDescent="0.3">
      <c r="A37" s="37"/>
      <c r="B37" s="202" t="s">
        <v>27</v>
      </c>
      <c r="C37" s="189" t="s">
        <v>101</v>
      </c>
      <c r="D37" s="185" t="s">
        <v>161</v>
      </c>
      <c r="E37" s="209">
        <v>8929.7472222222204</v>
      </c>
      <c r="F37" s="209">
        <v>27050</v>
      </c>
      <c r="G37" s="194">
        <f>(F37-E37)/E37</f>
        <v>2.0292010878745175</v>
      </c>
      <c r="H37" s="209">
        <v>23999.766666666666</v>
      </c>
      <c r="I37" s="194">
        <f>(F37-H37)/H37</f>
        <v>0.12709429119449775</v>
      </c>
    </row>
    <row r="38" spans="1:9" ht="17.25" thickBot="1" x14ac:dyDescent="0.35">
      <c r="A38" s="38"/>
      <c r="B38" s="204" t="s">
        <v>26</v>
      </c>
      <c r="C38" s="189" t="s">
        <v>100</v>
      </c>
      <c r="D38" s="197" t="s">
        <v>161</v>
      </c>
      <c r="E38" s="212">
        <v>9120.7861111111124</v>
      </c>
      <c r="F38" s="212">
        <v>28450</v>
      </c>
      <c r="G38" s="196">
        <f>(F38-E38)/E38</f>
        <v>2.1192486758725408</v>
      </c>
      <c r="H38" s="212">
        <v>25123.599999999999</v>
      </c>
      <c r="I38" s="196">
        <f>(F38-H38)/H38</f>
        <v>0.13240140744160875</v>
      </c>
    </row>
    <row r="39" spans="1:9" ht="15.75" customHeight="1" thickBot="1" x14ac:dyDescent="0.25">
      <c r="A39" s="250" t="s">
        <v>189</v>
      </c>
      <c r="B39" s="251"/>
      <c r="C39" s="251"/>
      <c r="D39" s="252"/>
      <c r="E39" s="83">
        <f>SUM(E34:E38)</f>
        <v>34494.533333333333</v>
      </c>
      <c r="F39" s="102">
        <f>SUM(F34:F38)</f>
        <v>97519.9</v>
      </c>
      <c r="G39" s="103">
        <f t="shared" ref="G39" si="2">(F39-E39)/E39</f>
        <v>1.8271117355793574</v>
      </c>
      <c r="H39" s="102">
        <f>SUM(H34:H38)</f>
        <v>90766.35555555555</v>
      </c>
      <c r="I39" s="104">
        <f t="shared" ref="I39" si="3">(F39-H39)/H39</f>
        <v>7.4405812628565743E-2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35</v>
      </c>
      <c r="C41" s="189" t="s">
        <v>152</v>
      </c>
      <c r="D41" s="193" t="s">
        <v>161</v>
      </c>
      <c r="E41" s="207">
        <v>22238.333333333336</v>
      </c>
      <c r="F41" s="209">
        <v>64333.333333333336</v>
      </c>
      <c r="G41" s="194">
        <f>(F41-E41)/E41</f>
        <v>1.8929026455819529</v>
      </c>
      <c r="H41" s="209">
        <v>68000</v>
      </c>
      <c r="I41" s="194">
        <f>(F41-H41)/H41</f>
        <v>-5.3921568627450941E-2</v>
      </c>
    </row>
    <row r="42" spans="1:9" ht="16.5" x14ac:dyDescent="0.3">
      <c r="A42" s="37"/>
      <c r="B42" s="202" t="s">
        <v>34</v>
      </c>
      <c r="C42" s="189" t="s">
        <v>154</v>
      </c>
      <c r="D42" s="185" t="s">
        <v>161</v>
      </c>
      <c r="E42" s="210">
        <v>26125.737499999999</v>
      </c>
      <c r="F42" s="209">
        <v>71498.571428571435</v>
      </c>
      <c r="G42" s="194">
        <f>(F42-E42)/E42</f>
        <v>1.7367101666918086</v>
      </c>
      <c r="H42" s="209">
        <v>72427.142857142855</v>
      </c>
      <c r="I42" s="194">
        <f>(F42-H42)/H42</f>
        <v>-1.2820765695575735E-2</v>
      </c>
    </row>
    <row r="43" spans="1:9" ht="16.5" x14ac:dyDescent="0.3">
      <c r="A43" s="37"/>
      <c r="B43" s="204" t="s">
        <v>32</v>
      </c>
      <c r="C43" s="189" t="s">
        <v>106</v>
      </c>
      <c r="D43" s="185" t="s">
        <v>161</v>
      </c>
      <c r="E43" s="210">
        <v>87047.783333333326</v>
      </c>
      <c r="F43" s="217">
        <v>298377.71428571432</v>
      </c>
      <c r="G43" s="194">
        <f>(F43-E43)/E43</f>
        <v>2.4277462660149802</v>
      </c>
      <c r="H43" s="217">
        <v>300365.74285714288</v>
      </c>
      <c r="I43" s="194">
        <f>(F43-H43)/H43</f>
        <v>-6.6186927727443405E-3</v>
      </c>
    </row>
    <row r="44" spans="1:9" ht="16.5" x14ac:dyDescent="0.3">
      <c r="A44" s="37"/>
      <c r="B44" s="202" t="s">
        <v>36</v>
      </c>
      <c r="C44" s="189" t="s">
        <v>153</v>
      </c>
      <c r="D44" s="185" t="s">
        <v>161</v>
      </c>
      <c r="E44" s="210">
        <v>42948.161904761902</v>
      </c>
      <c r="F44" s="210">
        <v>152437.5</v>
      </c>
      <c r="G44" s="194">
        <f>(F44-E44)/E44</f>
        <v>2.5493369969600121</v>
      </c>
      <c r="H44" s="210">
        <v>148311.875</v>
      </c>
      <c r="I44" s="194">
        <f>(F44-H44)/H44</f>
        <v>2.7817226368421273E-2</v>
      </c>
    </row>
    <row r="45" spans="1:9" ht="16.5" x14ac:dyDescent="0.3">
      <c r="A45" s="37"/>
      <c r="B45" s="202" t="s">
        <v>31</v>
      </c>
      <c r="C45" s="189" t="s">
        <v>105</v>
      </c>
      <c r="D45" s="185" t="s">
        <v>161</v>
      </c>
      <c r="E45" s="210">
        <v>135388.5625</v>
      </c>
      <c r="F45" s="210">
        <v>380790</v>
      </c>
      <c r="G45" s="194">
        <f>(F45-E45)/E45</f>
        <v>1.8125714090508938</v>
      </c>
      <c r="H45" s="210">
        <v>367190</v>
      </c>
      <c r="I45" s="194">
        <f>(F45-H45)/H45</f>
        <v>3.7038045698412264E-2</v>
      </c>
    </row>
    <row r="46" spans="1:9" ht="16.5" customHeight="1" thickBot="1" x14ac:dyDescent="0.35">
      <c r="A46" s="38"/>
      <c r="B46" s="202" t="s">
        <v>33</v>
      </c>
      <c r="C46" s="189" t="s">
        <v>107</v>
      </c>
      <c r="D46" s="185" t="s">
        <v>161</v>
      </c>
      <c r="E46" s="213">
        <v>57862.525000000001</v>
      </c>
      <c r="F46" s="213">
        <v>188139.66666666666</v>
      </c>
      <c r="G46" s="200">
        <f>(F46-E46)/E46</f>
        <v>2.2514942385709347</v>
      </c>
      <c r="H46" s="213">
        <v>180939.66666666666</v>
      </c>
      <c r="I46" s="200">
        <f>(F46-H46)/H46</f>
        <v>3.9792269614733457E-2</v>
      </c>
    </row>
    <row r="47" spans="1:9" ht="15.75" customHeight="1" thickBot="1" x14ac:dyDescent="0.25">
      <c r="A47" s="250" t="s">
        <v>190</v>
      </c>
      <c r="B47" s="251"/>
      <c r="C47" s="251"/>
      <c r="D47" s="252"/>
      <c r="E47" s="83">
        <f>SUM(E41:E46)</f>
        <v>371611.10357142857</v>
      </c>
      <c r="F47" s="83">
        <f>SUM(F41:F46)</f>
        <v>1155576.7857142857</v>
      </c>
      <c r="G47" s="103">
        <f t="shared" ref="G47" si="4">(F47-E47)/E47</f>
        <v>2.1096400904290218</v>
      </c>
      <c r="H47" s="102">
        <f>SUM(H41:H46)</f>
        <v>1137234.4273809525</v>
      </c>
      <c r="I47" s="104">
        <f t="shared" ref="I47" si="5">(F47-H47)/H47</f>
        <v>1.6128915808128988E-2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46</v>
      </c>
      <c r="C49" s="189" t="s">
        <v>111</v>
      </c>
      <c r="D49" s="193" t="s">
        <v>110</v>
      </c>
      <c r="E49" s="207">
        <v>14324.958333333334</v>
      </c>
      <c r="F49" s="207">
        <v>83552</v>
      </c>
      <c r="G49" s="194">
        <f>(F49-E49)/E49</f>
        <v>4.8326173141864874</v>
      </c>
      <c r="H49" s="207">
        <v>85124.125</v>
      </c>
      <c r="I49" s="194">
        <f>(F49-H49)/H49</f>
        <v>-1.8468618620162029E-2</v>
      </c>
    </row>
    <row r="50" spans="1:9" ht="16.5" x14ac:dyDescent="0.3">
      <c r="A50" s="37"/>
      <c r="B50" s="202" t="s">
        <v>50</v>
      </c>
      <c r="C50" s="189" t="s">
        <v>159</v>
      </c>
      <c r="D50" s="187" t="s">
        <v>112</v>
      </c>
      <c r="E50" s="210">
        <v>55435.5625</v>
      </c>
      <c r="F50" s="210">
        <v>269750</v>
      </c>
      <c r="G50" s="194">
        <f>(F50-E50)/E50</f>
        <v>3.866009973291062</v>
      </c>
      <c r="H50" s="210">
        <v>269750</v>
      </c>
      <c r="I50" s="194">
        <f>(F50-H50)/H50</f>
        <v>0</v>
      </c>
    </row>
    <row r="51" spans="1:9" ht="16.5" x14ac:dyDescent="0.3">
      <c r="A51" s="37"/>
      <c r="B51" s="202" t="s">
        <v>47</v>
      </c>
      <c r="C51" s="189" t="s">
        <v>113</v>
      </c>
      <c r="D51" s="185" t="s">
        <v>114</v>
      </c>
      <c r="E51" s="210">
        <v>53338.527777777774</v>
      </c>
      <c r="F51" s="210">
        <v>277807.16666666669</v>
      </c>
      <c r="G51" s="194">
        <f>(F51-E51)/E51</f>
        <v>4.2083771007719566</v>
      </c>
      <c r="H51" s="210">
        <v>274049</v>
      </c>
      <c r="I51" s="194">
        <f>(F51-H51)/H51</f>
        <v>1.3713484328228477E-2</v>
      </c>
    </row>
    <row r="52" spans="1:9" ht="16.5" x14ac:dyDescent="0.3">
      <c r="A52" s="37"/>
      <c r="B52" s="202" t="s">
        <v>49</v>
      </c>
      <c r="C52" s="189" t="s">
        <v>158</v>
      </c>
      <c r="D52" s="185" t="s">
        <v>199</v>
      </c>
      <c r="E52" s="210">
        <v>4811.145833333333</v>
      </c>
      <c r="F52" s="210">
        <v>26667.5</v>
      </c>
      <c r="G52" s="194">
        <f>(F52-E52)/E52</f>
        <v>4.5428583800636551</v>
      </c>
      <c r="H52" s="210">
        <v>25060</v>
      </c>
      <c r="I52" s="194">
        <f>(F52-H52)/H52</f>
        <v>6.4146049481245013E-2</v>
      </c>
    </row>
    <row r="53" spans="1:9" ht="16.5" x14ac:dyDescent="0.3">
      <c r="A53" s="37"/>
      <c r="B53" s="202" t="s">
        <v>48</v>
      </c>
      <c r="C53" s="189" t="s">
        <v>157</v>
      </c>
      <c r="D53" s="187" t="s">
        <v>114</v>
      </c>
      <c r="E53" s="210">
        <v>122411.88333333335</v>
      </c>
      <c r="F53" s="210">
        <v>349982.5</v>
      </c>
      <c r="G53" s="194">
        <f>(F53-E53)/E53</f>
        <v>1.8590565757981281</v>
      </c>
      <c r="H53" s="210">
        <v>324975</v>
      </c>
      <c r="I53" s="194">
        <f>(F53-H53)/H53</f>
        <v>7.6952073236402796E-2</v>
      </c>
    </row>
    <row r="54" spans="1:9" ht="16.5" customHeight="1" thickBot="1" x14ac:dyDescent="0.35">
      <c r="A54" s="38"/>
      <c r="B54" s="202" t="s">
        <v>45</v>
      </c>
      <c r="C54" s="189" t="s">
        <v>109</v>
      </c>
      <c r="D54" s="186" t="s">
        <v>108</v>
      </c>
      <c r="E54" s="213">
        <v>28015.526785714286</v>
      </c>
      <c r="F54" s="213">
        <v>105108.66666666667</v>
      </c>
      <c r="G54" s="200">
        <f>(F54-E54)/E54</f>
        <v>2.7518004737381494</v>
      </c>
      <c r="H54" s="213">
        <v>95475.888888888891</v>
      </c>
      <c r="I54" s="200">
        <f>(F54-H54)/H54</f>
        <v>0.10089225552000916</v>
      </c>
    </row>
    <row r="55" spans="1:9" ht="15.75" customHeight="1" thickBot="1" x14ac:dyDescent="0.25">
      <c r="A55" s="250" t="s">
        <v>191</v>
      </c>
      <c r="B55" s="251"/>
      <c r="C55" s="251"/>
      <c r="D55" s="252"/>
      <c r="E55" s="83">
        <f>SUM(E49:E54)</f>
        <v>278337.60456349206</v>
      </c>
      <c r="F55" s="83">
        <f>SUM(F49:F54)</f>
        <v>1112867.8333333335</v>
      </c>
      <c r="G55" s="103">
        <f t="shared" ref="G55" si="6">(F55-E55)/E55</f>
        <v>2.9982661885684054</v>
      </c>
      <c r="H55" s="83">
        <f>SUM(H49:H54)</f>
        <v>1074434.013888889</v>
      </c>
      <c r="I55" s="104">
        <f t="shared" ref="I55" si="7">(F55-H55)/H55</f>
        <v>3.5771223683932138E-2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38</v>
      </c>
      <c r="C57" s="192" t="s">
        <v>115</v>
      </c>
      <c r="D57" s="193" t="s">
        <v>114</v>
      </c>
      <c r="E57" s="207">
        <v>19650.625</v>
      </c>
      <c r="F57" s="163">
        <v>52250</v>
      </c>
      <c r="G57" s="195">
        <f>(F57-E57)/E57</f>
        <v>1.6589485067268852</v>
      </c>
      <c r="H57" s="163">
        <v>55083.333333333336</v>
      </c>
      <c r="I57" s="195">
        <f>(F57-H57)/H57</f>
        <v>-5.1437216338880529E-2</v>
      </c>
    </row>
    <row r="58" spans="1:9" ht="16.5" x14ac:dyDescent="0.3">
      <c r="A58" s="110"/>
      <c r="B58" s="224" t="s">
        <v>39</v>
      </c>
      <c r="C58" s="189" t="s">
        <v>116</v>
      </c>
      <c r="D58" s="185" t="s">
        <v>114</v>
      </c>
      <c r="E58" s="210">
        <v>25157.541666666668</v>
      </c>
      <c r="F58" s="221">
        <v>59886.666666666664</v>
      </c>
      <c r="G58" s="194">
        <f>(F58-E58)/E58</f>
        <v>1.3804657649048246</v>
      </c>
      <c r="H58" s="221">
        <v>60546.666666666664</v>
      </c>
      <c r="I58" s="194">
        <f>(F58-H58)/H58</f>
        <v>-1.0900682669015636E-2</v>
      </c>
    </row>
    <row r="59" spans="1:9" ht="16.5" x14ac:dyDescent="0.3">
      <c r="A59" s="110"/>
      <c r="B59" s="224" t="s">
        <v>54</v>
      </c>
      <c r="C59" s="189" t="s">
        <v>121</v>
      </c>
      <c r="D59" s="185" t="s">
        <v>120</v>
      </c>
      <c r="E59" s="210">
        <v>26650</v>
      </c>
      <c r="F59" s="221">
        <v>51970</v>
      </c>
      <c r="G59" s="194">
        <f>(F59-E59)/E59</f>
        <v>0.95009380863039394</v>
      </c>
      <c r="H59" s="221">
        <v>52035.714285714283</v>
      </c>
      <c r="I59" s="194">
        <f>(F59-H59)/H59</f>
        <v>-1.2628689087164811E-3</v>
      </c>
    </row>
    <row r="60" spans="1:9" ht="16.5" x14ac:dyDescent="0.3">
      <c r="A60" s="110"/>
      <c r="B60" s="224" t="s">
        <v>43</v>
      </c>
      <c r="C60" s="189" t="s">
        <v>119</v>
      </c>
      <c r="D60" s="185" t="s">
        <v>114</v>
      </c>
      <c r="E60" s="210">
        <v>3996.7125000000001</v>
      </c>
      <c r="F60" s="210">
        <v>16000</v>
      </c>
      <c r="G60" s="194">
        <f>(F60-E60)/E60</f>
        <v>3.0032902041365248</v>
      </c>
      <c r="H60" s="210">
        <v>16000</v>
      </c>
      <c r="I60" s="194">
        <f>(F60-H60)/H60</f>
        <v>0</v>
      </c>
    </row>
    <row r="61" spans="1:9" s="145" customFormat="1" ht="16.5" x14ac:dyDescent="0.3">
      <c r="A61" s="168"/>
      <c r="B61" s="224" t="s">
        <v>55</v>
      </c>
      <c r="C61" s="189" t="s">
        <v>122</v>
      </c>
      <c r="D61" s="185" t="s">
        <v>120</v>
      </c>
      <c r="E61" s="210">
        <v>30748.1875</v>
      </c>
      <c r="F61" s="226">
        <v>60856.857142857145</v>
      </c>
      <c r="G61" s="194">
        <f>(F61-E61)/E61</f>
        <v>0.97920144538136256</v>
      </c>
      <c r="H61" s="226">
        <v>60591.142857142855</v>
      </c>
      <c r="I61" s="194">
        <f>(F61-H61)/H61</f>
        <v>4.3853651405911026E-3</v>
      </c>
    </row>
    <row r="62" spans="1:9" s="145" customFormat="1" ht="17.25" thickBot="1" x14ac:dyDescent="0.35">
      <c r="A62" s="168"/>
      <c r="B62" s="225" t="s">
        <v>42</v>
      </c>
      <c r="C62" s="190" t="s">
        <v>198</v>
      </c>
      <c r="D62" s="186" t="s">
        <v>114</v>
      </c>
      <c r="E62" s="213">
        <v>13387.875</v>
      </c>
      <c r="F62" s="222">
        <v>28248.333333333332</v>
      </c>
      <c r="G62" s="199">
        <f>(F62-E62)/E62</f>
        <v>1.1099938065849384</v>
      </c>
      <c r="H62" s="222">
        <v>28075.833333333332</v>
      </c>
      <c r="I62" s="199">
        <f>(F62-H62)/H62</f>
        <v>6.1440740850672287E-3</v>
      </c>
    </row>
    <row r="63" spans="1:9" s="145" customFormat="1" ht="16.5" x14ac:dyDescent="0.3">
      <c r="A63" s="168"/>
      <c r="B63" s="94" t="s">
        <v>56</v>
      </c>
      <c r="C63" s="188" t="s">
        <v>123</v>
      </c>
      <c r="D63" s="185" t="s">
        <v>120</v>
      </c>
      <c r="E63" s="210">
        <v>201000</v>
      </c>
      <c r="F63" s="220">
        <v>525500</v>
      </c>
      <c r="G63" s="194">
        <f>(F63-E63)/E63</f>
        <v>1.6144278606965174</v>
      </c>
      <c r="H63" s="220">
        <v>516150</v>
      </c>
      <c r="I63" s="194">
        <f>(F63-H63)/H63</f>
        <v>1.8114889082631019E-2</v>
      </c>
    </row>
    <row r="64" spans="1:9" s="145" customFormat="1" ht="16.5" x14ac:dyDescent="0.3">
      <c r="A64" s="168"/>
      <c r="B64" s="224" t="s">
        <v>40</v>
      </c>
      <c r="C64" s="189" t="s">
        <v>117</v>
      </c>
      <c r="D64" s="187" t="s">
        <v>114</v>
      </c>
      <c r="E64" s="217">
        <v>23370.6</v>
      </c>
      <c r="F64" s="221">
        <v>43633.599999999999</v>
      </c>
      <c r="G64" s="194">
        <f>(F64-E64)/E64</f>
        <v>0.86702951571632736</v>
      </c>
      <c r="H64" s="221">
        <v>40258.6</v>
      </c>
      <c r="I64" s="194">
        <f>(F64-H64)/H64</f>
        <v>8.3833019528746652E-2</v>
      </c>
    </row>
    <row r="65" spans="1:9" ht="16.5" customHeight="1" thickBot="1" x14ac:dyDescent="0.35">
      <c r="A65" s="111"/>
      <c r="B65" s="225" t="s">
        <v>41</v>
      </c>
      <c r="C65" s="190" t="s">
        <v>118</v>
      </c>
      <c r="D65" s="186" t="s">
        <v>114</v>
      </c>
      <c r="E65" s="213">
        <v>26944.5</v>
      </c>
      <c r="F65" s="222">
        <v>57395</v>
      </c>
      <c r="G65" s="199">
        <f>(F65-E65)/E65</f>
        <v>1.1301193193416097</v>
      </c>
      <c r="H65" s="222">
        <v>50125</v>
      </c>
      <c r="I65" s="199">
        <f>(F65-H65)/H65</f>
        <v>0.14503740648379052</v>
      </c>
    </row>
    <row r="66" spans="1:9" ht="15.75" customHeight="1" thickBot="1" x14ac:dyDescent="0.25">
      <c r="A66" s="250" t="s">
        <v>192</v>
      </c>
      <c r="B66" s="261"/>
      <c r="C66" s="261"/>
      <c r="D66" s="262"/>
      <c r="E66" s="99">
        <f>SUM(E57:E65)</f>
        <v>370906.04166666663</v>
      </c>
      <c r="F66" s="99">
        <f>SUM(F57:F65)</f>
        <v>895740.45714285702</v>
      </c>
      <c r="G66" s="101">
        <f t="shared" ref="G66" si="8">(F66-E66)/E66</f>
        <v>1.4150063803702051</v>
      </c>
      <c r="H66" s="99">
        <f>SUM(H57:H65)</f>
        <v>878866.29047619051</v>
      </c>
      <c r="I66" s="177">
        <f t="shared" ref="I66" si="9">(F66-H66)/H66</f>
        <v>1.9199924777549143E-2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64</v>
      </c>
      <c r="C68" s="189" t="s">
        <v>133</v>
      </c>
      <c r="D68" s="193" t="s">
        <v>127</v>
      </c>
      <c r="E68" s="207">
        <v>21539.041666666668</v>
      </c>
      <c r="F68" s="215">
        <v>63527.666666666664</v>
      </c>
      <c r="G68" s="194">
        <f>(F68-E68)/E68</f>
        <v>1.9494193683176091</v>
      </c>
      <c r="H68" s="215">
        <v>63527.666666666664</v>
      </c>
      <c r="I68" s="194">
        <f>(F68-H68)/H68</f>
        <v>0</v>
      </c>
    </row>
    <row r="69" spans="1:9" ht="16.5" x14ac:dyDescent="0.3">
      <c r="A69" s="37"/>
      <c r="B69" s="202" t="s">
        <v>62</v>
      </c>
      <c r="C69" s="189" t="s">
        <v>131</v>
      </c>
      <c r="D69" s="187" t="s">
        <v>125</v>
      </c>
      <c r="E69" s="210">
        <v>57185.833333333328</v>
      </c>
      <c r="F69" s="209">
        <v>158933.33333333334</v>
      </c>
      <c r="G69" s="194">
        <f>(F69-E69)/E69</f>
        <v>1.7792431109103366</v>
      </c>
      <c r="H69" s="209">
        <v>151100</v>
      </c>
      <c r="I69" s="194">
        <f>(F69-H69)/H69</f>
        <v>5.1842047209353696E-2</v>
      </c>
    </row>
    <row r="70" spans="1:9" ht="16.5" x14ac:dyDescent="0.3">
      <c r="A70" s="37"/>
      <c r="B70" s="202" t="s">
        <v>63</v>
      </c>
      <c r="C70" s="189" t="s">
        <v>132</v>
      </c>
      <c r="D70" s="187" t="s">
        <v>126</v>
      </c>
      <c r="E70" s="210">
        <v>27498.440476190477</v>
      </c>
      <c r="F70" s="209">
        <v>75935</v>
      </c>
      <c r="G70" s="194">
        <f>(F70-E70)/E70</f>
        <v>1.761429327810365</v>
      </c>
      <c r="H70" s="209">
        <v>72048.333333333328</v>
      </c>
      <c r="I70" s="194">
        <f>(F70-H70)/H70</f>
        <v>5.394526822272093E-2</v>
      </c>
    </row>
    <row r="71" spans="1:9" ht="16.5" x14ac:dyDescent="0.3">
      <c r="A71" s="37"/>
      <c r="B71" s="202" t="s">
        <v>59</v>
      </c>
      <c r="C71" s="189" t="s">
        <v>128</v>
      </c>
      <c r="D71" s="187" t="s">
        <v>124</v>
      </c>
      <c r="E71" s="210">
        <v>33259.916666666664</v>
      </c>
      <c r="F71" s="209">
        <v>139639</v>
      </c>
      <c r="G71" s="194">
        <f>(F71-E71)/E71</f>
        <v>3.1984170134721728</v>
      </c>
      <c r="H71" s="209">
        <v>125377.25</v>
      </c>
      <c r="I71" s="194">
        <f>(F71-H71)/H71</f>
        <v>0.11375070038623435</v>
      </c>
    </row>
    <row r="72" spans="1:9" ht="16.5" x14ac:dyDescent="0.3">
      <c r="A72" s="37"/>
      <c r="B72" s="202" t="s">
        <v>61</v>
      </c>
      <c r="C72" s="189" t="s">
        <v>130</v>
      </c>
      <c r="D72" s="187" t="s">
        <v>216</v>
      </c>
      <c r="E72" s="210">
        <v>112109.58333333334</v>
      </c>
      <c r="F72" s="209">
        <v>456232.5</v>
      </c>
      <c r="G72" s="194">
        <f>(F72-E72)/E72</f>
        <v>3.0695227511772329</v>
      </c>
      <c r="H72" s="209">
        <v>409330</v>
      </c>
      <c r="I72" s="194">
        <f>(F72-H72)/H72</f>
        <v>0.11458358781423301</v>
      </c>
    </row>
    <row r="73" spans="1:9" ht="16.5" customHeight="1" thickBot="1" x14ac:dyDescent="0.35">
      <c r="A73" s="37"/>
      <c r="B73" s="202" t="s">
        <v>60</v>
      </c>
      <c r="C73" s="189" t="s">
        <v>129</v>
      </c>
      <c r="D73" s="186" t="s">
        <v>215</v>
      </c>
      <c r="E73" s="213">
        <v>180526.35357142857</v>
      </c>
      <c r="F73" s="218">
        <v>646043</v>
      </c>
      <c r="G73" s="200">
        <f>(F73-E73)/E73</f>
        <v>2.5786630994259863</v>
      </c>
      <c r="H73" s="218">
        <v>577665.6</v>
      </c>
      <c r="I73" s="200">
        <f>(F73-H73)/H73</f>
        <v>0.11836848169598471</v>
      </c>
    </row>
    <row r="74" spans="1:9" ht="15.75" customHeight="1" thickBot="1" x14ac:dyDescent="0.25">
      <c r="A74" s="250" t="s">
        <v>214</v>
      </c>
      <c r="B74" s="251"/>
      <c r="C74" s="251"/>
      <c r="D74" s="252"/>
      <c r="E74" s="83">
        <f>SUM(E68:E73)</f>
        <v>432119.16904761904</v>
      </c>
      <c r="F74" s="83">
        <f>SUM(F68:F73)</f>
        <v>1540310.5</v>
      </c>
      <c r="G74" s="103">
        <f t="shared" ref="G74" si="10">(F74-E74)/E74</f>
        <v>2.5645502683780723</v>
      </c>
      <c r="H74" s="83">
        <f>SUM(H68:H73)</f>
        <v>1399048.85</v>
      </c>
      <c r="I74" s="104">
        <f t="shared" ref="I74" si="11">(F74-H74)/H74</f>
        <v>0.10096977671651701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70</v>
      </c>
      <c r="C76" s="191" t="s">
        <v>141</v>
      </c>
      <c r="D76" s="193" t="s">
        <v>137</v>
      </c>
      <c r="E76" s="207">
        <v>10946.25</v>
      </c>
      <c r="F76" s="207">
        <v>31465.75</v>
      </c>
      <c r="G76" s="194">
        <f>(F76-E76)/E76</f>
        <v>1.874568916295535</v>
      </c>
      <c r="H76" s="207">
        <v>31465.75</v>
      </c>
      <c r="I76" s="194">
        <f>(F76-H76)/H76</f>
        <v>0</v>
      </c>
    </row>
    <row r="77" spans="1:9" ht="16.5" x14ac:dyDescent="0.3">
      <c r="A77" s="37"/>
      <c r="B77" s="202" t="s">
        <v>69</v>
      </c>
      <c r="C77" s="189" t="s">
        <v>140</v>
      </c>
      <c r="D77" s="187" t="s">
        <v>136</v>
      </c>
      <c r="E77" s="210">
        <v>9273.5</v>
      </c>
      <c r="F77" s="210">
        <v>27631.857142857141</v>
      </c>
      <c r="G77" s="194">
        <f>(F77-E77)/E77</f>
        <v>1.9796578576435155</v>
      </c>
      <c r="H77" s="210">
        <v>27413.833333333332</v>
      </c>
      <c r="I77" s="194">
        <f>(F77-H77)/H77</f>
        <v>7.9530581102171972E-3</v>
      </c>
    </row>
    <row r="78" spans="1:9" ht="16.5" x14ac:dyDescent="0.3">
      <c r="A78" s="37"/>
      <c r="B78" s="202" t="s">
        <v>67</v>
      </c>
      <c r="C78" s="189" t="s">
        <v>139</v>
      </c>
      <c r="D78" s="187" t="s">
        <v>135</v>
      </c>
      <c r="E78" s="210">
        <v>6049.3750000000009</v>
      </c>
      <c r="F78" s="210">
        <v>55054.666666666664</v>
      </c>
      <c r="G78" s="194">
        <f>(F78-E78)/E78</f>
        <v>8.1008850776595356</v>
      </c>
      <c r="H78" s="210">
        <v>54373.833333333336</v>
      </c>
      <c r="I78" s="194">
        <f>(F78-H78)/H78</f>
        <v>1.2521341454069423E-2</v>
      </c>
    </row>
    <row r="79" spans="1:9" ht="16.5" x14ac:dyDescent="0.3">
      <c r="A79" s="37"/>
      <c r="B79" s="202" t="s">
        <v>71</v>
      </c>
      <c r="C79" s="189" t="s">
        <v>200</v>
      </c>
      <c r="D79" s="187" t="s">
        <v>134</v>
      </c>
      <c r="E79" s="210">
        <v>11400.121527777777</v>
      </c>
      <c r="F79" s="210">
        <v>26033.25</v>
      </c>
      <c r="G79" s="194">
        <f>(F79-E79)/E79</f>
        <v>1.2835940771830223</v>
      </c>
      <c r="H79" s="210">
        <v>25118.6</v>
      </c>
      <c r="I79" s="194">
        <f>(F79-H79)/H79</f>
        <v>3.6413255515832951E-2</v>
      </c>
    </row>
    <row r="80" spans="1:9" ht="16.5" customHeight="1" thickBot="1" x14ac:dyDescent="0.35">
      <c r="A80" s="38"/>
      <c r="B80" s="202" t="s">
        <v>68</v>
      </c>
      <c r="C80" s="189" t="s">
        <v>138</v>
      </c>
      <c r="D80" s="186" t="s">
        <v>134</v>
      </c>
      <c r="E80" s="213">
        <v>25553.333333333332</v>
      </c>
      <c r="F80" s="213">
        <v>70752.571428571435</v>
      </c>
      <c r="G80" s="194">
        <f>(F80-E80)/E80</f>
        <v>1.7688196489135706</v>
      </c>
      <c r="H80" s="213">
        <v>63994.125</v>
      </c>
      <c r="I80" s="194">
        <f>(F80-H80)/H80</f>
        <v>0.10561042015296615</v>
      </c>
    </row>
    <row r="81" spans="1:11" ht="15.75" customHeight="1" thickBot="1" x14ac:dyDescent="0.25">
      <c r="A81" s="250" t="s">
        <v>193</v>
      </c>
      <c r="B81" s="251"/>
      <c r="C81" s="251"/>
      <c r="D81" s="252"/>
      <c r="E81" s="83">
        <f>SUM(E76:E80)</f>
        <v>63222.579861111109</v>
      </c>
      <c r="F81" s="83">
        <f>SUM(F76:F80)</f>
        <v>210938.09523809527</v>
      </c>
      <c r="G81" s="103">
        <f t="shared" ref="G81" si="12">(F81-E81)/E81</f>
        <v>2.3364360597351319</v>
      </c>
      <c r="H81" s="83">
        <f>SUM(H76:H80)</f>
        <v>202366.14166666666</v>
      </c>
      <c r="I81" s="104">
        <f t="shared" ref="I81" si="13">(F81-H81)/H81</f>
        <v>4.235863519870902E-2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76</v>
      </c>
      <c r="C83" s="189" t="s">
        <v>143</v>
      </c>
      <c r="D83" s="193" t="s">
        <v>161</v>
      </c>
      <c r="E83" s="210">
        <v>10100.0625</v>
      </c>
      <c r="F83" s="263">
        <v>27947.142857142859</v>
      </c>
      <c r="G83" s="195">
        <f>(F83-E83)/E83</f>
        <v>1.7670267245517399</v>
      </c>
      <c r="H83" s="263">
        <v>29462.142857142859</v>
      </c>
      <c r="I83" s="195">
        <f>(F83-H83)/H83</f>
        <v>-5.1421921594297766E-2</v>
      </c>
    </row>
    <row r="84" spans="1:11" ht="16.5" x14ac:dyDescent="0.3">
      <c r="A84" s="37"/>
      <c r="B84" s="202" t="s">
        <v>80</v>
      </c>
      <c r="C84" s="189" t="s">
        <v>151</v>
      </c>
      <c r="D84" s="185" t="s">
        <v>150</v>
      </c>
      <c r="E84" s="210">
        <v>8526.6666666666679</v>
      </c>
      <c r="F84" s="210">
        <v>49372.3</v>
      </c>
      <c r="G84" s="194">
        <f>(F84-E84)/E84</f>
        <v>4.7903401094605149</v>
      </c>
      <c r="H84" s="210">
        <v>49399.8</v>
      </c>
      <c r="I84" s="194">
        <f>(F84-H84)/H84</f>
        <v>-5.5668241571828225E-4</v>
      </c>
    </row>
    <row r="85" spans="1:11" ht="16.5" x14ac:dyDescent="0.3">
      <c r="A85" s="37"/>
      <c r="B85" s="202" t="s">
        <v>79</v>
      </c>
      <c r="C85" s="189" t="s">
        <v>155</v>
      </c>
      <c r="D85" s="187" t="s">
        <v>156</v>
      </c>
      <c r="E85" s="210">
        <v>56000</v>
      </c>
      <c r="F85" s="210">
        <v>75000</v>
      </c>
      <c r="G85" s="194">
        <f>(F85-E85)/E85</f>
        <v>0.3392857142857143</v>
      </c>
      <c r="H85" s="210">
        <v>75000</v>
      </c>
      <c r="I85" s="194">
        <f>(F85-H85)/H85</f>
        <v>0</v>
      </c>
    </row>
    <row r="86" spans="1:11" ht="16.5" x14ac:dyDescent="0.3">
      <c r="A86" s="37"/>
      <c r="B86" s="202" t="s">
        <v>75</v>
      </c>
      <c r="C86" s="189" t="s">
        <v>148</v>
      </c>
      <c r="D86" s="187" t="s">
        <v>145</v>
      </c>
      <c r="E86" s="210">
        <v>4151.666666666667</v>
      </c>
      <c r="F86" s="210">
        <v>13803</v>
      </c>
      <c r="G86" s="194">
        <f>(F86-E86)/E86</f>
        <v>2.324688879967884</v>
      </c>
      <c r="H86" s="210">
        <v>13585.833333333334</v>
      </c>
      <c r="I86" s="194">
        <f>(F86-H86)/H86</f>
        <v>1.5984788075814223E-2</v>
      </c>
    </row>
    <row r="87" spans="1:11" ht="16.5" x14ac:dyDescent="0.3">
      <c r="A87" s="37"/>
      <c r="B87" s="202" t="s">
        <v>74</v>
      </c>
      <c r="C87" s="189" t="s">
        <v>144</v>
      </c>
      <c r="D87" s="198" t="s">
        <v>142</v>
      </c>
      <c r="E87" s="219">
        <v>8230.2916666666661</v>
      </c>
      <c r="F87" s="219">
        <v>21147</v>
      </c>
      <c r="G87" s="194">
        <f>(F87-E87)/E87</f>
        <v>1.5694107640980728</v>
      </c>
      <c r="H87" s="219">
        <v>20117</v>
      </c>
      <c r="I87" s="194">
        <f>(F87-H87)/H87</f>
        <v>5.1200477208331263E-2</v>
      </c>
    </row>
    <row r="88" spans="1:11" ht="16.5" x14ac:dyDescent="0.3">
      <c r="A88" s="37"/>
      <c r="B88" s="202" t="s">
        <v>78</v>
      </c>
      <c r="C88" s="189" t="s">
        <v>149</v>
      </c>
      <c r="D88" s="198" t="s">
        <v>147</v>
      </c>
      <c r="E88" s="219">
        <v>5919.1517857142862</v>
      </c>
      <c r="F88" s="219">
        <v>34207.166666666664</v>
      </c>
      <c r="G88" s="194">
        <f>(F88-E88)/E88</f>
        <v>4.7790656339012525</v>
      </c>
      <c r="H88" s="219">
        <v>31604.714285714286</v>
      </c>
      <c r="I88" s="194">
        <f>(F88-H88)/H88</f>
        <v>8.2343803441017591E-2</v>
      </c>
    </row>
    <row r="89" spans="1:11" ht="16.5" customHeight="1" thickBot="1" x14ac:dyDescent="0.35">
      <c r="A89" s="35"/>
      <c r="B89" s="203" t="s">
        <v>77</v>
      </c>
      <c r="C89" s="190" t="s">
        <v>146</v>
      </c>
      <c r="D89" s="186" t="s">
        <v>162</v>
      </c>
      <c r="E89" s="213">
        <v>7582.2222222222217</v>
      </c>
      <c r="F89" s="213">
        <v>23311.25</v>
      </c>
      <c r="G89" s="196">
        <f>(F89-E89)/E89</f>
        <v>2.0744614595545134</v>
      </c>
      <c r="H89" s="213">
        <v>21414.375</v>
      </c>
      <c r="I89" s="196">
        <f>(F89-H89)/H89</f>
        <v>8.857951726352041E-2</v>
      </c>
    </row>
    <row r="90" spans="1:11" ht="15.75" customHeight="1" thickBot="1" x14ac:dyDescent="0.25">
      <c r="A90" s="250" t="s">
        <v>194</v>
      </c>
      <c r="B90" s="251"/>
      <c r="C90" s="251"/>
      <c r="D90" s="252"/>
      <c r="E90" s="83">
        <f>SUM(E83:E89)</f>
        <v>100510.06150793652</v>
      </c>
      <c r="F90" s="83">
        <f>SUM(F83:F89)</f>
        <v>244787.85952380951</v>
      </c>
      <c r="G90" s="112">
        <f t="shared" ref="G90:G91" si="14">(F90-E90)/E90</f>
        <v>1.4354562702608682</v>
      </c>
      <c r="H90" s="83">
        <f>SUM(H83:H89)</f>
        <v>240583.86547619049</v>
      </c>
      <c r="I90" s="104">
        <f t="shared" ref="I90:I91" si="15">(F90-H90)/H90</f>
        <v>1.7474131273508341E-2</v>
      </c>
    </row>
    <row r="91" spans="1:11" ht="15.75" customHeight="1" thickBot="1" x14ac:dyDescent="0.25">
      <c r="A91" s="250" t="s">
        <v>195</v>
      </c>
      <c r="B91" s="251"/>
      <c r="C91" s="251"/>
      <c r="D91" s="252"/>
      <c r="E91" s="99">
        <f>SUM(E90+E81+E74+E66+E55+E47+E39+E32)</f>
        <v>1709015.9845238097</v>
      </c>
      <c r="F91" s="99">
        <f>SUM(F32,F39,F47,F55,F66,F74,F81,F90)</f>
        <v>5502368.0642857142</v>
      </c>
      <c r="G91" s="101">
        <f t="shared" si="14"/>
        <v>2.2196118199671857</v>
      </c>
      <c r="H91" s="99">
        <f>SUM(H32,H39,H47,H55,H66,H74,H81,H90)</f>
        <v>5275480.569444444</v>
      </c>
      <c r="I91" s="113">
        <f t="shared" si="15"/>
        <v>4.3007929202772792E-2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27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244" t="s">
        <v>3</v>
      </c>
      <c r="B13" s="244"/>
      <c r="C13" s="246" t="s">
        <v>0</v>
      </c>
      <c r="D13" s="240" t="s">
        <v>207</v>
      </c>
      <c r="E13" s="240" t="s">
        <v>208</v>
      </c>
      <c r="F13" s="240" t="s">
        <v>209</v>
      </c>
      <c r="G13" s="240" t="s">
        <v>210</v>
      </c>
      <c r="H13" s="240" t="s">
        <v>211</v>
      </c>
      <c r="I13" s="240" t="s">
        <v>212</v>
      </c>
    </row>
    <row r="14" spans="1:9" ht="24.75" customHeight="1" thickBot="1" x14ac:dyDescent="0.25">
      <c r="A14" s="245"/>
      <c r="B14" s="245"/>
      <c r="C14" s="247"/>
      <c r="D14" s="260"/>
      <c r="E14" s="260"/>
      <c r="F14" s="260"/>
      <c r="G14" s="241"/>
      <c r="H14" s="260"/>
      <c r="I14" s="260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27000</v>
      </c>
      <c r="E16" s="206">
        <v>35000</v>
      </c>
      <c r="F16" s="228">
        <v>36000</v>
      </c>
      <c r="G16" s="206">
        <v>28500</v>
      </c>
      <c r="H16" s="228">
        <v>31666</v>
      </c>
      <c r="I16" s="171">
        <v>31633.200000000001</v>
      </c>
    </row>
    <row r="17" spans="1:9" ht="16.5" x14ac:dyDescent="0.3">
      <c r="A17" s="88"/>
      <c r="B17" s="137" t="s">
        <v>5</v>
      </c>
      <c r="C17" s="142" t="s">
        <v>164</v>
      </c>
      <c r="D17" s="227">
        <v>15000</v>
      </c>
      <c r="E17" s="209">
        <v>20000</v>
      </c>
      <c r="F17" s="227">
        <v>20000</v>
      </c>
      <c r="G17" s="209">
        <v>19000</v>
      </c>
      <c r="H17" s="227">
        <v>15666</v>
      </c>
      <c r="I17" s="130">
        <v>17933.2</v>
      </c>
    </row>
    <row r="18" spans="1:9" ht="16.5" x14ac:dyDescent="0.3">
      <c r="A18" s="88"/>
      <c r="B18" s="137" t="s">
        <v>6</v>
      </c>
      <c r="C18" s="142" t="s">
        <v>165</v>
      </c>
      <c r="D18" s="227">
        <v>14000</v>
      </c>
      <c r="E18" s="209">
        <v>20000</v>
      </c>
      <c r="F18" s="227">
        <v>18000</v>
      </c>
      <c r="G18" s="209">
        <v>16500</v>
      </c>
      <c r="H18" s="227">
        <v>15666</v>
      </c>
      <c r="I18" s="130">
        <v>16833.2</v>
      </c>
    </row>
    <row r="19" spans="1:9" ht="16.5" x14ac:dyDescent="0.3">
      <c r="A19" s="88"/>
      <c r="B19" s="137" t="s">
        <v>7</v>
      </c>
      <c r="C19" s="142" t="s">
        <v>166</v>
      </c>
      <c r="D19" s="227">
        <v>20000</v>
      </c>
      <c r="E19" s="209">
        <v>25000</v>
      </c>
      <c r="F19" s="227">
        <v>15000</v>
      </c>
      <c r="G19" s="209">
        <v>29000</v>
      </c>
      <c r="H19" s="227">
        <v>21666</v>
      </c>
      <c r="I19" s="130">
        <v>22133.200000000001</v>
      </c>
    </row>
    <row r="20" spans="1:9" ht="16.5" x14ac:dyDescent="0.3">
      <c r="A20" s="88"/>
      <c r="B20" s="137" t="s">
        <v>8</v>
      </c>
      <c r="C20" s="142" t="s">
        <v>167</v>
      </c>
      <c r="D20" s="227">
        <v>35000</v>
      </c>
      <c r="E20" s="209">
        <v>40000</v>
      </c>
      <c r="F20" s="227">
        <v>45000</v>
      </c>
      <c r="G20" s="209">
        <v>35000</v>
      </c>
      <c r="H20" s="227">
        <v>31666</v>
      </c>
      <c r="I20" s="130">
        <v>37333.199999999997</v>
      </c>
    </row>
    <row r="21" spans="1:9" ht="16.5" x14ac:dyDescent="0.3">
      <c r="A21" s="88"/>
      <c r="B21" s="137" t="s">
        <v>9</v>
      </c>
      <c r="C21" s="142" t="s">
        <v>168</v>
      </c>
      <c r="D21" s="227">
        <v>12000</v>
      </c>
      <c r="E21" s="209">
        <v>13000</v>
      </c>
      <c r="F21" s="227">
        <v>12000</v>
      </c>
      <c r="G21" s="209">
        <v>14000</v>
      </c>
      <c r="H21" s="227">
        <v>10000</v>
      </c>
      <c r="I21" s="130">
        <v>12200</v>
      </c>
    </row>
    <row r="22" spans="1:9" ht="16.5" x14ac:dyDescent="0.3">
      <c r="A22" s="88"/>
      <c r="B22" s="137" t="s">
        <v>10</v>
      </c>
      <c r="C22" s="142" t="s">
        <v>169</v>
      </c>
      <c r="D22" s="227">
        <v>12000</v>
      </c>
      <c r="E22" s="209">
        <v>17000</v>
      </c>
      <c r="F22" s="227">
        <v>12000</v>
      </c>
      <c r="G22" s="209">
        <v>24500</v>
      </c>
      <c r="H22" s="227">
        <v>15000</v>
      </c>
      <c r="I22" s="130">
        <v>16100</v>
      </c>
    </row>
    <row r="23" spans="1:9" ht="16.5" x14ac:dyDescent="0.3">
      <c r="A23" s="88"/>
      <c r="B23" s="137" t="s">
        <v>11</v>
      </c>
      <c r="C23" s="142" t="s">
        <v>170</v>
      </c>
      <c r="D23" s="227">
        <v>2500</v>
      </c>
      <c r="E23" s="209">
        <v>3000</v>
      </c>
      <c r="F23" s="227">
        <v>4000</v>
      </c>
      <c r="G23" s="209">
        <v>4500</v>
      </c>
      <c r="H23" s="227">
        <v>4666</v>
      </c>
      <c r="I23" s="130">
        <v>3733.2</v>
      </c>
    </row>
    <row r="24" spans="1:9" ht="16.5" x14ac:dyDescent="0.3">
      <c r="A24" s="88"/>
      <c r="B24" s="137" t="s">
        <v>12</v>
      </c>
      <c r="C24" s="142" t="s">
        <v>171</v>
      </c>
      <c r="D24" s="227">
        <v>4500</v>
      </c>
      <c r="E24" s="209">
        <v>3000</v>
      </c>
      <c r="F24" s="227">
        <v>5000</v>
      </c>
      <c r="G24" s="209">
        <v>4500</v>
      </c>
      <c r="H24" s="227">
        <v>5000</v>
      </c>
      <c r="I24" s="130">
        <v>4400</v>
      </c>
    </row>
    <row r="25" spans="1:9" ht="16.5" x14ac:dyDescent="0.3">
      <c r="A25" s="88"/>
      <c r="B25" s="137" t="s">
        <v>13</v>
      </c>
      <c r="C25" s="142" t="s">
        <v>172</v>
      </c>
      <c r="D25" s="227">
        <v>4500</v>
      </c>
      <c r="E25" s="209">
        <v>3000</v>
      </c>
      <c r="F25" s="227">
        <v>5000</v>
      </c>
      <c r="G25" s="209">
        <v>4500</v>
      </c>
      <c r="H25" s="227">
        <v>5000</v>
      </c>
      <c r="I25" s="130">
        <v>4400</v>
      </c>
    </row>
    <row r="26" spans="1:9" ht="16.5" x14ac:dyDescent="0.3">
      <c r="A26" s="88"/>
      <c r="B26" s="137" t="s">
        <v>14</v>
      </c>
      <c r="C26" s="142" t="s">
        <v>173</v>
      </c>
      <c r="D26" s="227">
        <v>4500</v>
      </c>
      <c r="E26" s="209">
        <v>5000</v>
      </c>
      <c r="F26" s="227">
        <v>7000</v>
      </c>
      <c r="G26" s="209">
        <v>4500</v>
      </c>
      <c r="H26" s="227">
        <v>5000</v>
      </c>
      <c r="I26" s="130">
        <v>5200</v>
      </c>
    </row>
    <row r="27" spans="1:9" ht="16.5" x14ac:dyDescent="0.3">
      <c r="A27" s="88"/>
      <c r="B27" s="137" t="s">
        <v>15</v>
      </c>
      <c r="C27" s="142" t="s">
        <v>174</v>
      </c>
      <c r="D27" s="227">
        <v>10000</v>
      </c>
      <c r="E27" s="209">
        <v>10000</v>
      </c>
      <c r="F27" s="227">
        <v>7000</v>
      </c>
      <c r="G27" s="209">
        <v>9000</v>
      </c>
      <c r="H27" s="227">
        <v>6333</v>
      </c>
      <c r="I27" s="130">
        <v>8466.6</v>
      </c>
    </row>
    <row r="28" spans="1:9" ht="16.5" x14ac:dyDescent="0.3">
      <c r="A28" s="88"/>
      <c r="B28" s="137" t="s">
        <v>16</v>
      </c>
      <c r="C28" s="142" t="s">
        <v>175</v>
      </c>
      <c r="D28" s="227">
        <v>4500</v>
      </c>
      <c r="E28" s="209">
        <v>5000</v>
      </c>
      <c r="F28" s="227">
        <v>5000</v>
      </c>
      <c r="G28" s="209">
        <v>5000</v>
      </c>
      <c r="H28" s="227">
        <v>5000</v>
      </c>
      <c r="I28" s="130">
        <v>4900</v>
      </c>
    </row>
    <row r="29" spans="1:9" ht="16.5" x14ac:dyDescent="0.3">
      <c r="A29" s="88"/>
      <c r="B29" s="139" t="s">
        <v>17</v>
      </c>
      <c r="C29" s="142" t="s">
        <v>176</v>
      </c>
      <c r="D29" s="227">
        <v>7500</v>
      </c>
      <c r="E29" s="209">
        <v>7000</v>
      </c>
      <c r="F29" s="227">
        <v>8000</v>
      </c>
      <c r="G29" s="209">
        <v>9500</v>
      </c>
      <c r="H29" s="227">
        <v>10000</v>
      </c>
      <c r="I29" s="130">
        <v>8400</v>
      </c>
    </row>
    <row r="30" spans="1:9" ht="16.5" x14ac:dyDescent="0.3">
      <c r="A30" s="88"/>
      <c r="B30" s="137" t="s">
        <v>18</v>
      </c>
      <c r="C30" s="142" t="s">
        <v>177</v>
      </c>
      <c r="D30" s="227">
        <v>13500</v>
      </c>
      <c r="E30" s="209">
        <v>25000</v>
      </c>
      <c r="F30" s="227">
        <v>10000</v>
      </c>
      <c r="G30" s="209">
        <v>10000</v>
      </c>
      <c r="H30" s="227">
        <v>11333</v>
      </c>
      <c r="I30" s="130">
        <v>13966.6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15000</v>
      </c>
      <c r="E31" s="212">
        <v>15000</v>
      </c>
      <c r="F31" s="229">
        <v>17500</v>
      </c>
      <c r="G31" s="212">
        <v>15000</v>
      </c>
      <c r="H31" s="229">
        <v>15666</v>
      </c>
      <c r="I31" s="167">
        <v>15633.2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18000</v>
      </c>
      <c r="E33" s="206">
        <v>25000</v>
      </c>
      <c r="F33" s="228">
        <v>25000</v>
      </c>
      <c r="G33" s="206">
        <v>39000</v>
      </c>
      <c r="H33" s="228">
        <v>32500</v>
      </c>
      <c r="I33" s="171">
        <v>27900</v>
      </c>
    </row>
    <row r="34" spans="1:9" ht="16.5" x14ac:dyDescent="0.3">
      <c r="A34" s="88"/>
      <c r="B34" s="129" t="s">
        <v>27</v>
      </c>
      <c r="C34" s="15" t="s">
        <v>180</v>
      </c>
      <c r="D34" s="227">
        <v>18000</v>
      </c>
      <c r="E34" s="209">
        <v>25000</v>
      </c>
      <c r="F34" s="227">
        <v>20000</v>
      </c>
      <c r="G34" s="209">
        <v>39000</v>
      </c>
      <c r="H34" s="227">
        <v>32500</v>
      </c>
      <c r="I34" s="130">
        <v>26900</v>
      </c>
    </row>
    <row r="35" spans="1:9" ht="16.5" x14ac:dyDescent="0.3">
      <c r="A35" s="88"/>
      <c r="B35" s="131" t="s">
        <v>28</v>
      </c>
      <c r="C35" s="15" t="s">
        <v>181</v>
      </c>
      <c r="D35" s="227">
        <v>17000</v>
      </c>
      <c r="E35" s="209">
        <v>17000</v>
      </c>
      <c r="F35" s="227">
        <v>17000</v>
      </c>
      <c r="G35" s="209">
        <v>19000</v>
      </c>
      <c r="H35" s="227">
        <v>20666</v>
      </c>
      <c r="I35" s="130">
        <v>18133.2</v>
      </c>
    </row>
    <row r="36" spans="1:9" ht="16.5" x14ac:dyDescent="0.3">
      <c r="A36" s="88"/>
      <c r="B36" s="129" t="s">
        <v>29</v>
      </c>
      <c r="C36" s="189" t="s">
        <v>182</v>
      </c>
      <c r="D36" s="227">
        <v>12000</v>
      </c>
      <c r="E36" s="209">
        <v>10000</v>
      </c>
      <c r="F36" s="227">
        <v>12000</v>
      </c>
      <c r="G36" s="209">
        <v>12000</v>
      </c>
      <c r="H36" s="227">
        <v>10333</v>
      </c>
      <c r="I36" s="130">
        <v>11266.6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12000</v>
      </c>
      <c r="E37" s="212">
        <v>5000</v>
      </c>
      <c r="F37" s="229">
        <v>12500</v>
      </c>
      <c r="G37" s="212">
        <v>14000</v>
      </c>
      <c r="H37" s="229">
        <v>10000</v>
      </c>
      <c r="I37" s="167">
        <v>10700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370000</v>
      </c>
      <c r="E39" s="206">
        <v>375000</v>
      </c>
      <c r="F39" s="206">
        <v>450000</v>
      </c>
      <c r="G39" s="206">
        <v>315000</v>
      </c>
      <c r="H39" s="206">
        <v>350000</v>
      </c>
      <c r="I39" s="171">
        <v>372000</v>
      </c>
    </row>
    <row r="40" spans="1:9" ht="17.25" thickBot="1" x14ac:dyDescent="0.35">
      <c r="A40" s="89"/>
      <c r="B40" s="172" t="s">
        <v>32</v>
      </c>
      <c r="C40" s="148" t="s">
        <v>185</v>
      </c>
      <c r="D40" s="212">
        <v>300000</v>
      </c>
      <c r="E40" s="212">
        <v>300000</v>
      </c>
      <c r="F40" s="212">
        <v>340000</v>
      </c>
      <c r="G40" s="212">
        <v>267500</v>
      </c>
      <c r="H40" s="212">
        <v>290000</v>
      </c>
      <c r="I40" s="167">
        <v>299500</v>
      </c>
    </row>
    <row r="41" spans="1:9" ht="15.75" thickBot="1" x14ac:dyDescent="0.3">
      <c r="D41" s="235">
        <v>948500</v>
      </c>
      <c r="E41" s="234">
        <v>1003000</v>
      </c>
      <c r="F41" s="234">
        <v>1103000</v>
      </c>
      <c r="G41" s="234">
        <v>938500</v>
      </c>
      <c r="H41" s="234">
        <v>955327</v>
      </c>
      <c r="I41" s="236">
        <v>989665.4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30-05-2022</vt:lpstr>
      <vt:lpstr>By Order</vt:lpstr>
      <vt:lpstr>All Stores</vt:lpstr>
      <vt:lpstr>'30-05-2022'!Print_Titles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2022-06-02T10:44:08Z</cp:lastPrinted>
  <dcterms:created xsi:type="dcterms:W3CDTF">2010-10-20T06:23:14Z</dcterms:created>
  <dcterms:modified xsi:type="dcterms:W3CDTF">2022-06-02T10:44:55Z</dcterms:modified>
</cp:coreProperties>
</file>