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6-06-2022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'06-06-2022'!$12:$14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11" l="1"/>
  <c r="G83" i="11"/>
  <c r="I87" i="11"/>
  <c r="G87" i="11"/>
  <c r="I86" i="11"/>
  <c r="G86" i="11"/>
  <c r="I88" i="11"/>
  <c r="G88" i="11"/>
  <c r="I85" i="11"/>
  <c r="G85" i="11"/>
  <c r="I84" i="11"/>
  <c r="G84" i="11"/>
  <c r="I89" i="11"/>
  <c r="G89" i="11"/>
  <c r="I79" i="11"/>
  <c r="G79" i="11"/>
  <c r="I78" i="11"/>
  <c r="G78" i="11"/>
  <c r="I80" i="11"/>
  <c r="G80" i="11"/>
  <c r="I77" i="11"/>
  <c r="G77" i="11"/>
  <c r="I76" i="11"/>
  <c r="G76" i="11"/>
  <c r="I73" i="11"/>
  <c r="G73" i="11"/>
  <c r="I71" i="11"/>
  <c r="G71" i="11"/>
  <c r="I68" i="11"/>
  <c r="G68" i="11"/>
  <c r="I69" i="11"/>
  <c r="G69" i="11"/>
  <c r="I72" i="11"/>
  <c r="G72" i="11"/>
  <c r="I70" i="11"/>
  <c r="G70" i="11"/>
  <c r="I63" i="11"/>
  <c r="G63" i="11"/>
  <c r="I61" i="11"/>
  <c r="G61" i="11"/>
  <c r="I60" i="11"/>
  <c r="G60" i="11"/>
  <c r="I57" i="11"/>
  <c r="G57" i="11"/>
  <c r="I64" i="11"/>
  <c r="G64" i="11"/>
  <c r="I65" i="11"/>
  <c r="G65" i="11"/>
  <c r="I62" i="11"/>
  <c r="G62" i="11"/>
  <c r="I59" i="11"/>
  <c r="G59" i="11"/>
  <c r="I58" i="11"/>
  <c r="G58" i="11"/>
  <c r="I53" i="11"/>
  <c r="G53" i="11"/>
  <c r="I52" i="11"/>
  <c r="G52" i="11"/>
  <c r="I54" i="11"/>
  <c r="G54" i="11"/>
  <c r="I51" i="11"/>
  <c r="G51" i="11"/>
  <c r="I49" i="11"/>
  <c r="G49" i="11"/>
  <c r="I50" i="11"/>
  <c r="G50" i="11"/>
  <c r="I43" i="11"/>
  <c r="G43" i="11"/>
  <c r="I45" i="11"/>
  <c r="G45" i="11"/>
  <c r="I44" i="11"/>
  <c r="G44" i="11"/>
  <c r="I41" i="11"/>
  <c r="G41" i="11"/>
  <c r="I42" i="11"/>
  <c r="G42" i="11"/>
  <c r="I46" i="11"/>
  <c r="G46" i="11"/>
  <c r="I37" i="11"/>
  <c r="G37" i="11"/>
  <c r="I34" i="11"/>
  <c r="G34" i="11"/>
  <c r="I38" i="11"/>
  <c r="G38" i="11"/>
  <c r="I36" i="11"/>
  <c r="G36" i="11"/>
  <c r="I35" i="11"/>
  <c r="G35" i="11"/>
  <c r="I19" i="11"/>
  <c r="G19" i="11"/>
  <c r="I25" i="11"/>
  <c r="G25" i="11"/>
  <c r="I29" i="11"/>
  <c r="G29" i="11"/>
  <c r="I21" i="11"/>
  <c r="G21" i="11"/>
  <c r="I23" i="11"/>
  <c r="G23" i="11"/>
  <c r="I28" i="11"/>
  <c r="G28" i="11"/>
  <c r="I27" i="11"/>
  <c r="G27" i="11"/>
  <c r="I24" i="11"/>
  <c r="G24" i="11"/>
  <c r="I22" i="11"/>
  <c r="G22" i="11"/>
  <c r="I31" i="11"/>
  <c r="G31" i="11"/>
  <c r="I30" i="11"/>
  <c r="G30" i="11"/>
  <c r="I17" i="11"/>
  <c r="G17" i="11"/>
  <c r="I20" i="11"/>
  <c r="G20" i="11"/>
  <c r="I26" i="11"/>
  <c r="G26" i="11"/>
  <c r="I18" i="11"/>
  <c r="G18" i="11"/>
  <c r="I16" i="11"/>
  <c r="G16" i="11"/>
  <c r="D40" i="8" l="1"/>
  <c r="I31" i="9" l="1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33" i="9" l="1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G16" i="9" l="1"/>
  <c r="I16" i="9"/>
  <c r="G15" i="5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<sst xmlns="http://schemas.openxmlformats.org/spreadsheetml/2006/main" count="848" uniqueCount="225">
  <si>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</si>
  <si>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</si>
  <si>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</si>
  <si>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</si>
  <si>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</si>
  <si>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</si>
  <si>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</si>
  <si>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</si>
  <si>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</si>
  <si>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</si>
  <si>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</si>
  <si>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</si>
  <si>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</si>
  <si>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</si>
  <si>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</si>
  <si>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</si>
  <si>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</si>
  <si>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</si>
  <si>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</si>
  <si>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</si>
  <si>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</si>
  <si>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</si>
  <si>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</si>
  <si>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</si>
  <si>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</si>
  <si>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</si>
  <si>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</si>
  <si>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</si>
  <si>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</si>
  <si>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</si>
  <si>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</si>
  <si>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</si>
  <si>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</si>
  <si>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</si>
  <si>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</si>
  <si>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</si>
  <si>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</si>
  <si>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</si>
  <si>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</si>
  <si>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</si>
  <si>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</si>
  <si>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</si>
  <si>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</si>
  <si>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</si>
  <si>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</si>
  <si>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</si>
  <si>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</si>
  <si>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</si>
  <si>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</si>
  <si>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</si>
  <si>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</si>
  <si>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</si>
  <si>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</si>
  <si>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</si>
  <si>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</si>
  <si>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</si>
  <si>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</si>
  <si>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</si>
  <si>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</si>
  <si>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</si>
  <si>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</si>
  <si>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</si>
  <si>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</si>
  <si>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</si>
  <si>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</si>
  <si>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</si>
  <si>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</si>
  <si>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</si>
  <si>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</si>
  <si>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</si>
  <si>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</si>
  <si>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</si>
  <si>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</si>
  <si>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</si>
  <si>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</si>
  <si>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</si>
  <si>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</si>
  <si>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</si>
  <si>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</si>
  <si>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</si>
  <si>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</si>
  <si>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</si>
  <si>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</si>
  <si>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</si>
  <si>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</si>
  <si>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</si>
  <si>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</si>
  <si>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</si>
  <si>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</si>
  <si>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</si>
  <si>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</si>
  <si>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</si>
  <si>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</si>
  <si>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</si>
  <si>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</si>
  <si>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</si>
  <si>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</si>
  <si>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</si>
  <si>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</si>
  <si>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</si>
  <si>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</si>
  <si>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</si>
  <si>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</si>
  <si>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</si>
  <si>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</si>
  <si>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</si>
  <si>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</si>
  <si>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</si>
  <si>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</si>
  <si>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</si>
  <si>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</si>
  <si>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</si>
  <si>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</si>
  <si>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</si>
  <si>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</si>
  <si>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</si>
  <si>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</si>
  <si>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</si>
  <si>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</si>
  <si>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</si>
  <si>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</si>
  <si>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</si>
  <si>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</si>
  <si>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</si>
  <si>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</si>
  <si>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</si>
  <si>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</si>
  <si>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</si>
  <si>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</si>
  <si>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</si>
  <si>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</si>
  <si>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</si>
  <si>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</si>
  <si>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</si>
  <si>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</si>
  <si>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</si>
  <si>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</si>
  <si>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</si>
  <si>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</si>
  <si>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</si>
  <si>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</si>
  <si>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</si>
  <si>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</si>
  <si>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</si>
  <si>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</si>
  <si>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</si>
  <si>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</si>
  <si>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</si>
  <si>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</si>
  <si>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</si>
  <si>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</si>
  <si>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</si>
  <si>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</si>
  <si>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</si>
  <si>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</si>
  <si>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</si>
  <si>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</si>
  <si>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</si>
  <si>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</si>
  <si>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</si>
  <si>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</si>
  <si>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</si>
  <si>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</si>
  <si>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</si>
  <si>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</si>
  <si>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</si>
  <si>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</si>
  <si>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</si>
  <si>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</si>
  <si>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</si>
  <si>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</si>
  <si>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</si>
  <si>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</si>
  <si>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</si>
  <si>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</si>
  <si>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</si>
  <si>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</si>
  <si>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</si>
  <si>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</si>
  <si>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</si>
  <si>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</si>
  <si>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</si>
  <si>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</si>
  <si>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</si>
  <si>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</si>
  <si>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</si>
  <si>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</si>
  <si>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</si>
  <si>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</si>
  <si>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</si>
  <si>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</si>
  <si>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</si>
  <si>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</si>
  <si>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</si>
  <si>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</si>
  <si>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</si>
  <si>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</si>
  <si>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</si>
  <si>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</si>
  <si>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</si>
  <si>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</si>
  <si>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</si>
  <si>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</si>
  <si>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</si>
  <si>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</si>
  <si>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</si>
  <si>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</si>
  <si>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</si>
  <si>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</si>
  <si>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</si>
  <si>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</si>
  <si>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</si>
  <si>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</si>
  <si>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</si>
  <si>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</si>
  <si>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</si>
  <si>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</si>
  <si>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30-05-2022 (ل.ل.)</t>
  </si>
  <si>
    <t>معدل أسعار المحلات والملاحم في 30-05-2022 (ل.ل.)</t>
  </si>
  <si>
    <t>المعدل العام للأسعار في 30-05-2022  (ل.ل.)</t>
  </si>
  <si>
    <t>معدل أسعار  السوبرماركات في 06-06-2022 (ل.ل.)</t>
  </si>
  <si>
    <t>معدل الأسعار في حزيران 2021 (ل.ل.)</t>
  </si>
  <si>
    <t xml:space="preserve"> التاريخ 6 حزيران 2022</t>
  </si>
  <si>
    <t>معدل أسعار المحلات والملاحم في 06-06-2022 (ل.ل.)</t>
  </si>
  <si>
    <t>المعدل العام للأسعار في 06-06-2022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</si>
</sst>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right" indent="1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5" fillId="2" borderId="7" xfId="0" applyFont="1" applyFill="1" applyBorder="1" applyAlignment="1">
      <alignment horizontal="right" indent="1"/>
    </xf>
    <xf numFmtId="0" fontId="10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C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234" t="s">
        <v>202</v>
      </c>
      <c r="B9" s="234"/>
      <c r="C9" s="234"/>
      <c r="D9" s="234"/>
      <c r="E9" s="234"/>
      <c r="F9" s="234"/>
      <c r="G9" s="234"/>
      <c r="H9" s="234"/>
      <c r="I9" s="234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235" t="s">
        <v>3</v>
      </c>
      <c r="B12" s="241"/>
      <c r="C12" s="239" t="s">
        <v>0</v>
      </c>
      <c r="D12" s="237" t="s">
        <v>23</v>
      </c>
      <c r="E12" s="237" t="s">
        <v>221</v>
      </c>
      <c r="F12" s="237" t="s">
        <v>220</v>
      </c>
      <c r="G12" s="237" t="s">
        <v>197</v>
      </c>
      <c r="H12" s="237" t="s">
        <v>217</v>
      </c>
      <c r="I12" s="237" t="s">
        <v>187</v>
      </c>
    </row>
    <row r="13" spans="1:9" ht="38.25" customHeight="1" thickBot="1" x14ac:dyDescent="0.25">
      <c r="A13" s="236"/>
      <c r="B13" s="242"/>
      <c r="C13" s="240"/>
      <c r="D13" s="238"/>
      <c r="E13" s="238"/>
      <c r="F13" s="238"/>
      <c r="G13" s="238"/>
      <c r="H13" s="238"/>
      <c r="I13" s="238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1" t="s">
        <v>4</v>
      </c>
      <c r="C15" s="19" t="s">
        <v>84</v>
      </c>
      <c r="D15" s="20" t="s">
        <v>161</v>
      </c>
      <c r="E15" s="206">
        <v>6084.85</v>
      </c>
      <c r="F15" s="215">
        <v>24832</v>
      </c>
      <c r="G15" s="45">
        <f t="shared" ref="G15:G30" si="0">(F15-E15)/E15</f>
        <v>3.0809551591247115</v>
      </c>
      <c r="H15" s="215">
        <v>34888.666666666664</v>
      </c>
      <c r="I15" s="45">
        <f t="shared" ref="I15:I30" si="1">(F15-H15)/H15</f>
        <v>-0.28825024363212498</v>
      </c>
    </row>
    <row r="16" spans="1:9" ht="16.5" x14ac:dyDescent="0.3">
      <c r="A16" s="37"/>
      <c r="B16" s="92" t="s">
        <v>5</v>
      </c>
      <c r="C16" s="189" t="s">
        <v>85</v>
      </c>
      <c r="D16" s="185" t="s">
        <v>161</v>
      </c>
      <c r="E16" s="209">
        <v>5272.6694444444438</v>
      </c>
      <c r="F16" s="209">
        <v>22674.75</v>
      </c>
      <c r="G16" s="48">
        <f t="shared" si="0"/>
        <v>3.3004307853759514</v>
      </c>
      <c r="H16" s="209">
        <v>24874.75</v>
      </c>
      <c r="I16" s="44">
        <f t="shared" si="1"/>
        <v>-8.8443099930652566E-2</v>
      </c>
    </row>
    <row r="17" spans="1:9" ht="16.5" x14ac:dyDescent="0.3">
      <c r="A17" s="37"/>
      <c r="B17" s="92" t="s">
        <v>6</v>
      </c>
      <c r="C17" s="15" t="s">
        <v>86</v>
      </c>
      <c r="D17" s="11" t="s">
        <v>161</v>
      </c>
      <c r="E17" s="209">
        <v>5250.4500000000007</v>
      </c>
      <c r="F17" s="209">
        <v>17361</v>
      </c>
      <c r="G17" s="48">
        <f t="shared" si="0"/>
        <v>2.3065737222523781</v>
      </c>
      <c r="H17" s="209">
        <v>17071.142857142859</v>
      </c>
      <c r="I17" s="44">
        <f t="shared" si="1"/>
        <v>1.6979363671358425E-2</v>
      </c>
    </row>
    <row r="18" spans="1:9" ht="16.5" x14ac:dyDescent="0.3">
      <c r="A18" s="37"/>
      <c r="B18" s="92" t="s">
        <v>7</v>
      </c>
      <c r="C18" s="15" t="s">
        <v>87</v>
      </c>
      <c r="D18" s="11" t="s">
        <v>161</v>
      </c>
      <c r="E18" s="209">
        <v>1609.6944444444443</v>
      </c>
      <c r="F18" s="209">
        <v>27277.555555555555</v>
      </c>
      <c r="G18" s="48">
        <f t="shared" si="0"/>
        <v>15.945797166473968</v>
      </c>
      <c r="H18" s="209">
        <v>30055.333333333332</v>
      </c>
      <c r="I18" s="44">
        <f t="shared" si="1"/>
        <v>-9.2422125117376089E-2</v>
      </c>
    </row>
    <row r="19" spans="1:9" ht="16.5" x14ac:dyDescent="0.3">
      <c r="A19" s="37"/>
      <c r="B19" s="92" t="s">
        <v>8</v>
      </c>
      <c r="C19" s="15" t="s">
        <v>89</v>
      </c>
      <c r="D19" s="11" t="s">
        <v>161</v>
      </c>
      <c r="E19" s="209">
        <v>12768.210714285713</v>
      </c>
      <c r="F19" s="209">
        <v>34571.142857142855</v>
      </c>
      <c r="G19" s="48">
        <f t="shared" si="0"/>
        <v>1.7075949505174544</v>
      </c>
      <c r="H19" s="209">
        <v>39416.333333333336</v>
      </c>
      <c r="I19" s="44">
        <f t="shared" si="1"/>
        <v>-0.12292341946715356</v>
      </c>
    </row>
    <row r="20" spans="1:9" ht="16.5" x14ac:dyDescent="0.3">
      <c r="A20" s="37"/>
      <c r="B20" s="92" t="s">
        <v>9</v>
      </c>
      <c r="C20" s="15" t="s">
        <v>88</v>
      </c>
      <c r="D20" s="11" t="s">
        <v>161</v>
      </c>
      <c r="E20" s="209">
        <v>5093.05</v>
      </c>
      <c r="F20" s="209">
        <v>15210</v>
      </c>
      <c r="G20" s="48">
        <f t="shared" si="0"/>
        <v>1.9864226740361866</v>
      </c>
      <c r="H20" s="209">
        <v>14888.888888888889</v>
      </c>
      <c r="I20" s="44">
        <f t="shared" si="1"/>
        <v>2.1567164179104491E-2</v>
      </c>
    </row>
    <row r="21" spans="1:9" ht="16.5" x14ac:dyDescent="0.3">
      <c r="A21" s="37"/>
      <c r="B21" s="92" t="s">
        <v>10</v>
      </c>
      <c r="C21" s="15" t="s">
        <v>90</v>
      </c>
      <c r="D21" s="11" t="s">
        <v>161</v>
      </c>
      <c r="E21" s="209">
        <v>4156.05</v>
      </c>
      <c r="F21" s="209">
        <v>19277.777777777777</v>
      </c>
      <c r="G21" s="48">
        <f t="shared" si="0"/>
        <v>3.6384855277914792</v>
      </c>
      <c r="H21" s="209">
        <v>18694.444444444445</v>
      </c>
      <c r="I21" s="44">
        <f t="shared" si="1"/>
        <v>3.1203566121842431E-2</v>
      </c>
    </row>
    <row r="22" spans="1:9" ht="16.5" x14ac:dyDescent="0.3">
      <c r="A22" s="37"/>
      <c r="B22" s="92" t="s">
        <v>11</v>
      </c>
      <c r="C22" s="15" t="s">
        <v>91</v>
      </c>
      <c r="D22" s="13" t="s">
        <v>81</v>
      </c>
      <c r="E22" s="209">
        <v>921.4</v>
      </c>
      <c r="F22" s="209">
        <v>4868.5</v>
      </c>
      <c r="G22" s="48">
        <f t="shared" si="0"/>
        <v>4.2838072498372046</v>
      </c>
      <c r="H22" s="209">
        <v>4720.8888888888887</v>
      </c>
      <c r="I22" s="44">
        <f t="shared" si="1"/>
        <v>3.1267652042929812E-2</v>
      </c>
    </row>
    <row r="23" spans="1:9" ht="16.5" x14ac:dyDescent="0.3">
      <c r="A23" s="37"/>
      <c r="B23" s="92" t="s">
        <v>12</v>
      </c>
      <c r="C23" s="15" t="s">
        <v>92</v>
      </c>
      <c r="D23" s="13" t="s">
        <v>81</v>
      </c>
      <c r="E23" s="209">
        <v>1277.7</v>
      </c>
      <c r="F23" s="209">
        <v>5718.75</v>
      </c>
      <c r="G23" s="48">
        <f t="shared" si="0"/>
        <v>3.4758159192298663</v>
      </c>
      <c r="H23" s="209">
        <v>5186.25</v>
      </c>
      <c r="I23" s="44">
        <f t="shared" si="1"/>
        <v>0.10267534345625452</v>
      </c>
    </row>
    <row r="24" spans="1:9" ht="16.5" x14ac:dyDescent="0.3">
      <c r="A24" s="37"/>
      <c r="B24" s="92" t="s">
        <v>13</v>
      </c>
      <c r="C24" s="15" t="s">
        <v>93</v>
      </c>
      <c r="D24" s="187" t="s">
        <v>81</v>
      </c>
      <c r="E24" s="209">
        <v>1294.0277777777778</v>
      </c>
      <c r="F24" s="209">
        <v>5368.5</v>
      </c>
      <c r="G24" s="48">
        <f t="shared" si="0"/>
        <v>3.1486744660298376</v>
      </c>
      <c r="H24" s="209">
        <v>4937.25</v>
      </c>
      <c r="I24" s="44">
        <f t="shared" si="1"/>
        <v>8.7346194744037667E-2</v>
      </c>
    </row>
    <row r="25" spans="1:9" ht="16.5" x14ac:dyDescent="0.3">
      <c r="A25" s="37"/>
      <c r="B25" s="92" t="s">
        <v>14</v>
      </c>
      <c r="C25" s="15" t="s">
        <v>94</v>
      </c>
      <c r="D25" s="187" t="s">
        <v>81</v>
      </c>
      <c r="E25" s="209">
        <v>1683.25</v>
      </c>
      <c r="F25" s="209">
        <v>6593.5</v>
      </c>
      <c r="G25" s="48">
        <f t="shared" si="0"/>
        <v>2.9171246101292145</v>
      </c>
      <c r="H25" s="209">
        <v>6160.8888888888887</v>
      </c>
      <c r="I25" s="44">
        <f t="shared" si="1"/>
        <v>7.0218943875342693E-2</v>
      </c>
    </row>
    <row r="26" spans="1:9" ht="16.5" x14ac:dyDescent="0.3">
      <c r="A26" s="37"/>
      <c r="B26" s="92" t="s">
        <v>15</v>
      </c>
      <c r="C26" s="15" t="s">
        <v>95</v>
      </c>
      <c r="D26" s="13" t="s">
        <v>82</v>
      </c>
      <c r="E26" s="209">
        <v>2888.125</v>
      </c>
      <c r="F26" s="209">
        <v>10327.555555555555</v>
      </c>
      <c r="G26" s="48">
        <f t="shared" si="0"/>
        <v>2.5758686191060134</v>
      </c>
      <c r="H26" s="209">
        <v>9994.2222222222226</v>
      </c>
      <c r="I26" s="44">
        <f t="shared" si="1"/>
        <v>3.3352603726597464E-2</v>
      </c>
    </row>
    <row r="27" spans="1:9" ht="16.5" x14ac:dyDescent="0.3">
      <c r="A27" s="37"/>
      <c r="B27" s="92" t="s">
        <v>16</v>
      </c>
      <c r="C27" s="15" t="s">
        <v>96</v>
      </c>
      <c r="D27" s="13" t="s">
        <v>81</v>
      </c>
      <c r="E27" s="209">
        <v>1552.7159722222223</v>
      </c>
      <c r="F27" s="209">
        <v>5868.75</v>
      </c>
      <c r="G27" s="48">
        <f t="shared" si="0"/>
        <v>2.7796674375679533</v>
      </c>
      <c r="H27" s="209">
        <v>5312.5</v>
      </c>
      <c r="I27" s="44">
        <f t="shared" si="1"/>
        <v>0.10470588235294118</v>
      </c>
    </row>
    <row r="28" spans="1:9" ht="16.5" x14ac:dyDescent="0.3">
      <c r="A28" s="37"/>
      <c r="B28" s="92" t="s">
        <v>17</v>
      </c>
      <c r="C28" s="15" t="s">
        <v>97</v>
      </c>
      <c r="D28" s="11" t="s">
        <v>161</v>
      </c>
      <c r="E28" s="209">
        <v>3146.2750000000001</v>
      </c>
      <c r="F28" s="209">
        <v>9549.75</v>
      </c>
      <c r="G28" s="48">
        <f t="shared" si="0"/>
        <v>2.0352559773064973</v>
      </c>
      <c r="H28" s="209">
        <v>9843.5</v>
      </c>
      <c r="I28" s="44">
        <f t="shared" si="1"/>
        <v>-2.9842027734037688E-2</v>
      </c>
    </row>
    <row r="29" spans="1:9" ht="16.5" x14ac:dyDescent="0.3">
      <c r="A29" s="37"/>
      <c r="B29" s="92" t="s">
        <v>18</v>
      </c>
      <c r="C29" s="15" t="s">
        <v>98</v>
      </c>
      <c r="D29" s="13" t="s">
        <v>83</v>
      </c>
      <c r="E29" s="209">
        <v>5682.6080357142855</v>
      </c>
      <c r="F29" s="209">
        <v>22000</v>
      </c>
      <c r="G29" s="48">
        <f t="shared" si="0"/>
        <v>2.8714618115016042</v>
      </c>
      <c r="H29" s="209">
        <v>22642.857142857141</v>
      </c>
      <c r="I29" s="44">
        <f t="shared" si="1"/>
        <v>-2.8391167192428957E-2</v>
      </c>
    </row>
    <row r="30" spans="1:9" ht="17.25" thickBot="1" x14ac:dyDescent="0.35">
      <c r="A30" s="38"/>
      <c r="B30" s="93" t="s">
        <v>19</v>
      </c>
      <c r="C30" s="16" t="s">
        <v>99</v>
      </c>
      <c r="D30" s="12" t="s">
        <v>161</v>
      </c>
      <c r="E30" s="212">
        <v>5083.3</v>
      </c>
      <c r="F30" s="212">
        <v>15718.5</v>
      </c>
      <c r="G30" s="51">
        <f t="shared" si="0"/>
        <v>2.0921842110440068</v>
      </c>
      <c r="H30" s="212">
        <v>17299.75</v>
      </c>
      <c r="I30" s="56">
        <f t="shared" si="1"/>
        <v>-9.1403054957441582E-2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179"/>
      <c r="F31" s="232"/>
      <c r="G31" s="52"/>
      <c r="H31" s="232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215">
        <v>10654.3125</v>
      </c>
      <c r="F32" s="215">
        <v>25375</v>
      </c>
      <c r="G32" s="45">
        <f>(F32-E32)/E32</f>
        <v>1.3816647014999794</v>
      </c>
      <c r="H32" s="215">
        <v>29000</v>
      </c>
      <c r="I32" s="44">
        <f>(F32-H32)/H32</f>
        <v>-0.125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209">
        <v>10638.608333333334</v>
      </c>
      <c r="F33" s="209">
        <v>25375</v>
      </c>
      <c r="G33" s="48">
        <f>(F33-E33)/E33</f>
        <v>1.3851803924855459</v>
      </c>
      <c r="H33" s="209">
        <v>27200</v>
      </c>
      <c r="I33" s="44">
        <f>(F33-H33)/H33</f>
        <v>-6.7095588235294115E-2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209">
        <v>6914.8051587301588</v>
      </c>
      <c r="F34" s="209">
        <v>20250</v>
      </c>
      <c r="G34" s="48">
        <f>(F34-E34)/E34</f>
        <v>1.9284990010794067</v>
      </c>
      <c r="H34" s="209">
        <v>18190</v>
      </c>
      <c r="I34" s="44">
        <f>(F34-H34)/H34</f>
        <v>0.11324903793293019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209">
        <v>5992.1875</v>
      </c>
      <c r="F35" s="209">
        <v>8750</v>
      </c>
      <c r="G35" s="48">
        <f>(F35-E35)/E35</f>
        <v>0.46023468057366362</v>
      </c>
      <c r="H35" s="209">
        <v>10750</v>
      </c>
      <c r="I35" s="44">
        <f>(F35-H35)/H35</f>
        <v>-0.18604651162790697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212">
        <v>4198.95</v>
      </c>
      <c r="F36" s="209">
        <v>14456.25</v>
      </c>
      <c r="G36" s="51">
        <f>(F36-E36)/E36</f>
        <v>2.4428249919622762</v>
      </c>
      <c r="H36" s="209">
        <v>15000</v>
      </c>
      <c r="I36" s="56">
        <f>(F36-H36)/H36</f>
        <v>-3.6249999999999998E-2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9"/>
      <c r="F37" s="232"/>
      <c r="G37" s="52"/>
      <c r="H37" s="232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209">
        <v>167748.5625</v>
      </c>
      <c r="F38" s="209">
        <v>392780</v>
      </c>
      <c r="G38" s="45">
        <f t="shared" ref="G38:G43" si="2">(F38-E38)/E38</f>
        <v>1.3414805715548233</v>
      </c>
      <c r="H38" s="209">
        <v>389580</v>
      </c>
      <c r="I38" s="44">
        <f t="shared" ref="I38:I43" si="3">(F38-H38)/H38</f>
        <v>8.213974023307152E-3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209">
        <v>110683.325</v>
      </c>
      <c r="F39" s="209">
        <v>285698.28571428574</v>
      </c>
      <c r="G39" s="48">
        <f t="shared" si="2"/>
        <v>1.5812224715356693</v>
      </c>
      <c r="H39" s="209">
        <v>297255.42857142858</v>
      </c>
      <c r="I39" s="44">
        <f t="shared" si="3"/>
        <v>-3.8879501419654419E-2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217">
        <v>71552.625</v>
      </c>
      <c r="F40" s="209">
        <v>167689.66666666666</v>
      </c>
      <c r="G40" s="48">
        <f t="shared" si="2"/>
        <v>1.3435851118902578</v>
      </c>
      <c r="H40" s="209">
        <v>188139.66666666666</v>
      </c>
      <c r="I40" s="44">
        <f t="shared" si="3"/>
        <v>-0.10869584475363162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210">
        <v>29342.75</v>
      </c>
      <c r="F41" s="209">
        <v>70320</v>
      </c>
      <c r="G41" s="48">
        <f t="shared" si="2"/>
        <v>1.3965033952168764</v>
      </c>
      <c r="H41" s="209">
        <v>71498.571428571435</v>
      </c>
      <c r="I41" s="44">
        <f t="shared" si="3"/>
        <v>-1.6483845831085621E-2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210">
        <v>24800</v>
      </c>
      <c r="F42" s="209">
        <v>63375</v>
      </c>
      <c r="G42" s="48">
        <f t="shared" si="2"/>
        <v>1.5554435483870968</v>
      </c>
      <c r="H42" s="209">
        <v>64333.333333333336</v>
      </c>
      <c r="I42" s="44">
        <f t="shared" si="3"/>
        <v>-1.4896373056994856E-2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213">
        <v>50157.5</v>
      </c>
      <c r="F43" s="209">
        <v>149313.125</v>
      </c>
      <c r="G43" s="51">
        <f t="shared" si="2"/>
        <v>1.9768853112695011</v>
      </c>
      <c r="H43" s="209">
        <v>152437.5</v>
      </c>
      <c r="I43" s="59">
        <f t="shared" si="3"/>
        <v>-2.0496104961049609E-2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179"/>
      <c r="F44" s="232"/>
      <c r="G44" s="6"/>
      <c r="H44" s="232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207">
        <v>31237.214285714286</v>
      </c>
      <c r="F45" s="209">
        <v>99465.375</v>
      </c>
      <c r="G45" s="45">
        <f t="shared" ref="G45:G50" si="4">(F45-E45)/E45</f>
        <v>2.1841947905543067</v>
      </c>
      <c r="H45" s="209">
        <v>105108.66666666667</v>
      </c>
      <c r="I45" s="44">
        <f t="shared" ref="I45:I50" si="5">(F45-H45)/H45</f>
        <v>-5.3690069959343709E-2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210">
        <v>20349.177777777779</v>
      </c>
      <c r="F46" s="209">
        <v>78974.777777777781</v>
      </c>
      <c r="G46" s="48">
        <f t="shared" si="4"/>
        <v>2.8809812681484264</v>
      </c>
      <c r="H46" s="209">
        <v>83552</v>
      </c>
      <c r="I46" s="84">
        <f t="shared" si="5"/>
        <v>-5.4782916294310355E-2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210">
        <v>67966.715277777781</v>
      </c>
      <c r="F47" s="209">
        <v>276682.16666666669</v>
      </c>
      <c r="G47" s="48">
        <f t="shared" si="4"/>
        <v>3.0708479957560928</v>
      </c>
      <c r="H47" s="209">
        <v>277807.16666666669</v>
      </c>
      <c r="I47" s="84">
        <f t="shared" si="5"/>
        <v>-4.0495715553294457E-3</v>
      </c>
    </row>
    <row r="48" spans="1:9" ht="16.5" x14ac:dyDescent="0.3">
      <c r="A48" s="37"/>
      <c r="B48" s="34" t="s">
        <v>48</v>
      </c>
      <c r="C48" s="147" t="s">
        <v>157</v>
      </c>
      <c r="D48" s="11" t="s">
        <v>114</v>
      </c>
      <c r="E48" s="210">
        <v>127224.33333333334</v>
      </c>
      <c r="F48" s="209">
        <v>369955</v>
      </c>
      <c r="G48" s="48">
        <f t="shared" si="4"/>
        <v>1.9078949781619343</v>
      </c>
      <c r="H48" s="209">
        <v>349982.5</v>
      </c>
      <c r="I48" s="84">
        <f t="shared" si="5"/>
        <v>5.7067139071239274E-2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210">
        <v>5882.1875</v>
      </c>
      <c r="F49" s="209">
        <v>26667.5</v>
      </c>
      <c r="G49" s="48">
        <f t="shared" si="4"/>
        <v>3.5336025075705253</v>
      </c>
      <c r="H49" s="209">
        <v>26667.5</v>
      </c>
      <c r="I49" s="44">
        <f t="shared" si="5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213">
        <v>54748.25</v>
      </c>
      <c r="F50" s="209">
        <v>269750</v>
      </c>
      <c r="G50" s="56">
        <f t="shared" si="4"/>
        <v>3.9270981264241325</v>
      </c>
      <c r="H50" s="209">
        <v>269750</v>
      </c>
      <c r="I50" s="59">
        <f t="shared" si="5"/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179"/>
      <c r="F51" s="232"/>
      <c r="G51" s="52"/>
      <c r="H51" s="232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207">
        <v>22975</v>
      </c>
      <c r="F52" s="206">
        <v>51000</v>
      </c>
      <c r="G52" s="208">
        <f t="shared" ref="G52:G60" si="6">(F52-E52)/E52</f>
        <v>1.219804134929271</v>
      </c>
      <c r="H52" s="206">
        <v>52250</v>
      </c>
      <c r="I52" s="117">
        <f t="shared" ref="I52:I60" si="7">(F52-H52)/H52</f>
        <v>-2.3923444976076555E-2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210">
        <v>24898.958333333332</v>
      </c>
      <c r="F53" s="209">
        <v>58520</v>
      </c>
      <c r="G53" s="211">
        <f t="shared" si="6"/>
        <v>1.3502991256327661</v>
      </c>
      <c r="H53" s="209">
        <v>59886.666666666664</v>
      </c>
      <c r="I53" s="84">
        <f t="shared" si="7"/>
        <v>-2.2820883891795575E-2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210">
        <v>24820.9</v>
      </c>
      <c r="F54" s="209">
        <v>43633.599999999999</v>
      </c>
      <c r="G54" s="211">
        <f t="shared" si="6"/>
        <v>0.7579378668783161</v>
      </c>
      <c r="H54" s="209">
        <v>43633.599999999999</v>
      </c>
      <c r="I54" s="84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210">
        <v>28194.5</v>
      </c>
      <c r="F55" s="209">
        <v>60733.75</v>
      </c>
      <c r="G55" s="211">
        <f t="shared" si="6"/>
        <v>1.1540992037454114</v>
      </c>
      <c r="H55" s="209">
        <v>57395</v>
      </c>
      <c r="I55" s="84">
        <f t="shared" si="7"/>
        <v>5.8171443505531842E-2</v>
      </c>
    </row>
    <row r="56" spans="1:9" ht="16.5" x14ac:dyDescent="0.3">
      <c r="A56" s="37"/>
      <c r="B56" s="95" t="s">
        <v>42</v>
      </c>
      <c r="C56" s="96" t="s">
        <v>198</v>
      </c>
      <c r="D56" s="97" t="s">
        <v>114</v>
      </c>
      <c r="E56" s="210">
        <v>13657.15</v>
      </c>
      <c r="F56" s="209">
        <v>29410.833333333332</v>
      </c>
      <c r="G56" s="216">
        <f t="shared" si="6"/>
        <v>1.1535117746626005</v>
      </c>
      <c r="H56" s="209">
        <v>28248.333333333332</v>
      </c>
      <c r="I56" s="85">
        <f t="shared" si="7"/>
        <v>4.1152870375833386E-2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213">
        <v>4053.6750000000002</v>
      </c>
      <c r="F57" s="212">
        <v>15583.333333333334</v>
      </c>
      <c r="G57" s="214">
        <f t="shared" si="6"/>
        <v>2.8442483261073797</v>
      </c>
      <c r="H57" s="212">
        <v>16000</v>
      </c>
      <c r="I57" s="118">
        <f t="shared" si="7"/>
        <v>-2.604166666666663E-2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207">
        <v>28159.722222222223</v>
      </c>
      <c r="F58" s="215">
        <v>51307.142857142855</v>
      </c>
      <c r="G58" s="44">
        <f t="shared" si="6"/>
        <v>0.82200457988374132</v>
      </c>
      <c r="H58" s="215">
        <v>51970</v>
      </c>
      <c r="I58" s="44">
        <f t="shared" si="7"/>
        <v>-1.2754611176777852E-2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210">
        <v>32733.459821428572</v>
      </c>
      <c r="F59" s="209">
        <v>60249.714285714283</v>
      </c>
      <c r="G59" s="48">
        <f t="shared" si="6"/>
        <v>0.84061552351617042</v>
      </c>
      <c r="H59" s="209">
        <v>60856.857142857145</v>
      </c>
      <c r="I59" s="44">
        <f t="shared" si="7"/>
        <v>-9.9765726599656251E-3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213">
        <v>218000</v>
      </c>
      <c r="F60" s="209">
        <v>525500</v>
      </c>
      <c r="G60" s="51">
        <f t="shared" si="6"/>
        <v>1.4105504587155964</v>
      </c>
      <c r="H60" s="209">
        <v>525500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179"/>
      <c r="F61" s="232"/>
      <c r="G61" s="52"/>
      <c r="H61" s="23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207">
        <v>35795.805555555555</v>
      </c>
      <c r="F62" s="209">
        <v>135266.625</v>
      </c>
      <c r="G62" s="45">
        <f t="shared" ref="G62:G67" si="8">(F62-E62)/E62</f>
        <v>2.7788400875645731</v>
      </c>
      <c r="H62" s="209">
        <v>139639</v>
      </c>
      <c r="I62" s="44">
        <f t="shared" ref="I62:I67" si="9">(F62-H62)/H62</f>
        <v>-3.1311990203309964E-2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210">
        <v>191808.85714285716</v>
      </c>
      <c r="F63" s="209">
        <v>671047.5</v>
      </c>
      <c r="G63" s="48">
        <f t="shared" si="8"/>
        <v>2.49852196606443</v>
      </c>
      <c r="H63" s="209">
        <v>646043</v>
      </c>
      <c r="I63" s="44">
        <f t="shared" si="9"/>
        <v>3.8704080068973738E-2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210">
        <v>124082.11309523811</v>
      </c>
      <c r="F64" s="209">
        <v>439535</v>
      </c>
      <c r="G64" s="48">
        <f t="shared" si="8"/>
        <v>2.5422913829863525</v>
      </c>
      <c r="H64" s="209">
        <v>456232.5</v>
      </c>
      <c r="I64" s="84">
        <f t="shared" si="9"/>
        <v>-3.6598664058347441E-2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210">
        <v>63999</v>
      </c>
      <c r="F65" s="209">
        <v>150565</v>
      </c>
      <c r="G65" s="48">
        <f t="shared" si="8"/>
        <v>1.3526148846075721</v>
      </c>
      <c r="H65" s="209">
        <v>158933.33333333334</v>
      </c>
      <c r="I65" s="84">
        <f t="shared" si="9"/>
        <v>-5.2653104026845698E-2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210">
        <v>28523.3125</v>
      </c>
      <c r="F66" s="209">
        <v>75009</v>
      </c>
      <c r="G66" s="48">
        <f t="shared" si="8"/>
        <v>1.6297436526700746</v>
      </c>
      <c r="H66" s="209">
        <v>75935</v>
      </c>
      <c r="I66" s="84">
        <f t="shared" si="9"/>
        <v>-1.2194640152762231E-2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213">
        <v>23142.691666666666</v>
      </c>
      <c r="F67" s="209">
        <v>66645.75</v>
      </c>
      <c r="G67" s="51">
        <f t="shared" si="8"/>
        <v>1.8797752206150036</v>
      </c>
      <c r="H67" s="209">
        <v>63527.666666666664</v>
      </c>
      <c r="I67" s="85">
        <f t="shared" si="9"/>
        <v>4.9082289606103419E-2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179"/>
      <c r="F68" s="232"/>
      <c r="G68" s="60"/>
      <c r="H68" s="23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207">
        <v>26485.3125</v>
      </c>
      <c r="F69" s="215">
        <v>67209.75</v>
      </c>
      <c r="G69" s="45">
        <f>(F69-E69)/E69</f>
        <v>1.5376234469576298</v>
      </c>
      <c r="H69" s="215">
        <v>70752.571428571435</v>
      </c>
      <c r="I69" s="44">
        <f>(F69-H69)/H69</f>
        <v>-5.0073394606556534E-2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210">
        <v>10959.333333333332</v>
      </c>
      <c r="F70" s="209">
        <v>52902.571428571428</v>
      </c>
      <c r="G70" s="48">
        <f>(F70-E70)/E70</f>
        <v>3.827170578676145</v>
      </c>
      <c r="H70" s="209">
        <v>55054.666666666664</v>
      </c>
      <c r="I70" s="44">
        <f>(F70-H70)/H70</f>
        <v>-3.9090151087922978E-2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210">
        <v>10260.416666666668</v>
      </c>
      <c r="F71" s="209">
        <v>28787.166666666668</v>
      </c>
      <c r="G71" s="48">
        <f>(F71-E71)/E71</f>
        <v>1.8056527918781724</v>
      </c>
      <c r="H71" s="209">
        <v>27631.857142857141</v>
      </c>
      <c r="I71" s="44">
        <f>(F71-H71)/H71</f>
        <v>4.1810780861979632E-2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210">
        <v>11883.75</v>
      </c>
      <c r="F72" s="209">
        <v>31465.75</v>
      </c>
      <c r="G72" s="48">
        <f>(F72-E72)/E72</f>
        <v>1.6477963605764174</v>
      </c>
      <c r="H72" s="209">
        <v>31465.75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213">
        <v>12167.09375</v>
      </c>
      <c r="F73" s="218">
        <v>26556.6</v>
      </c>
      <c r="G73" s="48">
        <f>(F73-E73)/E73</f>
        <v>1.1826576293126696</v>
      </c>
      <c r="H73" s="218">
        <v>26033.25</v>
      </c>
      <c r="I73" s="59">
        <f>(F73-H73)/H73</f>
        <v>2.010313733398629E-2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179"/>
      <c r="F74" s="184"/>
      <c r="G74" s="52"/>
      <c r="H74" s="184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207">
        <v>8164.166666666667</v>
      </c>
      <c r="F75" s="206">
        <v>22142</v>
      </c>
      <c r="G75" s="44">
        <f t="shared" ref="G75:G81" si="10">(F75-E75)/E75</f>
        <v>1.7120955394508521</v>
      </c>
      <c r="H75" s="206">
        <v>21147</v>
      </c>
      <c r="I75" s="45">
        <f t="shared" ref="I75:I81" si="11">(F75-H75)/H75</f>
        <v>4.7051591242256587E-2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210">
        <v>10564.584821428572</v>
      </c>
      <c r="F76" s="209">
        <v>27632.857142857141</v>
      </c>
      <c r="G76" s="48">
        <f t="shared" si="10"/>
        <v>1.615612218551959</v>
      </c>
      <c r="H76" s="209">
        <v>27947.142857142859</v>
      </c>
      <c r="I76" s="44">
        <f t="shared" si="11"/>
        <v>-1.1245718959259939E-2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210">
        <v>4340.4166666666661</v>
      </c>
      <c r="F77" s="209">
        <v>13803</v>
      </c>
      <c r="G77" s="48">
        <f t="shared" si="10"/>
        <v>2.1801094364980327</v>
      </c>
      <c r="H77" s="209">
        <v>13803</v>
      </c>
      <c r="I77" s="44">
        <f t="shared" si="11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210">
        <v>7773.6111111111113</v>
      </c>
      <c r="F78" s="209">
        <v>23399.375</v>
      </c>
      <c r="G78" s="48">
        <f t="shared" si="10"/>
        <v>2.010103626943005</v>
      </c>
      <c r="H78" s="209">
        <v>23311.25</v>
      </c>
      <c r="I78" s="44">
        <f t="shared" si="11"/>
        <v>3.7803635583677411E-3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219">
        <v>6943.6036706349205</v>
      </c>
      <c r="F79" s="209">
        <v>34207.166666666664</v>
      </c>
      <c r="G79" s="48">
        <f t="shared" si="10"/>
        <v>3.9264284497301638</v>
      </c>
      <c r="H79" s="209">
        <v>34207.166666666664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219">
        <v>56000</v>
      </c>
      <c r="F80" s="209">
        <v>75000</v>
      </c>
      <c r="G80" s="48">
        <f t="shared" si="10"/>
        <v>0.3392857142857143</v>
      </c>
      <c r="H80" s="209">
        <v>75000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213">
        <v>9980.6597222222226</v>
      </c>
      <c r="F81" s="212">
        <v>44648.3</v>
      </c>
      <c r="G81" s="51">
        <f t="shared" si="10"/>
        <v>3.4734818381383445</v>
      </c>
      <c r="H81" s="212">
        <v>49372.3</v>
      </c>
      <c r="I81" s="56">
        <f t="shared" si="11"/>
        <v>-9.5681181553219113E-2</v>
      </c>
    </row>
    <row r="82" spans="1:9" x14ac:dyDescent="0.25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" zoomScaleNormal="100" workbookViewId="0">
      <selection activeCell="F15" sqref="F15:F39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4" t="s">
        <v>203</v>
      </c>
      <c r="B9" s="234"/>
      <c r="C9" s="234"/>
      <c r="D9" s="234"/>
      <c r="E9" s="234"/>
      <c r="F9" s="234"/>
      <c r="G9" s="234"/>
      <c r="H9" s="234"/>
      <c r="I9" s="234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235" t="s">
        <v>3</v>
      </c>
      <c r="B12" s="241"/>
      <c r="C12" s="243" t="s">
        <v>0</v>
      </c>
      <c r="D12" s="237" t="s">
        <v>23</v>
      </c>
      <c r="E12" s="237" t="s">
        <v>221</v>
      </c>
      <c r="F12" s="245" t="s">
        <v>223</v>
      </c>
      <c r="G12" s="237" t="s">
        <v>197</v>
      </c>
      <c r="H12" s="245" t="s">
        <v>218</v>
      </c>
      <c r="I12" s="237" t="s">
        <v>187</v>
      </c>
    </row>
    <row r="13" spans="1:9" ht="30.75" customHeight="1" thickBot="1" x14ac:dyDescent="0.25">
      <c r="A13" s="236"/>
      <c r="B13" s="242"/>
      <c r="C13" s="244"/>
      <c r="D13" s="238"/>
      <c r="E13" s="238"/>
      <c r="F13" s="246"/>
      <c r="G13" s="238"/>
      <c r="H13" s="246"/>
      <c r="I13" s="238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8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180">
        <v>6084.85</v>
      </c>
      <c r="F15" s="180">
        <v>17000</v>
      </c>
      <c r="G15" s="44">
        <f>(F15-E15)/E15</f>
        <v>1.7938240055219108</v>
      </c>
      <c r="H15" s="180">
        <v>31633.200000000001</v>
      </c>
      <c r="I15" s="119">
        <f>(F15-H15)/H15</f>
        <v>-0.46258993715463503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180">
        <v>5272.6694444444438</v>
      </c>
      <c r="F16" s="180">
        <v>16600</v>
      </c>
      <c r="G16" s="48">
        <f t="shared" ref="G16:G39" si="0">(F16-E16)/E16</f>
        <v>2.1483103909520849</v>
      </c>
      <c r="H16" s="180">
        <v>17933.2</v>
      </c>
      <c r="I16" s="48">
        <f>(F16-H16)/H16</f>
        <v>-7.4342560167733621E-2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180">
        <v>5250.4500000000007</v>
      </c>
      <c r="F17" s="180">
        <v>17000</v>
      </c>
      <c r="G17" s="48">
        <f t="shared" si="0"/>
        <v>2.2378177108628781</v>
      </c>
      <c r="H17" s="180">
        <v>16833.2</v>
      </c>
      <c r="I17" s="48">
        <f t="shared" ref="I17:I29" si="1">(F17-H17)/H17</f>
        <v>9.9089893781336442E-3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180">
        <v>1609.6944444444443</v>
      </c>
      <c r="F18" s="180">
        <v>22300</v>
      </c>
      <c r="G18" s="48">
        <f t="shared" si="0"/>
        <v>12.853560889747882</v>
      </c>
      <c r="H18" s="180">
        <v>22133.200000000001</v>
      </c>
      <c r="I18" s="48">
        <f t="shared" si="1"/>
        <v>7.536189977048021E-3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180">
        <v>12768.210714285713</v>
      </c>
      <c r="F19" s="180">
        <v>28700</v>
      </c>
      <c r="G19" s="48">
        <f t="shared" si="0"/>
        <v>1.2477699218958693</v>
      </c>
      <c r="H19" s="180">
        <v>37333.199999999997</v>
      </c>
      <c r="I19" s="48">
        <f t="shared" si="1"/>
        <v>-0.23124725445448013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180">
        <v>5093.05</v>
      </c>
      <c r="F20" s="180">
        <v>13900</v>
      </c>
      <c r="G20" s="48">
        <f t="shared" si="0"/>
        <v>1.7292094128272844</v>
      </c>
      <c r="H20" s="180">
        <v>12200</v>
      </c>
      <c r="I20" s="48">
        <f t="shared" si="1"/>
        <v>0.13934426229508196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180">
        <v>4156.05</v>
      </c>
      <c r="F21" s="180">
        <v>18266.599999999999</v>
      </c>
      <c r="G21" s="48">
        <f t="shared" si="0"/>
        <v>3.3951829260956914</v>
      </c>
      <c r="H21" s="180">
        <v>16100</v>
      </c>
      <c r="I21" s="48">
        <f t="shared" si="1"/>
        <v>0.13457142857142848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180">
        <v>921.4</v>
      </c>
      <c r="F22" s="180">
        <v>3600</v>
      </c>
      <c r="G22" s="48">
        <f t="shared" si="0"/>
        <v>2.907097894508357</v>
      </c>
      <c r="H22" s="180">
        <v>3733.2</v>
      </c>
      <c r="I22" s="48">
        <f t="shared" si="1"/>
        <v>-3.5679845708775269E-2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180">
        <v>1277.7</v>
      </c>
      <c r="F23" s="180">
        <v>3900</v>
      </c>
      <c r="G23" s="48">
        <f t="shared" si="0"/>
        <v>2.052359708851843</v>
      </c>
      <c r="H23" s="180">
        <v>4400</v>
      </c>
      <c r="I23" s="48">
        <f t="shared" si="1"/>
        <v>-0.11363636363636363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180">
        <v>1294.0277777777778</v>
      </c>
      <c r="F24" s="180">
        <v>4200</v>
      </c>
      <c r="G24" s="48">
        <f t="shared" si="0"/>
        <v>2.2456799398948157</v>
      </c>
      <c r="H24" s="180">
        <v>4400</v>
      </c>
      <c r="I24" s="48">
        <f t="shared" si="1"/>
        <v>-4.5454545454545456E-2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180">
        <v>1683.25</v>
      </c>
      <c r="F25" s="180">
        <v>5166.6000000000004</v>
      </c>
      <c r="G25" s="48">
        <f t="shared" si="0"/>
        <v>2.0694192781820884</v>
      </c>
      <c r="H25" s="180">
        <v>5200</v>
      </c>
      <c r="I25" s="48">
        <f t="shared" si="1"/>
        <v>-6.4230769230768535E-3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180">
        <v>2888.125</v>
      </c>
      <c r="F26" s="180">
        <v>8166.6</v>
      </c>
      <c r="G26" s="48">
        <f t="shared" si="0"/>
        <v>1.8276476953040468</v>
      </c>
      <c r="H26" s="180">
        <v>8466.6</v>
      </c>
      <c r="I26" s="48">
        <f t="shared" si="1"/>
        <v>-3.5433349868896603E-2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180">
        <v>1552.7159722222223</v>
      </c>
      <c r="F27" s="180">
        <v>4166.6000000000004</v>
      </c>
      <c r="G27" s="48">
        <f t="shared" si="0"/>
        <v>1.6834270237053266</v>
      </c>
      <c r="H27" s="180">
        <v>4900</v>
      </c>
      <c r="I27" s="48">
        <f t="shared" si="1"/>
        <v>-0.14967346938775503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180">
        <v>3146.2750000000001</v>
      </c>
      <c r="F28" s="180">
        <v>9433.2000000000007</v>
      </c>
      <c r="G28" s="48">
        <f t="shared" si="0"/>
        <v>1.998212171536182</v>
      </c>
      <c r="H28" s="180">
        <v>8400</v>
      </c>
      <c r="I28" s="48">
        <f t="shared" si="1"/>
        <v>0.12300000000000008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180">
        <v>5682.6080357142855</v>
      </c>
      <c r="F29" s="180">
        <v>14966.6</v>
      </c>
      <c r="G29" s="48">
        <f t="shared" si="0"/>
        <v>1.6337554703645414</v>
      </c>
      <c r="H29" s="180">
        <v>13966.6</v>
      </c>
      <c r="I29" s="48">
        <f t="shared" si="1"/>
        <v>7.1599387109246349E-2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183">
        <v>5083.3</v>
      </c>
      <c r="F30" s="183">
        <v>15400</v>
      </c>
      <c r="G30" s="51">
        <f t="shared" si="0"/>
        <v>2.0295280624790983</v>
      </c>
      <c r="H30" s="183">
        <v>15633.2</v>
      </c>
      <c r="I30" s="51">
        <f>(F30-H30)/H30</f>
        <v>-1.4916971573318368E-2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179"/>
      <c r="F31" s="179"/>
      <c r="G31" s="41"/>
      <c r="H31" s="179"/>
      <c r="I31" s="120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180">
        <v>10654.3125</v>
      </c>
      <c r="F32" s="180">
        <v>26900</v>
      </c>
      <c r="G32" s="44">
        <f t="shared" si="0"/>
        <v>1.5247992303585989</v>
      </c>
      <c r="H32" s="180">
        <v>27900</v>
      </c>
      <c r="I32" s="45">
        <f>(F32-H32)/H32</f>
        <v>-3.5842293906810034E-2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180">
        <v>10638.608333333334</v>
      </c>
      <c r="F33" s="180">
        <v>25900</v>
      </c>
      <c r="G33" s="48">
        <f t="shared" si="0"/>
        <v>1.4345289523300744</v>
      </c>
      <c r="H33" s="180">
        <v>26900</v>
      </c>
      <c r="I33" s="48">
        <f>(F33-H33)/H33</f>
        <v>-3.717472118959108E-2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180">
        <v>6914.8051587301588</v>
      </c>
      <c r="F34" s="180">
        <v>17433.2</v>
      </c>
      <c r="G34" s="48">
        <f>(F34-E34)/E34</f>
        <v>1.5211411745983958</v>
      </c>
      <c r="H34" s="180">
        <v>18133.2</v>
      </c>
      <c r="I34" s="48">
        <f>(F34-H34)/H34</f>
        <v>-3.8603225023713411E-2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180">
        <v>5992.1875</v>
      </c>
      <c r="F35" s="180">
        <v>10666.6</v>
      </c>
      <c r="G35" s="48">
        <f t="shared" si="0"/>
        <v>0.78008448500651895</v>
      </c>
      <c r="H35" s="180">
        <v>11266.6</v>
      </c>
      <c r="I35" s="48">
        <f>(F35-H35)/H35</f>
        <v>-5.3254752986704061E-2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180">
        <v>4198.95</v>
      </c>
      <c r="F36" s="180">
        <v>11066.6</v>
      </c>
      <c r="G36" s="55">
        <f t="shared" si="0"/>
        <v>1.6355636528179667</v>
      </c>
      <c r="H36" s="180">
        <v>10700</v>
      </c>
      <c r="I36" s="48">
        <f>(F36-H36)/H36</f>
        <v>3.4261682242990685E-2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178"/>
      <c r="F37" s="178"/>
      <c r="G37" s="6"/>
      <c r="H37" s="17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181">
        <v>167748.5625</v>
      </c>
      <c r="F38" s="181">
        <v>363000</v>
      </c>
      <c r="G38" s="45">
        <f t="shared" si="0"/>
        <v>1.1639529697907247</v>
      </c>
      <c r="H38" s="181">
        <v>372000</v>
      </c>
      <c r="I38" s="45">
        <f>(F38-H38)/H38</f>
        <v>-2.4193548387096774E-2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182">
        <v>110683.325</v>
      </c>
      <c r="F39" s="182">
        <v>290833.2</v>
      </c>
      <c r="G39" s="51">
        <f t="shared" si="0"/>
        <v>1.6276153160378946</v>
      </c>
      <c r="H39" s="182">
        <v>299500</v>
      </c>
      <c r="I39" s="51">
        <f>(F39-H39)/H39</f>
        <v>-2.8937562604340529E-2</v>
      </c>
    </row>
    <row r="40" spans="1:9" x14ac:dyDescent="0.25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21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5.12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234" t="s">
        <v>204</v>
      </c>
      <c r="B9" s="234"/>
      <c r="C9" s="234"/>
      <c r="D9" s="234"/>
      <c r="E9" s="234"/>
      <c r="F9" s="234"/>
      <c r="G9" s="234"/>
      <c r="H9" s="234"/>
      <c r="I9" s="234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235" t="s">
        <v>3</v>
      </c>
      <c r="B12" s="241"/>
      <c r="C12" s="243" t="s">
        <v>0</v>
      </c>
      <c r="D12" s="237" t="s">
        <v>220</v>
      </c>
      <c r="E12" s="245" t="s">
        <v>223</v>
      </c>
      <c r="F12" s="252" t="s">
        <v>186</v>
      </c>
      <c r="G12" s="237" t="s">
        <v>221</v>
      </c>
      <c r="H12" s="254" t="s">
        <v>224</v>
      </c>
      <c r="I12" s="250" t="s">
        <v>196</v>
      </c>
    </row>
    <row r="13" spans="1:9" ht="39.75" customHeight="1" thickBot="1" x14ac:dyDescent="0.25">
      <c r="A13" s="236"/>
      <c r="B13" s="242"/>
      <c r="C13" s="244"/>
      <c r="D13" s="238"/>
      <c r="E13" s="246"/>
      <c r="F13" s="253"/>
      <c r="G13" s="238"/>
      <c r="H13" s="255"/>
      <c r="I13" s="251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164">
        <v>24832</v>
      </c>
      <c r="E15" s="164">
        <v>17000</v>
      </c>
      <c r="F15" s="67">
        <f t="shared" ref="F15:F30" si="0">D15-E15</f>
        <v>7832</v>
      </c>
      <c r="G15" s="42">
        <v>6084.85</v>
      </c>
      <c r="H15" s="66">
        <f>AVERAGE(D15:E15)</f>
        <v>20916</v>
      </c>
      <c r="I15" s="69">
        <f>(H15-G15)/G15</f>
        <v>2.4373895823233109</v>
      </c>
    </row>
    <row r="16" spans="1:9" ht="16.5" customHeight="1" x14ac:dyDescent="0.3">
      <c r="A16" s="37"/>
      <c r="B16" s="34" t="s">
        <v>5</v>
      </c>
      <c r="C16" s="15" t="s">
        <v>164</v>
      </c>
      <c r="D16" s="164">
        <v>22674.75</v>
      </c>
      <c r="E16" s="164">
        <v>16600</v>
      </c>
      <c r="F16" s="71">
        <f t="shared" si="0"/>
        <v>6074.75</v>
      </c>
      <c r="G16" s="46">
        <v>5272.6694444444438</v>
      </c>
      <c r="H16" s="68">
        <f t="shared" ref="H16:H30" si="1">AVERAGE(D16:E16)</f>
        <v>19637.375</v>
      </c>
      <c r="I16" s="72">
        <f t="shared" ref="I16:I39" si="2">(H16-G16)/G16</f>
        <v>2.7243705881640183</v>
      </c>
    </row>
    <row r="17" spans="1:9" ht="16.5" x14ac:dyDescent="0.3">
      <c r="A17" s="37"/>
      <c r="B17" s="34" t="s">
        <v>6</v>
      </c>
      <c r="C17" s="15" t="s">
        <v>165</v>
      </c>
      <c r="D17" s="164">
        <v>17361</v>
      </c>
      <c r="E17" s="164">
        <v>17000</v>
      </c>
      <c r="F17" s="71">
        <f t="shared" si="0"/>
        <v>361</v>
      </c>
      <c r="G17" s="46">
        <v>5250.4500000000007</v>
      </c>
      <c r="H17" s="68">
        <f t="shared" si="1"/>
        <v>17180.5</v>
      </c>
      <c r="I17" s="72">
        <f t="shared" si="2"/>
        <v>2.2721957165576279</v>
      </c>
    </row>
    <row r="18" spans="1:9" ht="16.5" x14ac:dyDescent="0.3">
      <c r="A18" s="37"/>
      <c r="B18" s="34" t="s">
        <v>7</v>
      </c>
      <c r="C18" s="15" t="s">
        <v>166</v>
      </c>
      <c r="D18" s="164">
        <v>27277.555555555555</v>
      </c>
      <c r="E18" s="164">
        <v>22300</v>
      </c>
      <c r="F18" s="71">
        <f t="shared" si="0"/>
        <v>4977.5555555555547</v>
      </c>
      <c r="G18" s="46">
        <v>1609.6944444444443</v>
      </c>
      <c r="H18" s="68">
        <f t="shared" si="1"/>
        <v>24788.777777777777</v>
      </c>
      <c r="I18" s="72">
        <f t="shared" si="2"/>
        <v>14.399679028110926</v>
      </c>
    </row>
    <row r="19" spans="1:9" ht="16.5" x14ac:dyDescent="0.3">
      <c r="A19" s="37"/>
      <c r="B19" s="34" t="s">
        <v>8</v>
      </c>
      <c r="C19" s="15" t="s">
        <v>167</v>
      </c>
      <c r="D19" s="164">
        <v>34571.142857142855</v>
      </c>
      <c r="E19" s="164">
        <v>28700</v>
      </c>
      <c r="F19" s="71">
        <f t="shared" si="0"/>
        <v>5871.1428571428551</v>
      </c>
      <c r="G19" s="46">
        <v>12768.210714285713</v>
      </c>
      <c r="H19" s="68">
        <f t="shared" si="1"/>
        <v>31635.571428571428</v>
      </c>
      <c r="I19" s="72">
        <f t="shared" si="2"/>
        <v>1.4776824362066618</v>
      </c>
    </row>
    <row r="20" spans="1:9" ht="16.5" x14ac:dyDescent="0.3">
      <c r="A20" s="37"/>
      <c r="B20" s="34" t="s">
        <v>9</v>
      </c>
      <c r="C20" s="15" t="s">
        <v>168</v>
      </c>
      <c r="D20" s="164">
        <v>15210</v>
      </c>
      <c r="E20" s="164">
        <v>13900</v>
      </c>
      <c r="F20" s="71">
        <f t="shared" si="0"/>
        <v>1310</v>
      </c>
      <c r="G20" s="46">
        <v>5093.05</v>
      </c>
      <c r="H20" s="68">
        <f t="shared" si="1"/>
        <v>14555</v>
      </c>
      <c r="I20" s="72">
        <f t="shared" si="2"/>
        <v>1.8578160434317355</v>
      </c>
    </row>
    <row r="21" spans="1:9" ht="16.5" x14ac:dyDescent="0.3">
      <c r="A21" s="37"/>
      <c r="B21" s="34" t="s">
        <v>10</v>
      </c>
      <c r="C21" s="15" t="s">
        <v>169</v>
      </c>
      <c r="D21" s="164">
        <v>19277.777777777777</v>
      </c>
      <c r="E21" s="164">
        <v>18266.599999999999</v>
      </c>
      <c r="F21" s="71">
        <f t="shared" si="0"/>
        <v>1011.1777777777788</v>
      </c>
      <c r="G21" s="46">
        <v>4156.05</v>
      </c>
      <c r="H21" s="68">
        <f t="shared" si="1"/>
        <v>18772.188888888886</v>
      </c>
      <c r="I21" s="72">
        <f t="shared" si="2"/>
        <v>3.5168342269435851</v>
      </c>
    </row>
    <row r="22" spans="1:9" ht="16.5" x14ac:dyDescent="0.3">
      <c r="A22" s="37"/>
      <c r="B22" s="34" t="s">
        <v>11</v>
      </c>
      <c r="C22" s="15" t="s">
        <v>170</v>
      </c>
      <c r="D22" s="164">
        <v>4868.5</v>
      </c>
      <c r="E22" s="164">
        <v>3600</v>
      </c>
      <c r="F22" s="71">
        <f t="shared" si="0"/>
        <v>1268.5</v>
      </c>
      <c r="G22" s="46">
        <v>921.4</v>
      </c>
      <c r="H22" s="68">
        <f t="shared" si="1"/>
        <v>4234.25</v>
      </c>
      <c r="I22" s="72">
        <f t="shared" si="2"/>
        <v>3.5954525721727806</v>
      </c>
    </row>
    <row r="23" spans="1:9" ht="16.5" x14ac:dyDescent="0.3">
      <c r="A23" s="37"/>
      <c r="B23" s="34" t="s">
        <v>12</v>
      </c>
      <c r="C23" s="15" t="s">
        <v>171</v>
      </c>
      <c r="D23" s="164">
        <v>5718.75</v>
      </c>
      <c r="E23" s="164">
        <v>3900</v>
      </c>
      <c r="F23" s="71">
        <f t="shared" si="0"/>
        <v>1818.75</v>
      </c>
      <c r="G23" s="46">
        <v>1277.7</v>
      </c>
      <c r="H23" s="68">
        <f t="shared" si="1"/>
        <v>4809.375</v>
      </c>
      <c r="I23" s="72">
        <f t="shared" si="2"/>
        <v>2.7640878140408547</v>
      </c>
    </row>
    <row r="24" spans="1:9" ht="16.5" x14ac:dyDescent="0.3">
      <c r="A24" s="37"/>
      <c r="B24" s="34" t="s">
        <v>13</v>
      </c>
      <c r="C24" s="15" t="s">
        <v>172</v>
      </c>
      <c r="D24" s="164">
        <v>5368.5</v>
      </c>
      <c r="E24" s="164">
        <v>4200</v>
      </c>
      <c r="F24" s="71">
        <f t="shared" si="0"/>
        <v>1168.5</v>
      </c>
      <c r="G24" s="46">
        <v>1294.0277777777778</v>
      </c>
      <c r="H24" s="68">
        <f t="shared" si="1"/>
        <v>4784.25</v>
      </c>
      <c r="I24" s="72">
        <f t="shared" si="2"/>
        <v>2.6971772029623269</v>
      </c>
    </row>
    <row r="25" spans="1:9" ht="16.5" x14ac:dyDescent="0.3">
      <c r="A25" s="37"/>
      <c r="B25" s="34" t="s">
        <v>14</v>
      </c>
      <c r="C25" s="15" t="s">
        <v>173</v>
      </c>
      <c r="D25" s="164">
        <v>6593.5</v>
      </c>
      <c r="E25" s="164">
        <v>5166.6000000000004</v>
      </c>
      <c r="F25" s="71">
        <f t="shared" si="0"/>
        <v>1426.8999999999996</v>
      </c>
      <c r="G25" s="46">
        <v>1683.25</v>
      </c>
      <c r="H25" s="68">
        <f t="shared" si="1"/>
        <v>5880.05</v>
      </c>
      <c r="I25" s="72">
        <f t="shared" si="2"/>
        <v>2.4932719441556515</v>
      </c>
    </row>
    <row r="26" spans="1:9" ht="16.5" x14ac:dyDescent="0.3">
      <c r="A26" s="37"/>
      <c r="B26" s="34" t="s">
        <v>15</v>
      </c>
      <c r="C26" s="15" t="s">
        <v>174</v>
      </c>
      <c r="D26" s="164">
        <v>10327.555555555555</v>
      </c>
      <c r="E26" s="164">
        <v>8166.6</v>
      </c>
      <c r="F26" s="71">
        <f t="shared" si="0"/>
        <v>2160.9555555555544</v>
      </c>
      <c r="G26" s="46">
        <v>2888.125</v>
      </c>
      <c r="H26" s="68">
        <f t="shared" si="1"/>
        <v>9247.0777777777766</v>
      </c>
      <c r="I26" s="72">
        <f t="shared" si="2"/>
        <v>2.2017581572050298</v>
      </c>
    </row>
    <row r="27" spans="1:9" ht="16.5" x14ac:dyDescent="0.3">
      <c r="A27" s="37"/>
      <c r="B27" s="34" t="s">
        <v>16</v>
      </c>
      <c r="C27" s="15" t="s">
        <v>175</v>
      </c>
      <c r="D27" s="164">
        <v>5868.75</v>
      </c>
      <c r="E27" s="164">
        <v>4166.6000000000004</v>
      </c>
      <c r="F27" s="71">
        <f t="shared" si="0"/>
        <v>1702.1499999999996</v>
      </c>
      <c r="G27" s="46">
        <v>1552.7159722222223</v>
      </c>
      <c r="H27" s="68">
        <f t="shared" si="1"/>
        <v>5017.6750000000002</v>
      </c>
      <c r="I27" s="72">
        <f t="shared" si="2"/>
        <v>2.23154723063664</v>
      </c>
    </row>
    <row r="28" spans="1:9" ht="16.5" x14ac:dyDescent="0.3">
      <c r="A28" s="37"/>
      <c r="B28" s="34" t="s">
        <v>17</v>
      </c>
      <c r="C28" s="15" t="s">
        <v>176</v>
      </c>
      <c r="D28" s="164">
        <v>9549.75</v>
      </c>
      <c r="E28" s="164">
        <v>9433.2000000000007</v>
      </c>
      <c r="F28" s="71">
        <f t="shared" si="0"/>
        <v>116.54999999999927</v>
      </c>
      <c r="G28" s="46">
        <v>3146.2750000000001</v>
      </c>
      <c r="H28" s="68">
        <f t="shared" si="1"/>
        <v>9491.4750000000004</v>
      </c>
      <c r="I28" s="72">
        <f t="shared" si="2"/>
        <v>2.0167340744213398</v>
      </c>
    </row>
    <row r="29" spans="1:9" ht="16.5" x14ac:dyDescent="0.3">
      <c r="A29" s="37"/>
      <c r="B29" s="34" t="s">
        <v>18</v>
      </c>
      <c r="C29" s="15" t="s">
        <v>177</v>
      </c>
      <c r="D29" s="164">
        <v>22000</v>
      </c>
      <c r="E29" s="164">
        <v>14966.6</v>
      </c>
      <c r="F29" s="71">
        <f t="shared" si="0"/>
        <v>7033.4</v>
      </c>
      <c r="G29" s="46">
        <v>5682.6080357142855</v>
      </c>
      <c r="H29" s="68">
        <f t="shared" si="1"/>
        <v>18483.3</v>
      </c>
      <c r="I29" s="72">
        <f t="shared" si="2"/>
        <v>2.2526086409330728</v>
      </c>
    </row>
    <row r="30" spans="1:9" ht="17.25" thickBot="1" x14ac:dyDescent="0.35">
      <c r="A30" s="38"/>
      <c r="B30" s="36" t="s">
        <v>19</v>
      </c>
      <c r="C30" s="16" t="s">
        <v>178</v>
      </c>
      <c r="D30" s="180">
        <v>15718.5</v>
      </c>
      <c r="E30" s="167">
        <v>15400</v>
      </c>
      <c r="F30" s="74">
        <f t="shared" si="0"/>
        <v>318.5</v>
      </c>
      <c r="G30" s="49">
        <v>5083.3</v>
      </c>
      <c r="H30" s="100">
        <f t="shared" si="1"/>
        <v>15559.25</v>
      </c>
      <c r="I30" s="75">
        <f t="shared" si="2"/>
        <v>2.0608561367615525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152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25375</v>
      </c>
      <c r="E32" s="164">
        <v>26900</v>
      </c>
      <c r="F32" s="67">
        <f>D32-E32</f>
        <v>-1525</v>
      </c>
      <c r="G32" s="54">
        <v>10654.3125</v>
      </c>
      <c r="H32" s="68">
        <f>AVERAGE(D32:E32)</f>
        <v>26137.5</v>
      </c>
      <c r="I32" s="78">
        <f t="shared" si="2"/>
        <v>1.4532319659292892</v>
      </c>
    </row>
    <row r="33" spans="1:9" ht="16.5" x14ac:dyDescent="0.3">
      <c r="A33" s="37"/>
      <c r="B33" s="34" t="s">
        <v>27</v>
      </c>
      <c r="C33" s="15" t="s">
        <v>180</v>
      </c>
      <c r="D33" s="47">
        <v>25375</v>
      </c>
      <c r="E33" s="164">
        <v>25900</v>
      </c>
      <c r="F33" s="79">
        <f>D33-E33</f>
        <v>-525</v>
      </c>
      <c r="G33" s="46">
        <v>10638.608333333334</v>
      </c>
      <c r="H33" s="68">
        <f>AVERAGE(D33:E33)</f>
        <v>25637.5</v>
      </c>
      <c r="I33" s="72">
        <f t="shared" si="2"/>
        <v>1.4098546724078103</v>
      </c>
    </row>
    <row r="34" spans="1:9" ht="16.5" x14ac:dyDescent="0.3">
      <c r="A34" s="37"/>
      <c r="B34" s="39" t="s">
        <v>28</v>
      </c>
      <c r="C34" s="15" t="s">
        <v>181</v>
      </c>
      <c r="D34" s="47">
        <v>20250</v>
      </c>
      <c r="E34" s="164">
        <v>17433.2</v>
      </c>
      <c r="F34" s="71">
        <f>D34-E34</f>
        <v>2816.7999999999993</v>
      </c>
      <c r="G34" s="46">
        <v>6914.8051587301588</v>
      </c>
      <c r="H34" s="68">
        <f>AVERAGE(D34:E34)</f>
        <v>18841.599999999999</v>
      </c>
      <c r="I34" s="72">
        <f t="shared" si="2"/>
        <v>1.7248200878389011</v>
      </c>
    </row>
    <row r="35" spans="1:9" ht="16.5" x14ac:dyDescent="0.3">
      <c r="A35" s="37"/>
      <c r="B35" s="34" t="s">
        <v>29</v>
      </c>
      <c r="C35" s="15" t="s">
        <v>182</v>
      </c>
      <c r="D35" s="47">
        <v>8750</v>
      </c>
      <c r="E35" s="164">
        <v>10666.6</v>
      </c>
      <c r="F35" s="79">
        <f>D35-E35</f>
        <v>-1916.6000000000004</v>
      </c>
      <c r="G35" s="46">
        <v>5992.1875</v>
      </c>
      <c r="H35" s="68">
        <f>AVERAGE(D35:E35)</f>
        <v>9708.2999999999993</v>
      </c>
      <c r="I35" s="72">
        <f t="shared" si="2"/>
        <v>0.62015958279009109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14456.25</v>
      </c>
      <c r="E36" s="164">
        <v>11066.6</v>
      </c>
      <c r="F36" s="71">
        <f>D36-E36</f>
        <v>3389.6499999999996</v>
      </c>
      <c r="G36" s="49">
        <v>4198.95</v>
      </c>
      <c r="H36" s="68">
        <f>AVERAGE(D36:E36)</f>
        <v>12761.424999999999</v>
      </c>
      <c r="I36" s="80">
        <f t="shared" si="2"/>
        <v>2.039194322390121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146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392780</v>
      </c>
      <c r="E38" s="165">
        <v>363000</v>
      </c>
      <c r="F38" s="67">
        <f>D38-E38</f>
        <v>29780</v>
      </c>
      <c r="G38" s="46">
        <v>167748.5625</v>
      </c>
      <c r="H38" s="67">
        <f>AVERAGE(D38:E38)</f>
        <v>377890</v>
      </c>
      <c r="I38" s="78">
        <f t="shared" si="2"/>
        <v>1.252716770672774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285698.28571428574</v>
      </c>
      <c r="E39" s="166">
        <v>290833.2</v>
      </c>
      <c r="F39" s="74">
        <f>D39-E39</f>
        <v>-5134.9142857142724</v>
      </c>
      <c r="G39" s="46">
        <v>110683.325</v>
      </c>
      <c r="H39" s="81">
        <f>AVERAGE(D39:E39)</f>
        <v>288265.74285714288</v>
      </c>
      <c r="I39" s="75">
        <f t="shared" si="2"/>
        <v>1.604418893786782</v>
      </c>
    </row>
    <row r="40" spans="1:9" ht="15.75" customHeight="1" thickBot="1" x14ac:dyDescent="0.25">
      <c r="A40" s="247"/>
      <c r="B40" s="248"/>
      <c r="C40" s="249"/>
      <c r="D40" s="83">
        <f>SUM(D15:D39)</f>
        <v>1019902.5674603174</v>
      </c>
      <c r="E40" s="83">
        <f>SUM(E15:E39)</f>
        <v>948565.8</v>
      </c>
      <c r="F40" s="83">
        <f>SUM(F15:F39)</f>
        <v>71336.767460317467</v>
      </c>
      <c r="G40" s="83">
        <f>SUM(G15:G39)</f>
        <v>380595.12738095241</v>
      </c>
      <c r="H40" s="83">
        <f>AVERAGE(D40:E40)</f>
        <v>984234.18373015872</v>
      </c>
      <c r="I40" s="75">
        <f>(H40-G40)/G40</f>
        <v>1.5860398962622571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7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4" t="s">
        <v>201</v>
      </c>
      <c r="B9" s="234"/>
      <c r="C9" s="234"/>
      <c r="D9" s="234"/>
      <c r="E9" s="234"/>
      <c r="F9" s="234"/>
      <c r="G9" s="234"/>
      <c r="H9" s="234"/>
      <c r="I9" s="234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235" t="s">
        <v>3</v>
      </c>
      <c r="B13" s="241"/>
      <c r="C13" s="243" t="s">
        <v>0</v>
      </c>
      <c r="D13" s="237" t="s">
        <v>23</v>
      </c>
      <c r="E13" s="237" t="s">
        <v>221</v>
      </c>
      <c r="F13" s="254" t="s">
        <v>224</v>
      </c>
      <c r="G13" s="237" t="s">
        <v>197</v>
      </c>
      <c r="H13" s="254" t="s">
        <v>219</v>
      </c>
      <c r="I13" s="237" t="s">
        <v>187</v>
      </c>
    </row>
    <row r="14" spans="1:9" ht="33.75" customHeight="1" thickBot="1" x14ac:dyDescent="0.25">
      <c r="A14" s="236"/>
      <c r="B14" s="242"/>
      <c r="C14" s="244"/>
      <c r="D14" s="257"/>
      <c r="E14" s="238"/>
      <c r="F14" s="255"/>
      <c r="G14" s="256"/>
      <c r="H14" s="255"/>
      <c r="I14" s="256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153">
        <v>6084.85</v>
      </c>
      <c r="F16" s="42">
        <v>20916</v>
      </c>
      <c r="G16" s="21">
        <f t="shared" ref="G16:G31" si="0">(F16-E16)/E16</f>
        <v>2.4373895823233109</v>
      </c>
      <c r="H16" s="206">
        <v>33260.933333333334</v>
      </c>
      <c r="I16" s="21">
        <f t="shared" ref="I16:I31" si="1">(F16-H16)/H16</f>
        <v>-0.37115414680686454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155">
        <v>5272.6694444444438</v>
      </c>
      <c r="F17" s="46">
        <v>19637.375</v>
      </c>
      <c r="G17" s="21">
        <f t="shared" si="0"/>
        <v>2.7243705881640183</v>
      </c>
      <c r="H17" s="209">
        <v>21403.974999999999</v>
      </c>
      <c r="I17" s="21">
        <f t="shared" si="1"/>
        <v>-8.25360709868143E-2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155">
        <v>5250.4500000000007</v>
      </c>
      <c r="F18" s="46">
        <v>17180.5</v>
      </c>
      <c r="G18" s="21">
        <f t="shared" si="0"/>
        <v>2.2721957165576279</v>
      </c>
      <c r="H18" s="209">
        <v>16952.17142857143</v>
      </c>
      <c r="I18" s="21">
        <f t="shared" si="1"/>
        <v>1.346898669534111E-2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155">
        <v>1609.6944444444443</v>
      </c>
      <c r="F19" s="46">
        <v>24788.777777777777</v>
      </c>
      <c r="G19" s="21">
        <f t="shared" si="0"/>
        <v>14.399679028110926</v>
      </c>
      <c r="H19" s="209">
        <v>26094.266666666666</v>
      </c>
      <c r="I19" s="21">
        <f t="shared" si="1"/>
        <v>-5.0029721301060606E-2</v>
      </c>
    </row>
    <row r="20" spans="1:9" ht="17.25" customHeight="1" x14ac:dyDescent="0.3">
      <c r="A20" s="37"/>
      <c r="B20" s="34" t="s">
        <v>8</v>
      </c>
      <c r="C20" s="15" t="s">
        <v>89</v>
      </c>
      <c r="D20" s="11" t="s">
        <v>161</v>
      </c>
      <c r="E20" s="155">
        <v>12768.210714285713</v>
      </c>
      <c r="F20" s="46">
        <v>31635.571428571428</v>
      </c>
      <c r="G20" s="21">
        <f t="shared" si="0"/>
        <v>1.4776824362066618</v>
      </c>
      <c r="H20" s="209">
        <v>38374.766666666663</v>
      </c>
      <c r="I20" s="21">
        <f t="shared" si="1"/>
        <v>-0.1756152759607286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155">
        <v>5093.05</v>
      </c>
      <c r="F21" s="46">
        <v>14555</v>
      </c>
      <c r="G21" s="21">
        <f t="shared" si="0"/>
        <v>1.8578160434317355</v>
      </c>
      <c r="H21" s="209">
        <v>13544.444444444445</v>
      </c>
      <c r="I21" s="21">
        <f t="shared" si="1"/>
        <v>7.4610336341263267E-2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155">
        <v>4156.05</v>
      </c>
      <c r="F22" s="46">
        <v>18772.188888888886</v>
      </c>
      <c r="G22" s="21">
        <f t="shared" si="0"/>
        <v>3.5168342269435851</v>
      </c>
      <c r="H22" s="209">
        <v>17397.222222222223</v>
      </c>
      <c r="I22" s="21">
        <f t="shared" si="1"/>
        <v>7.9033689924955908E-2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155">
        <v>921.4</v>
      </c>
      <c r="F23" s="46">
        <v>4234.25</v>
      </c>
      <c r="G23" s="21">
        <f t="shared" si="0"/>
        <v>3.5954525721727806</v>
      </c>
      <c r="H23" s="209">
        <v>4227.0444444444438</v>
      </c>
      <c r="I23" s="21">
        <f t="shared" si="1"/>
        <v>1.7046320781004282E-3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155">
        <v>1277.7</v>
      </c>
      <c r="F24" s="46">
        <v>4809.375</v>
      </c>
      <c r="G24" s="21">
        <f t="shared" si="0"/>
        <v>2.7640878140408547</v>
      </c>
      <c r="H24" s="209">
        <v>4793.125</v>
      </c>
      <c r="I24" s="21">
        <f t="shared" si="1"/>
        <v>3.3902725257530316E-3</v>
      </c>
    </row>
    <row r="25" spans="1:9" ht="16.5" x14ac:dyDescent="0.3">
      <c r="A25" s="37"/>
      <c r="B25" s="34" t="s">
        <v>13</v>
      </c>
      <c r="C25" s="147" t="s">
        <v>93</v>
      </c>
      <c r="D25" s="13" t="s">
        <v>81</v>
      </c>
      <c r="E25" s="155">
        <v>1294.0277777777778</v>
      </c>
      <c r="F25" s="46">
        <v>4784.25</v>
      </c>
      <c r="G25" s="21">
        <f t="shared" si="0"/>
        <v>2.6971772029623269</v>
      </c>
      <c r="H25" s="209">
        <v>4668.625</v>
      </c>
      <c r="I25" s="21">
        <f t="shared" si="1"/>
        <v>2.4766392674502664E-2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155">
        <v>1683.25</v>
      </c>
      <c r="F26" s="46">
        <v>5880.05</v>
      </c>
      <c r="G26" s="21">
        <f t="shared" si="0"/>
        <v>2.4932719441556515</v>
      </c>
      <c r="H26" s="209">
        <v>5680.4444444444443</v>
      </c>
      <c r="I26" s="21">
        <f t="shared" si="1"/>
        <v>3.5139073624912032E-2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155">
        <v>2888.125</v>
      </c>
      <c r="F27" s="46">
        <v>9247.0777777777766</v>
      </c>
      <c r="G27" s="21">
        <f t="shared" si="0"/>
        <v>2.2017581572050298</v>
      </c>
      <c r="H27" s="209">
        <v>9230.4111111111124</v>
      </c>
      <c r="I27" s="21">
        <f t="shared" si="1"/>
        <v>1.8056256071413473E-3</v>
      </c>
    </row>
    <row r="28" spans="1:9" ht="16.5" x14ac:dyDescent="0.3">
      <c r="A28" s="37"/>
      <c r="B28" s="34" t="s">
        <v>16</v>
      </c>
      <c r="C28" s="15" t="s">
        <v>96</v>
      </c>
      <c r="D28" s="187" t="s">
        <v>81</v>
      </c>
      <c r="E28" s="155">
        <v>1552.7159722222223</v>
      </c>
      <c r="F28" s="46">
        <v>5017.6750000000002</v>
      </c>
      <c r="G28" s="21">
        <f t="shared" si="0"/>
        <v>2.23154723063664</v>
      </c>
      <c r="H28" s="209">
        <v>5106.25</v>
      </c>
      <c r="I28" s="21">
        <f t="shared" si="1"/>
        <v>-1.7346389228886133E-2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155">
        <v>3146.2750000000001</v>
      </c>
      <c r="F29" s="46">
        <v>9491.4750000000004</v>
      </c>
      <c r="G29" s="21">
        <f t="shared" si="0"/>
        <v>2.0167340744213398</v>
      </c>
      <c r="H29" s="209">
        <v>9121.75</v>
      </c>
      <c r="I29" s="21">
        <f t="shared" si="1"/>
        <v>4.0532244361005332E-2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155">
        <v>5682.6080357142855</v>
      </c>
      <c r="F30" s="46">
        <v>18483.3</v>
      </c>
      <c r="G30" s="21">
        <f t="shared" si="0"/>
        <v>2.2526086409330728</v>
      </c>
      <c r="H30" s="209">
        <v>18304.728571428572</v>
      </c>
      <c r="I30" s="21">
        <f t="shared" si="1"/>
        <v>9.7554808242366151E-3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157">
        <v>5083.3</v>
      </c>
      <c r="F31" s="49">
        <v>15559.25</v>
      </c>
      <c r="G31" s="23">
        <f t="shared" si="0"/>
        <v>2.0608561367615525</v>
      </c>
      <c r="H31" s="212">
        <v>16466.474999999999</v>
      </c>
      <c r="I31" s="23">
        <f t="shared" si="1"/>
        <v>-5.5095276918708989E-2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175"/>
      <c r="F32" s="41"/>
      <c r="G32" s="41"/>
      <c r="H32" s="179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160">
        <v>10654.3125</v>
      </c>
      <c r="F33" s="54">
        <v>26137.5</v>
      </c>
      <c r="G33" s="21">
        <f>(F33-E33)/E33</f>
        <v>1.4532319659292892</v>
      </c>
      <c r="H33" s="215">
        <v>28450</v>
      </c>
      <c r="I33" s="21">
        <f>(F33-H33)/H33</f>
        <v>-8.1282952548330401E-2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155">
        <v>10638.608333333334</v>
      </c>
      <c r="F34" s="46">
        <v>25637.5</v>
      </c>
      <c r="G34" s="21">
        <f>(F34-E34)/E34</f>
        <v>1.4098546724078103</v>
      </c>
      <c r="H34" s="209">
        <v>27050</v>
      </c>
      <c r="I34" s="21">
        <f>(F34-H34)/H34</f>
        <v>-5.2218114602587802E-2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155">
        <v>6914.8051587301588</v>
      </c>
      <c r="F35" s="46">
        <v>18841.599999999999</v>
      </c>
      <c r="G35" s="21">
        <f>(F35-E35)/E35</f>
        <v>1.7248200878389011</v>
      </c>
      <c r="H35" s="209">
        <v>18161.599999999999</v>
      </c>
      <c r="I35" s="21">
        <f>(F35-H35)/H35</f>
        <v>3.7441635098229231E-2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155">
        <v>5992.1875</v>
      </c>
      <c r="F36" s="46">
        <v>9708.2999999999993</v>
      </c>
      <c r="G36" s="21">
        <f>(F36-E36)/E36</f>
        <v>0.62015958279009109</v>
      </c>
      <c r="H36" s="209">
        <v>11008.3</v>
      </c>
      <c r="I36" s="21">
        <f>(F36-H36)/H36</f>
        <v>-0.11809271186286711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157">
        <v>4198.95</v>
      </c>
      <c r="F37" s="49">
        <v>12761.424999999999</v>
      </c>
      <c r="G37" s="23">
        <f>(F37-E37)/E37</f>
        <v>2.039194322390121</v>
      </c>
      <c r="H37" s="212">
        <v>12850</v>
      </c>
      <c r="I37" s="23">
        <f>(F37-H37)/H37</f>
        <v>-6.8929961089494729E-3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175"/>
      <c r="F38" s="41"/>
      <c r="G38" s="41"/>
      <c r="H38" s="179"/>
      <c r="I38" s="124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154">
        <v>167748.5625</v>
      </c>
      <c r="F39" s="46">
        <v>377890</v>
      </c>
      <c r="G39" s="21">
        <f t="shared" ref="G39:G44" si="2">(F39-E39)/E39</f>
        <v>1.252716770672774</v>
      </c>
      <c r="H39" s="209">
        <v>380790</v>
      </c>
      <c r="I39" s="21">
        <f t="shared" ref="I39:I44" si="3">(F39-H39)/H39</f>
        <v>-7.6157462118227898E-3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156">
        <v>110683.325</v>
      </c>
      <c r="F40" s="46">
        <v>288265.74285714288</v>
      </c>
      <c r="G40" s="21">
        <f t="shared" si="2"/>
        <v>1.604418893786782</v>
      </c>
      <c r="H40" s="209">
        <v>298377.71428571432</v>
      </c>
      <c r="I40" s="21">
        <f t="shared" si="3"/>
        <v>-3.3889834744456261E-2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156">
        <v>71552.625</v>
      </c>
      <c r="F41" s="57">
        <v>167689.66666666666</v>
      </c>
      <c r="G41" s="21">
        <f t="shared" si="2"/>
        <v>1.3435851118902578</v>
      </c>
      <c r="H41" s="217">
        <v>188139.66666666666</v>
      </c>
      <c r="I41" s="21">
        <f t="shared" si="3"/>
        <v>-0.10869584475363162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156">
        <v>29342.75</v>
      </c>
      <c r="F42" s="47">
        <v>70320</v>
      </c>
      <c r="G42" s="21">
        <f t="shared" si="2"/>
        <v>1.3965033952168764</v>
      </c>
      <c r="H42" s="210">
        <v>71498.571428571435</v>
      </c>
      <c r="I42" s="21">
        <f t="shared" si="3"/>
        <v>-1.6483845831085621E-2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156">
        <v>24800</v>
      </c>
      <c r="F43" s="47">
        <v>63375</v>
      </c>
      <c r="G43" s="21">
        <f t="shared" si="2"/>
        <v>1.5554435483870968</v>
      </c>
      <c r="H43" s="210">
        <v>64333.333333333336</v>
      </c>
      <c r="I43" s="21">
        <f t="shared" si="3"/>
        <v>-1.4896373056994856E-2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158">
        <v>50157.5</v>
      </c>
      <c r="F44" s="50">
        <v>149313.125</v>
      </c>
      <c r="G44" s="31">
        <f t="shared" si="2"/>
        <v>1.9768853112695011</v>
      </c>
      <c r="H44" s="213">
        <v>152437.5</v>
      </c>
      <c r="I44" s="31">
        <f t="shared" si="3"/>
        <v>-2.0496104961049609E-2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175"/>
      <c r="F45" s="122"/>
      <c r="G45" s="41"/>
      <c r="H45" s="169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154">
        <v>31237.214285714286</v>
      </c>
      <c r="F46" s="43">
        <v>99465.375</v>
      </c>
      <c r="G46" s="21">
        <f t="shared" ref="G46:G51" si="4">(F46-E46)/E46</f>
        <v>2.1841947905543067</v>
      </c>
      <c r="H46" s="207">
        <v>105108.66666666667</v>
      </c>
      <c r="I46" s="21">
        <f t="shared" ref="I46:I51" si="5">(F46-H46)/H46</f>
        <v>-5.3690069959343709E-2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156">
        <v>20349.177777777779</v>
      </c>
      <c r="F47" s="47">
        <v>78974.777777777781</v>
      </c>
      <c r="G47" s="21">
        <f t="shared" si="4"/>
        <v>2.8809812681484264</v>
      </c>
      <c r="H47" s="210">
        <v>83552</v>
      </c>
      <c r="I47" s="21">
        <f t="shared" si="5"/>
        <v>-5.4782916294310355E-2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156">
        <v>67966.715277777781</v>
      </c>
      <c r="F48" s="47">
        <v>276682.16666666669</v>
      </c>
      <c r="G48" s="21">
        <f t="shared" si="4"/>
        <v>3.0708479957560928</v>
      </c>
      <c r="H48" s="210">
        <v>277807.16666666669</v>
      </c>
      <c r="I48" s="21">
        <f t="shared" si="5"/>
        <v>-4.0495715553294457E-3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156">
        <v>127224.33333333334</v>
      </c>
      <c r="F49" s="47">
        <v>369955</v>
      </c>
      <c r="G49" s="21">
        <f t="shared" si="4"/>
        <v>1.9078949781619343</v>
      </c>
      <c r="H49" s="210">
        <v>349982.5</v>
      </c>
      <c r="I49" s="21">
        <f t="shared" si="5"/>
        <v>5.7067139071239274E-2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156">
        <v>5882.1875</v>
      </c>
      <c r="F50" s="47">
        <v>26667.5</v>
      </c>
      <c r="G50" s="21">
        <f t="shared" si="4"/>
        <v>3.5336025075705253</v>
      </c>
      <c r="H50" s="210">
        <v>26667.5</v>
      </c>
      <c r="I50" s="21">
        <f t="shared" si="5"/>
        <v>0</v>
      </c>
    </row>
    <row r="51" spans="1:9" ht="16.5" customHeight="1" thickBot="1" x14ac:dyDescent="0.35">
      <c r="A51" s="38"/>
      <c r="B51" s="34" t="s">
        <v>50</v>
      </c>
      <c r="C51" s="147" t="s">
        <v>159</v>
      </c>
      <c r="D51" s="12" t="s">
        <v>112</v>
      </c>
      <c r="E51" s="158">
        <v>54748.25</v>
      </c>
      <c r="F51" s="50">
        <v>269750</v>
      </c>
      <c r="G51" s="31">
        <f t="shared" si="4"/>
        <v>3.9270981264241325</v>
      </c>
      <c r="H51" s="213">
        <v>269750</v>
      </c>
      <c r="I51" s="31">
        <f t="shared" si="5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175"/>
      <c r="F52" s="41"/>
      <c r="G52" s="41"/>
      <c r="H52" s="179"/>
      <c r="I52" s="8"/>
    </row>
    <row r="53" spans="1:9" ht="16.5" x14ac:dyDescent="0.3">
      <c r="A53" s="33"/>
      <c r="B53" s="91" t="s">
        <v>38</v>
      </c>
      <c r="C53" s="19" t="s">
        <v>115</v>
      </c>
      <c r="D53" s="20" t="s">
        <v>114</v>
      </c>
      <c r="E53" s="154">
        <v>22975</v>
      </c>
      <c r="F53" s="66">
        <v>51000</v>
      </c>
      <c r="G53" s="22">
        <f t="shared" ref="G53:G61" si="6">(F53-E53)/E53</f>
        <v>1.219804134929271</v>
      </c>
      <c r="H53" s="163">
        <v>52250</v>
      </c>
      <c r="I53" s="22">
        <f t="shared" ref="I53:I61" si="7">(F53-H53)/H53</f>
        <v>-2.3923444976076555E-2</v>
      </c>
    </row>
    <row r="54" spans="1:9" ht="16.5" x14ac:dyDescent="0.3">
      <c r="A54" s="37"/>
      <c r="B54" s="92" t="s">
        <v>39</v>
      </c>
      <c r="C54" s="15" t="s">
        <v>116</v>
      </c>
      <c r="D54" s="11" t="s">
        <v>114</v>
      </c>
      <c r="E54" s="156">
        <v>24898.958333333332</v>
      </c>
      <c r="F54" s="70">
        <v>58520</v>
      </c>
      <c r="G54" s="21">
        <f t="shared" si="6"/>
        <v>1.3502991256327661</v>
      </c>
      <c r="H54" s="221">
        <v>59886.666666666664</v>
      </c>
      <c r="I54" s="21">
        <f t="shared" si="7"/>
        <v>-2.2820883891795575E-2</v>
      </c>
    </row>
    <row r="55" spans="1:9" ht="16.5" x14ac:dyDescent="0.3">
      <c r="A55" s="37"/>
      <c r="B55" s="92" t="s">
        <v>40</v>
      </c>
      <c r="C55" s="15" t="s">
        <v>117</v>
      </c>
      <c r="D55" s="11" t="s">
        <v>114</v>
      </c>
      <c r="E55" s="156">
        <v>24820.9</v>
      </c>
      <c r="F55" s="70">
        <v>43633.599999999999</v>
      </c>
      <c r="G55" s="21">
        <f t="shared" si="6"/>
        <v>0.7579378668783161</v>
      </c>
      <c r="H55" s="221">
        <v>43633.599999999999</v>
      </c>
      <c r="I55" s="21">
        <f t="shared" si="7"/>
        <v>0</v>
      </c>
    </row>
    <row r="56" spans="1:9" ht="16.5" x14ac:dyDescent="0.3">
      <c r="A56" s="37"/>
      <c r="B56" s="92" t="s">
        <v>41</v>
      </c>
      <c r="C56" s="15" t="s">
        <v>118</v>
      </c>
      <c r="D56" s="11" t="s">
        <v>114</v>
      </c>
      <c r="E56" s="156">
        <v>28194.5</v>
      </c>
      <c r="F56" s="70">
        <v>60733.75</v>
      </c>
      <c r="G56" s="21">
        <f t="shared" si="6"/>
        <v>1.1540992037454114</v>
      </c>
      <c r="H56" s="221">
        <v>57395</v>
      </c>
      <c r="I56" s="21">
        <f t="shared" si="7"/>
        <v>5.8171443505531842E-2</v>
      </c>
    </row>
    <row r="57" spans="1:9" ht="16.5" x14ac:dyDescent="0.3">
      <c r="A57" s="37"/>
      <c r="B57" s="92" t="s">
        <v>42</v>
      </c>
      <c r="C57" s="15" t="s">
        <v>198</v>
      </c>
      <c r="D57" s="11" t="s">
        <v>114</v>
      </c>
      <c r="E57" s="156">
        <v>13657.15</v>
      </c>
      <c r="F57" s="98">
        <v>29410.833333333332</v>
      </c>
      <c r="G57" s="21">
        <f t="shared" si="6"/>
        <v>1.1535117746626005</v>
      </c>
      <c r="H57" s="226">
        <v>28248.333333333332</v>
      </c>
      <c r="I57" s="21">
        <f t="shared" si="7"/>
        <v>4.1152870375833386E-2</v>
      </c>
    </row>
    <row r="58" spans="1:9" ht="16.5" customHeight="1" thickBot="1" x14ac:dyDescent="0.35">
      <c r="A58" s="38"/>
      <c r="B58" s="93" t="s">
        <v>43</v>
      </c>
      <c r="C58" s="16" t="s">
        <v>119</v>
      </c>
      <c r="D58" s="12" t="s">
        <v>114</v>
      </c>
      <c r="E58" s="158">
        <v>4053.6750000000002</v>
      </c>
      <c r="F58" s="50">
        <v>15583.333333333334</v>
      </c>
      <c r="G58" s="29">
        <f t="shared" si="6"/>
        <v>2.8442483261073797</v>
      </c>
      <c r="H58" s="213">
        <v>16000</v>
      </c>
      <c r="I58" s="29">
        <f t="shared" si="7"/>
        <v>-2.604166666666663E-2</v>
      </c>
    </row>
    <row r="59" spans="1:9" ht="16.5" x14ac:dyDescent="0.3">
      <c r="A59" s="37"/>
      <c r="B59" s="94" t="s">
        <v>54</v>
      </c>
      <c r="C59" s="14" t="s">
        <v>121</v>
      </c>
      <c r="D59" s="11" t="s">
        <v>120</v>
      </c>
      <c r="E59" s="156">
        <v>28159.722222222223</v>
      </c>
      <c r="F59" s="68">
        <v>51307.142857142855</v>
      </c>
      <c r="G59" s="21">
        <f t="shared" si="6"/>
        <v>0.82200457988374132</v>
      </c>
      <c r="H59" s="220">
        <v>51970</v>
      </c>
      <c r="I59" s="21">
        <f t="shared" si="7"/>
        <v>-1.2754611176777852E-2</v>
      </c>
    </row>
    <row r="60" spans="1:9" ht="16.5" x14ac:dyDescent="0.3">
      <c r="A60" s="37"/>
      <c r="B60" s="92" t="s">
        <v>55</v>
      </c>
      <c r="C60" s="15" t="s">
        <v>122</v>
      </c>
      <c r="D60" s="13" t="s">
        <v>120</v>
      </c>
      <c r="E60" s="161">
        <v>32733.459821428572</v>
      </c>
      <c r="F60" s="70">
        <v>60249.714285714283</v>
      </c>
      <c r="G60" s="21">
        <f t="shared" si="6"/>
        <v>0.84061552351617042</v>
      </c>
      <c r="H60" s="221">
        <v>60856.857142857145</v>
      </c>
      <c r="I60" s="21">
        <f t="shared" si="7"/>
        <v>-9.9765726599656251E-3</v>
      </c>
    </row>
    <row r="61" spans="1:9" ht="16.5" customHeight="1" thickBot="1" x14ac:dyDescent="0.35">
      <c r="A61" s="38"/>
      <c r="B61" s="93" t="s">
        <v>56</v>
      </c>
      <c r="C61" s="16" t="s">
        <v>123</v>
      </c>
      <c r="D61" s="12" t="s">
        <v>120</v>
      </c>
      <c r="E61" s="158">
        <v>218000</v>
      </c>
      <c r="F61" s="73">
        <v>525500</v>
      </c>
      <c r="G61" s="29">
        <f t="shared" si="6"/>
        <v>1.4105504587155964</v>
      </c>
      <c r="H61" s="222">
        <v>525500</v>
      </c>
      <c r="I61" s="29">
        <f t="shared" si="7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175"/>
      <c r="F62" s="52"/>
      <c r="G62" s="41"/>
      <c r="H62" s="159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154">
        <v>35795.805555555555</v>
      </c>
      <c r="F63" s="54">
        <v>135266.625</v>
      </c>
      <c r="G63" s="21">
        <f t="shared" ref="G63:G68" si="8">(F63-E63)/E63</f>
        <v>2.7788400875645731</v>
      </c>
      <c r="H63" s="215">
        <v>139639</v>
      </c>
      <c r="I63" s="21">
        <f t="shared" ref="I63:I74" si="9">(F63-H63)/H63</f>
        <v>-3.1311990203309964E-2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156">
        <v>191808.85714285716</v>
      </c>
      <c r="F64" s="46">
        <v>671047.5</v>
      </c>
      <c r="G64" s="21">
        <f t="shared" si="8"/>
        <v>2.49852196606443</v>
      </c>
      <c r="H64" s="209">
        <v>646043</v>
      </c>
      <c r="I64" s="21">
        <f t="shared" si="9"/>
        <v>3.8704080068973738E-2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156">
        <v>124082.11309523811</v>
      </c>
      <c r="F65" s="46">
        <v>439535</v>
      </c>
      <c r="G65" s="21">
        <f t="shared" si="8"/>
        <v>2.5422913829863525</v>
      </c>
      <c r="H65" s="209">
        <v>456232.5</v>
      </c>
      <c r="I65" s="21">
        <f t="shared" si="9"/>
        <v>-3.6598664058347441E-2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156">
        <v>63999</v>
      </c>
      <c r="F66" s="46">
        <v>150565</v>
      </c>
      <c r="G66" s="21">
        <f t="shared" si="8"/>
        <v>1.3526148846075721</v>
      </c>
      <c r="H66" s="209">
        <v>158933.33333333334</v>
      </c>
      <c r="I66" s="21">
        <f t="shared" si="9"/>
        <v>-5.2653104026845698E-2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156">
        <v>28523.3125</v>
      </c>
      <c r="F67" s="46">
        <v>75009</v>
      </c>
      <c r="G67" s="21">
        <f t="shared" si="8"/>
        <v>1.6297436526700746</v>
      </c>
      <c r="H67" s="209">
        <v>75935</v>
      </c>
      <c r="I67" s="21">
        <f t="shared" si="9"/>
        <v>-1.2194640152762231E-2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158">
        <v>23142.691666666666</v>
      </c>
      <c r="F68" s="58">
        <v>66645.75</v>
      </c>
      <c r="G68" s="31">
        <f t="shared" si="8"/>
        <v>1.8797752206150036</v>
      </c>
      <c r="H68" s="218">
        <v>63527.666666666664</v>
      </c>
      <c r="I68" s="31">
        <f t="shared" si="9"/>
        <v>4.9082289606103419E-2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175"/>
      <c r="F69" s="52"/>
      <c r="G69" s="52"/>
      <c r="H69" s="159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154">
        <v>26485.3125</v>
      </c>
      <c r="F70" s="43">
        <v>67209.75</v>
      </c>
      <c r="G70" s="21">
        <f>(F70-E70)/E70</f>
        <v>1.5376234469576298</v>
      </c>
      <c r="H70" s="207">
        <v>70752.571428571435</v>
      </c>
      <c r="I70" s="21">
        <f t="shared" si="9"/>
        <v>-5.0073394606556534E-2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156">
        <v>10959.333333333332</v>
      </c>
      <c r="F71" s="47">
        <v>52902.571428571428</v>
      </c>
      <c r="G71" s="21">
        <f>(F71-E71)/E71</f>
        <v>3.827170578676145</v>
      </c>
      <c r="H71" s="210">
        <v>55054.666666666664</v>
      </c>
      <c r="I71" s="21">
        <f t="shared" si="9"/>
        <v>-3.9090151087922978E-2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156">
        <v>10260.416666666668</v>
      </c>
      <c r="F72" s="47">
        <v>28787.166666666668</v>
      </c>
      <c r="G72" s="21">
        <f>(F72-E72)/E72</f>
        <v>1.8056527918781724</v>
      </c>
      <c r="H72" s="210">
        <v>27631.857142857141</v>
      </c>
      <c r="I72" s="21">
        <f t="shared" si="9"/>
        <v>4.1810780861979632E-2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156">
        <v>11883.75</v>
      </c>
      <c r="F73" s="47">
        <v>31465.75</v>
      </c>
      <c r="G73" s="21">
        <f>(F73-E73)/E73</f>
        <v>1.6477963605764174</v>
      </c>
      <c r="H73" s="210">
        <v>31465.75</v>
      </c>
      <c r="I73" s="21">
        <f t="shared" si="9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158">
        <v>12167.09375</v>
      </c>
      <c r="F74" s="50">
        <v>26556.6</v>
      </c>
      <c r="G74" s="21">
        <f>(F74-E74)/E74</f>
        <v>1.1826576293126696</v>
      </c>
      <c r="H74" s="213">
        <v>26033.25</v>
      </c>
      <c r="I74" s="21">
        <f t="shared" si="9"/>
        <v>2.010313733398629E-2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175"/>
      <c r="F75" s="52"/>
      <c r="G75" s="52"/>
      <c r="H75" s="159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156">
        <v>8164.166666666667</v>
      </c>
      <c r="F76" s="43">
        <v>22142</v>
      </c>
      <c r="G76" s="22">
        <f t="shared" ref="G76:G82" si="10">(F76-E76)/E76</f>
        <v>1.7120955394508521</v>
      </c>
      <c r="H76" s="207">
        <v>21147</v>
      </c>
      <c r="I76" s="22">
        <f t="shared" ref="I76:I82" si="11">(F76-H76)/H76</f>
        <v>4.7051591242256587E-2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156">
        <v>10564.584821428572</v>
      </c>
      <c r="F77" s="32">
        <v>27632.857142857141</v>
      </c>
      <c r="G77" s="21">
        <f t="shared" si="10"/>
        <v>1.615612218551959</v>
      </c>
      <c r="H77" s="201">
        <v>27947.142857142859</v>
      </c>
      <c r="I77" s="21">
        <f t="shared" si="11"/>
        <v>-1.1245718959259939E-2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156">
        <v>4340.4166666666661</v>
      </c>
      <c r="F78" s="47">
        <v>13803</v>
      </c>
      <c r="G78" s="21">
        <f t="shared" si="10"/>
        <v>2.1801094364980327</v>
      </c>
      <c r="H78" s="210">
        <v>13803</v>
      </c>
      <c r="I78" s="21">
        <f t="shared" si="11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156">
        <v>7773.6111111111113</v>
      </c>
      <c r="F79" s="47">
        <v>23399.375</v>
      </c>
      <c r="G79" s="21">
        <f t="shared" si="10"/>
        <v>2.010103626943005</v>
      </c>
      <c r="H79" s="210">
        <v>23311.25</v>
      </c>
      <c r="I79" s="21">
        <f t="shared" si="11"/>
        <v>3.7803635583677411E-3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162">
        <v>6943.6036706349205</v>
      </c>
      <c r="F80" s="61">
        <v>34207.166666666664</v>
      </c>
      <c r="G80" s="21">
        <f t="shared" si="10"/>
        <v>3.9264284497301638</v>
      </c>
      <c r="H80" s="219">
        <v>34207.166666666664</v>
      </c>
      <c r="I80" s="21">
        <f t="shared" si="11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162">
        <v>56000</v>
      </c>
      <c r="F81" s="61">
        <v>75000</v>
      </c>
      <c r="G81" s="21">
        <f t="shared" si="10"/>
        <v>0.3392857142857143</v>
      </c>
      <c r="H81" s="219">
        <v>75000</v>
      </c>
      <c r="I81" s="21">
        <f t="shared" si="11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158">
        <v>9980.6597222222226</v>
      </c>
      <c r="F82" s="50">
        <v>44648.3</v>
      </c>
      <c r="G82" s="23">
        <f t="shared" si="10"/>
        <v>3.4734818381383445</v>
      </c>
      <c r="H82" s="213">
        <v>49372.3</v>
      </c>
      <c r="I82" s="23">
        <f t="shared" si="11"/>
        <v>-9.5681181553219113E-2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73" zoomScaleNormal="100" workbookViewId="0">
      <selection activeCell="E91" sqref="E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34" t="s">
        <v>201</v>
      </c>
      <c r="B9" s="234"/>
      <c r="C9" s="234"/>
      <c r="D9" s="234"/>
      <c r="E9" s="234"/>
      <c r="F9" s="234"/>
      <c r="G9" s="234"/>
      <c r="H9" s="234"/>
      <c r="I9" s="234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s="145" customFormat="1" ht="24.75" customHeight="1" x14ac:dyDescent="0.2">
      <c r="A13" s="235" t="s">
        <v>3</v>
      </c>
      <c r="B13" s="241"/>
      <c r="C13" s="243" t="s">
        <v>0</v>
      </c>
      <c r="D13" s="237" t="s">
        <v>23</v>
      </c>
      <c r="E13" s="237" t="s">
        <v>221</v>
      </c>
      <c r="F13" s="254" t="s">
        <v>224</v>
      </c>
      <c r="G13" s="237" t="s">
        <v>197</v>
      </c>
      <c r="H13" s="254" t="s">
        <v>219</v>
      </c>
      <c r="I13" s="237" t="s">
        <v>187</v>
      </c>
    </row>
    <row r="14" spans="1:9" s="145" customFormat="1" ht="33.75" customHeight="1" thickBot="1" x14ac:dyDescent="0.25">
      <c r="A14" s="236"/>
      <c r="B14" s="242"/>
      <c r="C14" s="244"/>
      <c r="D14" s="257"/>
      <c r="E14" s="238"/>
      <c r="F14" s="255"/>
      <c r="G14" s="256"/>
      <c r="H14" s="255"/>
      <c r="I14" s="256"/>
    </row>
    <row r="15" spans="1:9" ht="17.25" customHeight="1" thickBot="1" x14ac:dyDescent="0.3">
      <c r="A15" s="33" t="s">
        <v>24</v>
      </c>
      <c r="B15" s="27" t="s">
        <v>22</v>
      </c>
      <c r="C15" s="125"/>
      <c r="D15" s="6"/>
      <c r="E15" s="30"/>
      <c r="F15" s="7"/>
      <c r="G15" s="7"/>
      <c r="H15" s="7"/>
      <c r="I15" s="8"/>
    </row>
    <row r="16" spans="1:9" ht="15.75" customHeight="1" x14ac:dyDescent="0.3">
      <c r="A16" s="149"/>
      <c r="B16" s="205" t="s">
        <v>4</v>
      </c>
      <c r="C16" s="188" t="s">
        <v>84</v>
      </c>
      <c r="D16" s="185" t="s">
        <v>161</v>
      </c>
      <c r="E16" s="206">
        <v>6084.85</v>
      </c>
      <c r="F16" s="206">
        <v>20916</v>
      </c>
      <c r="G16" s="194">
        <f>(F16-E16)/E16</f>
        <v>2.4373895823233109</v>
      </c>
      <c r="H16" s="206">
        <v>33260.933333333334</v>
      </c>
      <c r="I16" s="194">
        <f>(F16-H16)/H16</f>
        <v>-0.37115414680686454</v>
      </c>
    </row>
    <row r="17" spans="1:9" ht="16.5" x14ac:dyDescent="0.3">
      <c r="A17" s="150"/>
      <c r="B17" s="202" t="s">
        <v>8</v>
      </c>
      <c r="C17" s="189" t="s">
        <v>89</v>
      </c>
      <c r="D17" s="185" t="s">
        <v>161</v>
      </c>
      <c r="E17" s="209">
        <v>12768.210714285713</v>
      </c>
      <c r="F17" s="209">
        <v>31635.571428571428</v>
      </c>
      <c r="G17" s="194">
        <f>(F17-E17)/E17</f>
        <v>1.4776824362066618</v>
      </c>
      <c r="H17" s="209">
        <v>38374.766666666663</v>
      </c>
      <c r="I17" s="194">
        <f>(F17-H17)/H17</f>
        <v>-0.1756152759607286</v>
      </c>
    </row>
    <row r="18" spans="1:9" ht="16.5" x14ac:dyDescent="0.3">
      <c r="A18" s="150"/>
      <c r="B18" s="202" t="s">
        <v>5</v>
      </c>
      <c r="C18" s="189" t="s">
        <v>85</v>
      </c>
      <c r="D18" s="185" t="s">
        <v>161</v>
      </c>
      <c r="E18" s="209">
        <v>5272.6694444444438</v>
      </c>
      <c r="F18" s="209">
        <v>19637.375</v>
      </c>
      <c r="G18" s="194">
        <f>(F18-E18)/E18</f>
        <v>2.7243705881640183</v>
      </c>
      <c r="H18" s="209">
        <v>21403.974999999999</v>
      </c>
      <c r="I18" s="194">
        <f>(F18-H18)/H18</f>
        <v>-8.25360709868143E-2</v>
      </c>
    </row>
    <row r="19" spans="1:9" ht="16.5" x14ac:dyDescent="0.3">
      <c r="A19" s="150"/>
      <c r="B19" s="202" t="s">
        <v>19</v>
      </c>
      <c r="C19" s="189" t="s">
        <v>99</v>
      </c>
      <c r="D19" s="185" t="s">
        <v>161</v>
      </c>
      <c r="E19" s="209">
        <v>5083.3</v>
      </c>
      <c r="F19" s="209">
        <v>15559.25</v>
      </c>
      <c r="G19" s="194">
        <f>(F19-E19)/E19</f>
        <v>2.0608561367615525</v>
      </c>
      <c r="H19" s="209">
        <v>16466.474999999999</v>
      </c>
      <c r="I19" s="194">
        <f>(F19-H19)/H19</f>
        <v>-5.5095276918708989E-2</v>
      </c>
    </row>
    <row r="20" spans="1:9" ht="16.5" x14ac:dyDescent="0.3">
      <c r="A20" s="150"/>
      <c r="B20" s="202" t="s">
        <v>7</v>
      </c>
      <c r="C20" s="189" t="s">
        <v>87</v>
      </c>
      <c r="D20" s="185" t="s">
        <v>161</v>
      </c>
      <c r="E20" s="209">
        <v>1609.6944444444443</v>
      </c>
      <c r="F20" s="209">
        <v>24788.777777777777</v>
      </c>
      <c r="G20" s="194">
        <f>(F20-E20)/E20</f>
        <v>14.399679028110926</v>
      </c>
      <c r="H20" s="209">
        <v>26094.266666666666</v>
      </c>
      <c r="I20" s="194">
        <f>(F20-H20)/H20</f>
        <v>-5.0029721301060606E-2</v>
      </c>
    </row>
    <row r="21" spans="1:9" ht="16.5" x14ac:dyDescent="0.3">
      <c r="A21" s="150"/>
      <c r="B21" s="202" t="s">
        <v>16</v>
      </c>
      <c r="C21" s="189" t="s">
        <v>96</v>
      </c>
      <c r="D21" s="185" t="s">
        <v>81</v>
      </c>
      <c r="E21" s="209">
        <v>1552.7159722222223</v>
      </c>
      <c r="F21" s="209">
        <v>5017.6750000000002</v>
      </c>
      <c r="G21" s="194">
        <f>(F21-E21)/E21</f>
        <v>2.23154723063664</v>
      </c>
      <c r="H21" s="209">
        <v>5106.25</v>
      </c>
      <c r="I21" s="194">
        <f>(F21-H21)/H21</f>
        <v>-1.7346389228886133E-2</v>
      </c>
    </row>
    <row r="22" spans="1:9" ht="16.5" x14ac:dyDescent="0.3">
      <c r="A22" s="150"/>
      <c r="B22" s="202" t="s">
        <v>11</v>
      </c>
      <c r="C22" s="189" t="s">
        <v>91</v>
      </c>
      <c r="D22" s="185" t="s">
        <v>81</v>
      </c>
      <c r="E22" s="209">
        <v>921.4</v>
      </c>
      <c r="F22" s="209">
        <v>4234.25</v>
      </c>
      <c r="G22" s="194">
        <f>(F22-E22)/E22</f>
        <v>3.5954525721727806</v>
      </c>
      <c r="H22" s="209">
        <v>4227.0444444444438</v>
      </c>
      <c r="I22" s="194">
        <f>(F22-H22)/H22</f>
        <v>1.7046320781004282E-3</v>
      </c>
    </row>
    <row r="23" spans="1:9" ht="16.5" x14ac:dyDescent="0.3">
      <c r="A23" s="150"/>
      <c r="B23" s="202" t="s">
        <v>15</v>
      </c>
      <c r="C23" s="189" t="s">
        <v>95</v>
      </c>
      <c r="D23" s="187" t="s">
        <v>82</v>
      </c>
      <c r="E23" s="209">
        <v>2888.125</v>
      </c>
      <c r="F23" s="209">
        <v>9247.0777777777766</v>
      </c>
      <c r="G23" s="194">
        <f>(F23-E23)/E23</f>
        <v>2.2017581572050298</v>
      </c>
      <c r="H23" s="209">
        <v>9230.4111111111124</v>
      </c>
      <c r="I23" s="194">
        <f>(F23-H23)/H23</f>
        <v>1.8056256071413473E-3</v>
      </c>
    </row>
    <row r="24" spans="1:9" ht="16.5" x14ac:dyDescent="0.3">
      <c r="A24" s="150"/>
      <c r="B24" s="202" t="s">
        <v>12</v>
      </c>
      <c r="C24" s="189" t="s">
        <v>92</v>
      </c>
      <c r="D24" s="187" t="s">
        <v>81</v>
      </c>
      <c r="E24" s="209">
        <v>1277.7</v>
      </c>
      <c r="F24" s="209">
        <v>4809.375</v>
      </c>
      <c r="G24" s="194">
        <f>(F24-E24)/E24</f>
        <v>2.7640878140408547</v>
      </c>
      <c r="H24" s="209">
        <v>4793.125</v>
      </c>
      <c r="I24" s="194">
        <f>(F24-H24)/H24</f>
        <v>3.3902725257530316E-3</v>
      </c>
    </row>
    <row r="25" spans="1:9" ht="16.5" x14ac:dyDescent="0.3">
      <c r="A25" s="150"/>
      <c r="B25" s="202" t="s">
        <v>18</v>
      </c>
      <c r="C25" s="189" t="s">
        <v>98</v>
      </c>
      <c r="D25" s="187" t="s">
        <v>83</v>
      </c>
      <c r="E25" s="209">
        <v>5682.6080357142855</v>
      </c>
      <c r="F25" s="209">
        <v>18483.3</v>
      </c>
      <c r="G25" s="194">
        <f>(F25-E25)/E25</f>
        <v>2.2526086409330728</v>
      </c>
      <c r="H25" s="209">
        <v>18304.728571428572</v>
      </c>
      <c r="I25" s="194">
        <f>(F25-H25)/H25</f>
        <v>9.7554808242366151E-3</v>
      </c>
    </row>
    <row r="26" spans="1:9" ht="16.5" x14ac:dyDescent="0.3">
      <c r="A26" s="150"/>
      <c r="B26" s="202" t="s">
        <v>6</v>
      </c>
      <c r="C26" s="189" t="s">
        <v>86</v>
      </c>
      <c r="D26" s="187" t="s">
        <v>161</v>
      </c>
      <c r="E26" s="209">
        <v>5250.4500000000007</v>
      </c>
      <c r="F26" s="209">
        <v>17180.5</v>
      </c>
      <c r="G26" s="194">
        <f>(F26-E26)/E26</f>
        <v>2.2721957165576279</v>
      </c>
      <c r="H26" s="209">
        <v>16952.17142857143</v>
      </c>
      <c r="I26" s="194">
        <f>(F26-H26)/H26</f>
        <v>1.346898669534111E-2</v>
      </c>
    </row>
    <row r="27" spans="1:9" ht="16.5" x14ac:dyDescent="0.3">
      <c r="A27" s="150"/>
      <c r="B27" s="202" t="s">
        <v>13</v>
      </c>
      <c r="C27" s="189" t="s">
        <v>93</v>
      </c>
      <c r="D27" s="187" t="s">
        <v>81</v>
      </c>
      <c r="E27" s="209">
        <v>1294.0277777777778</v>
      </c>
      <c r="F27" s="209">
        <v>4784.25</v>
      </c>
      <c r="G27" s="194">
        <f>(F27-E27)/E27</f>
        <v>2.6971772029623269</v>
      </c>
      <c r="H27" s="209">
        <v>4668.625</v>
      </c>
      <c r="I27" s="194">
        <f>(F27-H27)/H27</f>
        <v>2.4766392674502664E-2</v>
      </c>
    </row>
    <row r="28" spans="1:9" ht="16.5" x14ac:dyDescent="0.3">
      <c r="A28" s="150"/>
      <c r="B28" s="202" t="s">
        <v>14</v>
      </c>
      <c r="C28" s="189" t="s">
        <v>94</v>
      </c>
      <c r="D28" s="187" t="s">
        <v>81</v>
      </c>
      <c r="E28" s="209">
        <v>1683.25</v>
      </c>
      <c r="F28" s="209">
        <v>5880.05</v>
      </c>
      <c r="G28" s="194">
        <f>(F28-E28)/E28</f>
        <v>2.4932719441556515</v>
      </c>
      <c r="H28" s="209">
        <v>5680.4444444444443</v>
      </c>
      <c r="I28" s="194">
        <f>(F28-H28)/H28</f>
        <v>3.5139073624912032E-2</v>
      </c>
    </row>
    <row r="29" spans="1:9" ht="17.25" thickBot="1" x14ac:dyDescent="0.35">
      <c r="A29" s="151"/>
      <c r="B29" s="202" t="s">
        <v>17</v>
      </c>
      <c r="C29" s="189" t="s">
        <v>97</v>
      </c>
      <c r="D29" s="187" t="s">
        <v>161</v>
      </c>
      <c r="E29" s="209">
        <v>3146.2750000000001</v>
      </c>
      <c r="F29" s="209">
        <v>9491.4750000000004</v>
      </c>
      <c r="G29" s="194">
        <f>(F29-E29)/E29</f>
        <v>2.0167340744213398</v>
      </c>
      <c r="H29" s="209">
        <v>9121.75</v>
      </c>
      <c r="I29" s="194">
        <f>(F29-H29)/H29</f>
        <v>4.0532244361005332E-2</v>
      </c>
    </row>
    <row r="30" spans="1:9" ht="16.5" x14ac:dyDescent="0.3">
      <c r="A30" s="37"/>
      <c r="B30" s="202" t="s">
        <v>9</v>
      </c>
      <c r="C30" s="189" t="s">
        <v>88</v>
      </c>
      <c r="D30" s="187" t="s">
        <v>161</v>
      </c>
      <c r="E30" s="209">
        <v>5093.05</v>
      </c>
      <c r="F30" s="209">
        <v>14555</v>
      </c>
      <c r="G30" s="194">
        <f>(F30-E30)/E30</f>
        <v>1.8578160434317355</v>
      </c>
      <c r="H30" s="209">
        <v>13544.444444444445</v>
      </c>
      <c r="I30" s="194">
        <f>(F30-H30)/H30</f>
        <v>7.4610336341263267E-2</v>
      </c>
    </row>
    <row r="31" spans="1:9" ht="17.25" thickBot="1" x14ac:dyDescent="0.35">
      <c r="A31" s="38"/>
      <c r="B31" s="203" t="s">
        <v>10</v>
      </c>
      <c r="C31" s="190" t="s">
        <v>90</v>
      </c>
      <c r="D31" s="186" t="s">
        <v>161</v>
      </c>
      <c r="E31" s="212">
        <v>4156.05</v>
      </c>
      <c r="F31" s="212">
        <v>18772.188888888886</v>
      </c>
      <c r="G31" s="196">
        <f>(F31-E31)/E31</f>
        <v>3.5168342269435851</v>
      </c>
      <c r="H31" s="212">
        <v>17397.222222222223</v>
      </c>
      <c r="I31" s="196">
        <f>(F31-H31)/H31</f>
        <v>7.9033689924955908E-2</v>
      </c>
    </row>
    <row r="32" spans="1:9" ht="15.75" customHeight="1" thickBot="1" x14ac:dyDescent="0.25">
      <c r="A32" s="247" t="s">
        <v>188</v>
      </c>
      <c r="B32" s="248"/>
      <c r="C32" s="248"/>
      <c r="D32" s="249"/>
      <c r="E32" s="99">
        <f>SUM(E16:E31)</f>
        <v>63764.376388888901</v>
      </c>
      <c r="F32" s="100">
        <f>SUM(F16:F31)</f>
        <v>224992.11587301586</v>
      </c>
      <c r="G32" s="101">
        <f t="shared" ref="G32" si="0">(F32-E32)/E32</f>
        <v>2.528492374814808</v>
      </c>
      <c r="H32" s="100">
        <f>SUM(H16:H31)</f>
        <v>244626.6333333333</v>
      </c>
      <c r="I32" s="104">
        <f t="shared" ref="I32" si="1">(F32-H32)/H32</f>
        <v>-8.0263204348493974E-2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204" t="s">
        <v>29</v>
      </c>
      <c r="C34" s="191" t="s">
        <v>103</v>
      </c>
      <c r="D34" s="193" t="s">
        <v>161</v>
      </c>
      <c r="E34" s="215">
        <v>5992.1875</v>
      </c>
      <c r="F34" s="215">
        <v>9708.2999999999993</v>
      </c>
      <c r="G34" s="194">
        <f>(F34-E34)/E34</f>
        <v>0.62015958279009109</v>
      </c>
      <c r="H34" s="215">
        <v>11008.3</v>
      </c>
      <c r="I34" s="194">
        <f>(F34-H34)/H34</f>
        <v>-0.11809271186286711</v>
      </c>
    </row>
    <row r="35" spans="1:9" ht="16.5" x14ac:dyDescent="0.3">
      <c r="A35" s="37"/>
      <c r="B35" s="202" t="s">
        <v>26</v>
      </c>
      <c r="C35" s="189" t="s">
        <v>100</v>
      </c>
      <c r="D35" s="185" t="s">
        <v>161</v>
      </c>
      <c r="E35" s="209">
        <v>10654.3125</v>
      </c>
      <c r="F35" s="209">
        <v>26137.5</v>
      </c>
      <c r="G35" s="194">
        <f>(F35-E35)/E35</f>
        <v>1.4532319659292892</v>
      </c>
      <c r="H35" s="209">
        <v>28450</v>
      </c>
      <c r="I35" s="194">
        <f>(F35-H35)/H35</f>
        <v>-8.1282952548330401E-2</v>
      </c>
    </row>
    <row r="36" spans="1:9" ht="16.5" x14ac:dyDescent="0.3">
      <c r="A36" s="37"/>
      <c r="B36" s="204" t="s">
        <v>27</v>
      </c>
      <c r="C36" s="189" t="s">
        <v>101</v>
      </c>
      <c r="D36" s="185" t="s">
        <v>161</v>
      </c>
      <c r="E36" s="209">
        <v>10638.608333333334</v>
      </c>
      <c r="F36" s="209">
        <v>25637.5</v>
      </c>
      <c r="G36" s="194">
        <f>(F36-E36)/E36</f>
        <v>1.4098546724078103</v>
      </c>
      <c r="H36" s="209">
        <v>27050</v>
      </c>
      <c r="I36" s="194">
        <f>(F36-H36)/H36</f>
        <v>-5.2218114602587802E-2</v>
      </c>
    </row>
    <row r="37" spans="1:9" ht="16.5" x14ac:dyDescent="0.3">
      <c r="A37" s="37"/>
      <c r="B37" s="202" t="s">
        <v>30</v>
      </c>
      <c r="C37" s="189" t="s">
        <v>104</v>
      </c>
      <c r="D37" s="185" t="s">
        <v>161</v>
      </c>
      <c r="E37" s="209">
        <v>4198.95</v>
      </c>
      <c r="F37" s="209">
        <v>12761.424999999999</v>
      </c>
      <c r="G37" s="194">
        <f>(F37-E37)/E37</f>
        <v>2.039194322390121</v>
      </c>
      <c r="H37" s="209">
        <v>12850</v>
      </c>
      <c r="I37" s="194">
        <f>(F37-H37)/H37</f>
        <v>-6.8929961089494729E-3</v>
      </c>
    </row>
    <row r="38" spans="1:9" ht="17.25" thickBot="1" x14ac:dyDescent="0.35">
      <c r="A38" s="38"/>
      <c r="B38" s="204" t="s">
        <v>28</v>
      </c>
      <c r="C38" s="189" t="s">
        <v>102</v>
      </c>
      <c r="D38" s="197" t="s">
        <v>161</v>
      </c>
      <c r="E38" s="212">
        <v>6914.8051587301588</v>
      </c>
      <c r="F38" s="212">
        <v>18841.599999999999</v>
      </c>
      <c r="G38" s="196">
        <f>(F38-E38)/E38</f>
        <v>1.7248200878389011</v>
      </c>
      <c r="H38" s="212">
        <v>18161.599999999999</v>
      </c>
      <c r="I38" s="196">
        <f>(F38-H38)/H38</f>
        <v>3.7441635098229231E-2</v>
      </c>
    </row>
    <row r="39" spans="1:9" ht="15.75" customHeight="1" thickBot="1" x14ac:dyDescent="0.25">
      <c r="A39" s="247" t="s">
        <v>189</v>
      </c>
      <c r="B39" s="248"/>
      <c r="C39" s="248"/>
      <c r="D39" s="249"/>
      <c r="E39" s="83">
        <f>SUM(E34:E38)</f>
        <v>38398.863492063494</v>
      </c>
      <c r="F39" s="102">
        <f>SUM(F34:F38)</f>
        <v>93086.325000000012</v>
      </c>
      <c r="G39" s="103">
        <f t="shared" ref="G39" si="2">(F39-E39)/E39</f>
        <v>1.4241947947037454</v>
      </c>
      <c r="H39" s="102">
        <f>SUM(H34:H38)</f>
        <v>97519.9</v>
      </c>
      <c r="I39" s="104">
        <f t="shared" ref="I39" si="3">(F39-H39)/H39</f>
        <v>-4.546328492953728E-2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205" t="s">
        <v>33</v>
      </c>
      <c r="C41" s="189" t="s">
        <v>107</v>
      </c>
      <c r="D41" s="193" t="s">
        <v>161</v>
      </c>
      <c r="E41" s="207">
        <v>71552.625</v>
      </c>
      <c r="F41" s="209">
        <v>167689.66666666666</v>
      </c>
      <c r="G41" s="194">
        <f>(F41-E41)/E41</f>
        <v>1.3435851118902578</v>
      </c>
      <c r="H41" s="209">
        <v>188139.66666666666</v>
      </c>
      <c r="I41" s="194">
        <f>(F41-H41)/H41</f>
        <v>-0.10869584475363162</v>
      </c>
    </row>
    <row r="42" spans="1:9" ht="16.5" x14ac:dyDescent="0.3">
      <c r="A42" s="37"/>
      <c r="B42" s="202" t="s">
        <v>32</v>
      </c>
      <c r="C42" s="189" t="s">
        <v>106</v>
      </c>
      <c r="D42" s="185" t="s">
        <v>161</v>
      </c>
      <c r="E42" s="210">
        <v>110683.325</v>
      </c>
      <c r="F42" s="209">
        <v>288265.74285714288</v>
      </c>
      <c r="G42" s="194">
        <f>(F42-E42)/E42</f>
        <v>1.604418893786782</v>
      </c>
      <c r="H42" s="209">
        <v>298377.71428571432</v>
      </c>
      <c r="I42" s="194">
        <f>(F42-H42)/H42</f>
        <v>-3.3889834744456261E-2</v>
      </c>
    </row>
    <row r="43" spans="1:9" ht="16.5" x14ac:dyDescent="0.3">
      <c r="A43" s="37"/>
      <c r="B43" s="204" t="s">
        <v>36</v>
      </c>
      <c r="C43" s="189" t="s">
        <v>153</v>
      </c>
      <c r="D43" s="185" t="s">
        <v>161</v>
      </c>
      <c r="E43" s="210">
        <v>50157.5</v>
      </c>
      <c r="F43" s="217">
        <v>149313.125</v>
      </c>
      <c r="G43" s="194">
        <f>(F43-E43)/E43</f>
        <v>1.9768853112695011</v>
      </c>
      <c r="H43" s="217">
        <v>152437.5</v>
      </c>
      <c r="I43" s="194">
        <f>(F43-H43)/H43</f>
        <v>-2.0496104961049609E-2</v>
      </c>
    </row>
    <row r="44" spans="1:9" ht="16.5" x14ac:dyDescent="0.3">
      <c r="A44" s="37"/>
      <c r="B44" s="202" t="s">
        <v>34</v>
      </c>
      <c r="C44" s="189" t="s">
        <v>154</v>
      </c>
      <c r="D44" s="185" t="s">
        <v>161</v>
      </c>
      <c r="E44" s="210">
        <v>29342.75</v>
      </c>
      <c r="F44" s="210">
        <v>70320</v>
      </c>
      <c r="G44" s="194">
        <f>(F44-E44)/E44</f>
        <v>1.3965033952168764</v>
      </c>
      <c r="H44" s="210">
        <v>71498.571428571435</v>
      </c>
      <c r="I44" s="194">
        <f>(F44-H44)/H44</f>
        <v>-1.6483845831085621E-2</v>
      </c>
    </row>
    <row r="45" spans="1:9" ht="16.5" x14ac:dyDescent="0.3">
      <c r="A45" s="37"/>
      <c r="B45" s="202" t="s">
        <v>35</v>
      </c>
      <c r="C45" s="189" t="s">
        <v>152</v>
      </c>
      <c r="D45" s="185" t="s">
        <v>161</v>
      </c>
      <c r="E45" s="210">
        <v>24800</v>
      </c>
      <c r="F45" s="210">
        <v>63375</v>
      </c>
      <c r="G45" s="194">
        <f>(F45-E45)/E45</f>
        <v>1.5554435483870968</v>
      </c>
      <c r="H45" s="210">
        <v>64333.333333333336</v>
      </c>
      <c r="I45" s="194">
        <f>(F45-H45)/H45</f>
        <v>-1.4896373056994856E-2</v>
      </c>
    </row>
    <row r="46" spans="1:9" ht="16.5" customHeight="1" thickBot="1" x14ac:dyDescent="0.35">
      <c r="A46" s="38"/>
      <c r="B46" s="202" t="s">
        <v>31</v>
      </c>
      <c r="C46" s="189" t="s">
        <v>105</v>
      </c>
      <c r="D46" s="185" t="s">
        <v>161</v>
      </c>
      <c r="E46" s="213">
        <v>167748.5625</v>
      </c>
      <c r="F46" s="213">
        <v>377890</v>
      </c>
      <c r="G46" s="200">
        <f>(F46-E46)/E46</f>
        <v>1.252716770672774</v>
      </c>
      <c r="H46" s="213">
        <v>380790</v>
      </c>
      <c r="I46" s="200">
        <f>(F46-H46)/H46</f>
        <v>-7.6157462118227898E-3</v>
      </c>
    </row>
    <row r="47" spans="1:9" ht="15.75" customHeight="1" thickBot="1" x14ac:dyDescent="0.25">
      <c r="A47" s="247" t="s">
        <v>190</v>
      </c>
      <c r="B47" s="248"/>
      <c r="C47" s="248"/>
      <c r="D47" s="249"/>
      <c r="E47" s="83">
        <f>SUM(E41:E46)</f>
        <v>454284.76250000001</v>
      </c>
      <c r="F47" s="83">
        <f>SUM(F41:F46)</f>
        <v>1116853.5345238096</v>
      </c>
      <c r="G47" s="103">
        <f t="shared" ref="G47" si="4">(F47-E47)/E47</f>
        <v>1.4584877740067488</v>
      </c>
      <c r="H47" s="102">
        <f>SUM(H41:H46)</f>
        <v>1155576.7857142859</v>
      </c>
      <c r="I47" s="104">
        <f t="shared" ref="I47" si="5">(F47-H47)/H47</f>
        <v>-3.3509890185740195E-2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202" t="s">
        <v>46</v>
      </c>
      <c r="C49" s="189" t="s">
        <v>111</v>
      </c>
      <c r="D49" s="193" t="s">
        <v>110</v>
      </c>
      <c r="E49" s="207">
        <v>20349.177777777779</v>
      </c>
      <c r="F49" s="207">
        <v>78974.777777777781</v>
      </c>
      <c r="G49" s="194">
        <f>(F49-E49)/E49</f>
        <v>2.8809812681484264</v>
      </c>
      <c r="H49" s="207">
        <v>83552</v>
      </c>
      <c r="I49" s="194">
        <f>(F49-H49)/H49</f>
        <v>-5.4782916294310355E-2</v>
      </c>
    </row>
    <row r="50" spans="1:9" ht="16.5" x14ac:dyDescent="0.3">
      <c r="A50" s="37"/>
      <c r="B50" s="202" t="s">
        <v>45</v>
      </c>
      <c r="C50" s="189" t="s">
        <v>109</v>
      </c>
      <c r="D50" s="187" t="s">
        <v>108</v>
      </c>
      <c r="E50" s="210">
        <v>31237.214285714286</v>
      </c>
      <c r="F50" s="210">
        <v>99465.375</v>
      </c>
      <c r="G50" s="194">
        <f>(F50-E50)/E50</f>
        <v>2.1841947905543067</v>
      </c>
      <c r="H50" s="210">
        <v>105108.66666666667</v>
      </c>
      <c r="I50" s="194">
        <f>(F50-H50)/H50</f>
        <v>-5.3690069959343709E-2</v>
      </c>
    </row>
    <row r="51" spans="1:9" ht="16.5" x14ac:dyDescent="0.3">
      <c r="A51" s="37"/>
      <c r="B51" s="202" t="s">
        <v>47</v>
      </c>
      <c r="C51" s="189" t="s">
        <v>113</v>
      </c>
      <c r="D51" s="185" t="s">
        <v>114</v>
      </c>
      <c r="E51" s="210">
        <v>67966.715277777781</v>
      </c>
      <c r="F51" s="210">
        <v>276682.16666666669</v>
      </c>
      <c r="G51" s="194">
        <f>(F51-E51)/E51</f>
        <v>3.0708479957560928</v>
      </c>
      <c r="H51" s="210">
        <v>277807.16666666669</v>
      </c>
      <c r="I51" s="194">
        <f>(F51-H51)/H51</f>
        <v>-4.0495715553294457E-3</v>
      </c>
    </row>
    <row r="52" spans="1:9" ht="16.5" x14ac:dyDescent="0.3">
      <c r="A52" s="37"/>
      <c r="B52" s="202" t="s">
        <v>49</v>
      </c>
      <c r="C52" s="189" t="s">
        <v>158</v>
      </c>
      <c r="D52" s="185" t="s">
        <v>199</v>
      </c>
      <c r="E52" s="210">
        <v>5882.1875</v>
      </c>
      <c r="F52" s="210">
        <v>26667.5</v>
      </c>
      <c r="G52" s="194">
        <f>(F52-E52)/E52</f>
        <v>3.5336025075705253</v>
      </c>
      <c r="H52" s="210">
        <v>26667.5</v>
      </c>
      <c r="I52" s="194">
        <f>(F52-H52)/H52</f>
        <v>0</v>
      </c>
    </row>
    <row r="53" spans="1:9" ht="16.5" x14ac:dyDescent="0.3">
      <c r="A53" s="37"/>
      <c r="B53" s="202" t="s">
        <v>50</v>
      </c>
      <c r="C53" s="189" t="s">
        <v>159</v>
      </c>
      <c r="D53" s="187" t="s">
        <v>112</v>
      </c>
      <c r="E53" s="210">
        <v>54748.25</v>
      </c>
      <c r="F53" s="210">
        <v>269750</v>
      </c>
      <c r="G53" s="194">
        <f>(F53-E53)/E53</f>
        <v>3.9270981264241325</v>
      </c>
      <c r="H53" s="210">
        <v>269750</v>
      </c>
      <c r="I53" s="194">
        <f>(F53-H53)/H53</f>
        <v>0</v>
      </c>
    </row>
    <row r="54" spans="1:9" ht="16.5" customHeight="1" thickBot="1" x14ac:dyDescent="0.35">
      <c r="A54" s="38"/>
      <c r="B54" s="202" t="s">
        <v>48</v>
      </c>
      <c r="C54" s="189" t="s">
        <v>157</v>
      </c>
      <c r="D54" s="186" t="s">
        <v>114</v>
      </c>
      <c r="E54" s="213">
        <v>127224.33333333334</v>
      </c>
      <c r="F54" s="213">
        <v>369955</v>
      </c>
      <c r="G54" s="200">
        <f>(F54-E54)/E54</f>
        <v>1.9078949781619343</v>
      </c>
      <c r="H54" s="213">
        <v>349982.5</v>
      </c>
      <c r="I54" s="200">
        <f>(F54-H54)/H54</f>
        <v>5.7067139071239274E-2</v>
      </c>
    </row>
    <row r="55" spans="1:9" ht="15.75" customHeight="1" thickBot="1" x14ac:dyDescent="0.25">
      <c r="A55" s="247" t="s">
        <v>191</v>
      </c>
      <c r="B55" s="248"/>
      <c r="C55" s="248"/>
      <c r="D55" s="249"/>
      <c r="E55" s="83">
        <f>SUM(E49:E54)</f>
        <v>307407.87817460322</v>
      </c>
      <c r="F55" s="83">
        <f>SUM(F49:F54)</f>
        <v>1121494.8194444445</v>
      </c>
      <c r="G55" s="103">
        <f t="shared" ref="G55" si="6">(F55-E55)/E55</f>
        <v>2.6482305726968121</v>
      </c>
      <c r="H55" s="83">
        <f>SUM(H49:H54)</f>
        <v>1112867.8333333335</v>
      </c>
      <c r="I55" s="104">
        <f t="shared" ref="I55" si="7">(F55-H55)/H55</f>
        <v>7.7520311511483824E-3</v>
      </c>
    </row>
    <row r="56" spans="1:9" ht="17.25" customHeight="1" thickBot="1" x14ac:dyDescent="0.3">
      <c r="A56" s="109" t="s">
        <v>44</v>
      </c>
      <c r="B56" s="10" t="s">
        <v>57</v>
      </c>
      <c r="C56" s="176"/>
      <c r="D56" s="123"/>
      <c r="E56" s="106"/>
      <c r="F56" s="106"/>
      <c r="G56" s="107"/>
      <c r="H56" s="106"/>
      <c r="I56" s="108"/>
    </row>
    <row r="57" spans="1:9" ht="16.5" x14ac:dyDescent="0.3">
      <c r="A57" s="109"/>
      <c r="B57" s="223" t="s">
        <v>43</v>
      </c>
      <c r="C57" s="192" t="s">
        <v>119</v>
      </c>
      <c r="D57" s="193" t="s">
        <v>114</v>
      </c>
      <c r="E57" s="207">
        <v>4053.6750000000002</v>
      </c>
      <c r="F57" s="207">
        <v>15583.333333333334</v>
      </c>
      <c r="G57" s="195">
        <f>(F57-E57)/E57</f>
        <v>2.8442483261073797</v>
      </c>
      <c r="H57" s="207">
        <v>16000</v>
      </c>
      <c r="I57" s="195">
        <f>(F57-H57)/H57</f>
        <v>-2.604166666666663E-2</v>
      </c>
    </row>
    <row r="58" spans="1:9" ht="16.5" x14ac:dyDescent="0.3">
      <c r="A58" s="110"/>
      <c r="B58" s="224" t="s">
        <v>38</v>
      </c>
      <c r="C58" s="189" t="s">
        <v>115</v>
      </c>
      <c r="D58" s="185" t="s">
        <v>114</v>
      </c>
      <c r="E58" s="210">
        <v>22975</v>
      </c>
      <c r="F58" s="221">
        <v>51000</v>
      </c>
      <c r="G58" s="194">
        <f>(F58-E58)/E58</f>
        <v>1.219804134929271</v>
      </c>
      <c r="H58" s="221">
        <v>52250</v>
      </c>
      <c r="I58" s="194">
        <f>(F58-H58)/H58</f>
        <v>-2.3923444976076555E-2</v>
      </c>
    </row>
    <row r="59" spans="1:9" ht="16.5" x14ac:dyDescent="0.3">
      <c r="A59" s="110"/>
      <c r="B59" s="224" t="s">
        <v>39</v>
      </c>
      <c r="C59" s="189" t="s">
        <v>116</v>
      </c>
      <c r="D59" s="185" t="s">
        <v>114</v>
      </c>
      <c r="E59" s="210">
        <v>24898.958333333332</v>
      </c>
      <c r="F59" s="221">
        <v>58520</v>
      </c>
      <c r="G59" s="194">
        <f>(F59-E59)/E59</f>
        <v>1.3502991256327661</v>
      </c>
      <c r="H59" s="221">
        <v>59886.666666666664</v>
      </c>
      <c r="I59" s="194">
        <f>(F59-H59)/H59</f>
        <v>-2.2820883891795575E-2</v>
      </c>
    </row>
    <row r="60" spans="1:9" ht="16.5" x14ac:dyDescent="0.3">
      <c r="A60" s="110"/>
      <c r="B60" s="224" t="s">
        <v>54</v>
      </c>
      <c r="C60" s="189" t="s">
        <v>121</v>
      </c>
      <c r="D60" s="185" t="s">
        <v>120</v>
      </c>
      <c r="E60" s="210">
        <v>28159.722222222223</v>
      </c>
      <c r="F60" s="221">
        <v>51307.142857142855</v>
      </c>
      <c r="G60" s="194">
        <f>(F60-E60)/E60</f>
        <v>0.82200457988374132</v>
      </c>
      <c r="H60" s="221">
        <v>51970</v>
      </c>
      <c r="I60" s="194">
        <f>(F60-H60)/H60</f>
        <v>-1.2754611176777852E-2</v>
      </c>
    </row>
    <row r="61" spans="1:9" s="145" customFormat="1" ht="16.5" x14ac:dyDescent="0.3">
      <c r="A61" s="168"/>
      <c r="B61" s="224" t="s">
        <v>55</v>
      </c>
      <c r="C61" s="189" t="s">
        <v>122</v>
      </c>
      <c r="D61" s="185" t="s">
        <v>120</v>
      </c>
      <c r="E61" s="210">
        <v>32733.459821428572</v>
      </c>
      <c r="F61" s="226">
        <v>60249.714285714283</v>
      </c>
      <c r="G61" s="194">
        <f>(F61-E61)/E61</f>
        <v>0.84061552351617042</v>
      </c>
      <c r="H61" s="226">
        <v>60856.857142857145</v>
      </c>
      <c r="I61" s="194">
        <f>(F61-H61)/H61</f>
        <v>-9.9765726599656251E-3</v>
      </c>
    </row>
    <row r="62" spans="1:9" s="145" customFormat="1" ht="17.25" thickBot="1" x14ac:dyDescent="0.35">
      <c r="A62" s="168"/>
      <c r="B62" s="225" t="s">
        <v>40</v>
      </c>
      <c r="C62" s="190" t="s">
        <v>117</v>
      </c>
      <c r="D62" s="186" t="s">
        <v>114</v>
      </c>
      <c r="E62" s="213">
        <v>24820.9</v>
      </c>
      <c r="F62" s="222">
        <v>43633.599999999999</v>
      </c>
      <c r="G62" s="199">
        <f>(F62-E62)/E62</f>
        <v>0.7579378668783161</v>
      </c>
      <c r="H62" s="222">
        <v>43633.599999999999</v>
      </c>
      <c r="I62" s="199">
        <f>(F62-H62)/H62</f>
        <v>0</v>
      </c>
    </row>
    <row r="63" spans="1:9" s="145" customFormat="1" ht="16.5" x14ac:dyDescent="0.3">
      <c r="A63" s="168"/>
      <c r="B63" s="94" t="s">
        <v>56</v>
      </c>
      <c r="C63" s="188" t="s">
        <v>123</v>
      </c>
      <c r="D63" s="185" t="s">
        <v>120</v>
      </c>
      <c r="E63" s="210">
        <v>218000</v>
      </c>
      <c r="F63" s="220">
        <v>525500</v>
      </c>
      <c r="G63" s="194">
        <f>(F63-E63)/E63</f>
        <v>1.4105504587155964</v>
      </c>
      <c r="H63" s="220">
        <v>525500</v>
      </c>
      <c r="I63" s="194">
        <f>(F63-H63)/H63</f>
        <v>0</v>
      </c>
    </row>
    <row r="64" spans="1:9" s="145" customFormat="1" ht="16.5" x14ac:dyDescent="0.3">
      <c r="A64" s="168"/>
      <c r="B64" s="224" t="s">
        <v>42</v>
      </c>
      <c r="C64" s="189" t="s">
        <v>198</v>
      </c>
      <c r="D64" s="187" t="s">
        <v>114</v>
      </c>
      <c r="E64" s="217">
        <v>13657.15</v>
      </c>
      <c r="F64" s="221">
        <v>29410.833333333332</v>
      </c>
      <c r="G64" s="194">
        <f>(F64-E64)/E64</f>
        <v>1.1535117746626005</v>
      </c>
      <c r="H64" s="221">
        <v>28248.333333333332</v>
      </c>
      <c r="I64" s="194">
        <f>(F64-H64)/H64</f>
        <v>4.1152870375833386E-2</v>
      </c>
    </row>
    <row r="65" spans="1:9" ht="16.5" customHeight="1" thickBot="1" x14ac:dyDescent="0.35">
      <c r="A65" s="111"/>
      <c r="B65" s="225" t="s">
        <v>41</v>
      </c>
      <c r="C65" s="190" t="s">
        <v>118</v>
      </c>
      <c r="D65" s="186" t="s">
        <v>114</v>
      </c>
      <c r="E65" s="213">
        <v>28194.5</v>
      </c>
      <c r="F65" s="222">
        <v>60733.75</v>
      </c>
      <c r="G65" s="199">
        <f>(F65-E65)/E65</f>
        <v>1.1540992037454114</v>
      </c>
      <c r="H65" s="222">
        <v>57395</v>
      </c>
      <c r="I65" s="199">
        <f>(F65-H65)/H65</f>
        <v>5.8171443505531842E-2</v>
      </c>
    </row>
    <row r="66" spans="1:9" ht="15.75" customHeight="1" thickBot="1" x14ac:dyDescent="0.25">
      <c r="A66" s="247" t="s">
        <v>192</v>
      </c>
      <c r="B66" s="258"/>
      <c r="C66" s="258"/>
      <c r="D66" s="259"/>
      <c r="E66" s="99">
        <f>SUM(E57:E65)</f>
        <v>397493.36537698412</v>
      </c>
      <c r="F66" s="99">
        <f>SUM(F57:F65)</f>
        <v>895938.37380952376</v>
      </c>
      <c r="G66" s="101">
        <f t="shared" ref="G66" si="8">(F66-E66)/E66</f>
        <v>1.2539706366163184</v>
      </c>
      <c r="H66" s="99">
        <f>SUM(H57:H65)</f>
        <v>895740.45714285714</v>
      </c>
      <c r="I66" s="177">
        <f t="shared" ref="I66" si="9">(F66-H66)/H66</f>
        <v>2.2095314004005418E-4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202" t="s">
        <v>62</v>
      </c>
      <c r="C68" s="189" t="s">
        <v>131</v>
      </c>
      <c r="D68" s="193" t="s">
        <v>125</v>
      </c>
      <c r="E68" s="207">
        <v>63999</v>
      </c>
      <c r="F68" s="215">
        <v>150565</v>
      </c>
      <c r="G68" s="194">
        <f>(F68-E68)/E68</f>
        <v>1.3526148846075721</v>
      </c>
      <c r="H68" s="215">
        <v>158933.33333333334</v>
      </c>
      <c r="I68" s="194">
        <f>(F68-H68)/H68</f>
        <v>-5.2653104026845698E-2</v>
      </c>
    </row>
    <row r="69" spans="1:9" ht="16.5" x14ac:dyDescent="0.3">
      <c r="A69" s="37"/>
      <c r="B69" s="202" t="s">
        <v>61</v>
      </c>
      <c r="C69" s="189" t="s">
        <v>130</v>
      </c>
      <c r="D69" s="187" t="s">
        <v>216</v>
      </c>
      <c r="E69" s="210">
        <v>124082.11309523811</v>
      </c>
      <c r="F69" s="209">
        <v>439535</v>
      </c>
      <c r="G69" s="194">
        <f>(F69-E69)/E69</f>
        <v>2.5422913829863525</v>
      </c>
      <c r="H69" s="209">
        <v>456232.5</v>
      </c>
      <c r="I69" s="194">
        <f>(F69-H69)/H69</f>
        <v>-3.6598664058347441E-2</v>
      </c>
    </row>
    <row r="70" spans="1:9" ht="16.5" x14ac:dyDescent="0.3">
      <c r="A70" s="37"/>
      <c r="B70" s="202" t="s">
        <v>59</v>
      </c>
      <c r="C70" s="189" t="s">
        <v>128</v>
      </c>
      <c r="D70" s="187" t="s">
        <v>124</v>
      </c>
      <c r="E70" s="210">
        <v>35795.805555555555</v>
      </c>
      <c r="F70" s="209">
        <v>135266.625</v>
      </c>
      <c r="G70" s="194">
        <f>(F70-E70)/E70</f>
        <v>2.7788400875645731</v>
      </c>
      <c r="H70" s="209">
        <v>139639</v>
      </c>
      <c r="I70" s="194">
        <f>(F70-H70)/H70</f>
        <v>-3.1311990203309964E-2</v>
      </c>
    </row>
    <row r="71" spans="1:9" ht="16.5" x14ac:dyDescent="0.3">
      <c r="A71" s="37"/>
      <c r="B71" s="202" t="s">
        <v>63</v>
      </c>
      <c r="C71" s="189" t="s">
        <v>132</v>
      </c>
      <c r="D71" s="187" t="s">
        <v>126</v>
      </c>
      <c r="E71" s="210">
        <v>28523.3125</v>
      </c>
      <c r="F71" s="209">
        <v>75009</v>
      </c>
      <c r="G71" s="194">
        <f>(F71-E71)/E71</f>
        <v>1.6297436526700746</v>
      </c>
      <c r="H71" s="209">
        <v>75935</v>
      </c>
      <c r="I71" s="194">
        <f>(F71-H71)/H71</f>
        <v>-1.2194640152762231E-2</v>
      </c>
    </row>
    <row r="72" spans="1:9" ht="16.5" x14ac:dyDescent="0.3">
      <c r="A72" s="37"/>
      <c r="B72" s="202" t="s">
        <v>60</v>
      </c>
      <c r="C72" s="189" t="s">
        <v>129</v>
      </c>
      <c r="D72" s="187" t="s">
        <v>215</v>
      </c>
      <c r="E72" s="210">
        <v>191808.85714285716</v>
      </c>
      <c r="F72" s="209">
        <v>671047.5</v>
      </c>
      <c r="G72" s="194">
        <f>(F72-E72)/E72</f>
        <v>2.49852196606443</v>
      </c>
      <c r="H72" s="209">
        <v>646043</v>
      </c>
      <c r="I72" s="194">
        <f>(F72-H72)/H72</f>
        <v>3.8704080068973738E-2</v>
      </c>
    </row>
    <row r="73" spans="1:9" ht="16.5" customHeight="1" thickBot="1" x14ac:dyDescent="0.35">
      <c r="A73" s="37"/>
      <c r="B73" s="202" t="s">
        <v>64</v>
      </c>
      <c r="C73" s="189" t="s">
        <v>133</v>
      </c>
      <c r="D73" s="186" t="s">
        <v>127</v>
      </c>
      <c r="E73" s="213">
        <v>23142.691666666666</v>
      </c>
      <c r="F73" s="218">
        <v>66645.75</v>
      </c>
      <c r="G73" s="200">
        <f>(F73-E73)/E73</f>
        <v>1.8797752206150036</v>
      </c>
      <c r="H73" s="218">
        <v>63527.666666666664</v>
      </c>
      <c r="I73" s="200">
        <f>(F73-H73)/H73</f>
        <v>4.9082289606103419E-2</v>
      </c>
    </row>
    <row r="74" spans="1:9" ht="15.75" customHeight="1" thickBot="1" x14ac:dyDescent="0.25">
      <c r="A74" s="247" t="s">
        <v>214</v>
      </c>
      <c r="B74" s="248"/>
      <c r="C74" s="248"/>
      <c r="D74" s="249"/>
      <c r="E74" s="83">
        <f>SUM(E68:E73)</f>
        <v>467351.77996031748</v>
      </c>
      <c r="F74" s="83">
        <f>SUM(F68:F73)</f>
        <v>1538068.875</v>
      </c>
      <c r="G74" s="103">
        <f t="shared" ref="G74" si="10">(F74-E74)/E74</f>
        <v>2.291030313676341</v>
      </c>
      <c r="H74" s="83">
        <f>SUM(H68:H73)</f>
        <v>1540310.5000000002</v>
      </c>
      <c r="I74" s="104">
        <f t="shared" ref="I74" si="11">(F74-H74)/H74</f>
        <v>-1.455307225393992E-3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21.75" customHeight="1" x14ac:dyDescent="0.3">
      <c r="A76" s="33"/>
      <c r="B76" s="202" t="s">
        <v>68</v>
      </c>
      <c r="C76" s="191" t="s">
        <v>138</v>
      </c>
      <c r="D76" s="193" t="s">
        <v>134</v>
      </c>
      <c r="E76" s="207">
        <v>26485.3125</v>
      </c>
      <c r="F76" s="207">
        <v>67209.75</v>
      </c>
      <c r="G76" s="194">
        <f>(F76-E76)/E76</f>
        <v>1.5376234469576298</v>
      </c>
      <c r="H76" s="207">
        <v>70752.571428571435</v>
      </c>
      <c r="I76" s="194">
        <f>(F76-H76)/H76</f>
        <v>-5.0073394606556534E-2</v>
      </c>
    </row>
    <row r="77" spans="1:9" ht="16.5" x14ac:dyDescent="0.3">
      <c r="A77" s="37"/>
      <c r="B77" s="202" t="s">
        <v>67</v>
      </c>
      <c r="C77" s="189" t="s">
        <v>139</v>
      </c>
      <c r="D77" s="187" t="s">
        <v>135</v>
      </c>
      <c r="E77" s="210">
        <v>10959.333333333332</v>
      </c>
      <c r="F77" s="210">
        <v>52902.571428571428</v>
      </c>
      <c r="G77" s="194">
        <f>(F77-E77)/E77</f>
        <v>3.827170578676145</v>
      </c>
      <c r="H77" s="210">
        <v>55054.666666666664</v>
      </c>
      <c r="I77" s="194">
        <f>(F77-H77)/H77</f>
        <v>-3.9090151087922978E-2</v>
      </c>
    </row>
    <row r="78" spans="1:9" ht="16.5" x14ac:dyDescent="0.3">
      <c r="A78" s="37"/>
      <c r="B78" s="202" t="s">
        <v>70</v>
      </c>
      <c r="C78" s="189" t="s">
        <v>141</v>
      </c>
      <c r="D78" s="187" t="s">
        <v>137</v>
      </c>
      <c r="E78" s="210">
        <v>11883.75</v>
      </c>
      <c r="F78" s="210">
        <v>31465.75</v>
      </c>
      <c r="G78" s="194">
        <f>(F78-E78)/E78</f>
        <v>1.6477963605764174</v>
      </c>
      <c r="H78" s="210">
        <v>31465.75</v>
      </c>
      <c r="I78" s="194">
        <f>(F78-H78)/H78</f>
        <v>0</v>
      </c>
    </row>
    <row r="79" spans="1:9" ht="16.5" x14ac:dyDescent="0.3">
      <c r="A79" s="37"/>
      <c r="B79" s="202" t="s">
        <v>71</v>
      </c>
      <c r="C79" s="189" t="s">
        <v>200</v>
      </c>
      <c r="D79" s="187" t="s">
        <v>134</v>
      </c>
      <c r="E79" s="210">
        <v>12167.09375</v>
      </c>
      <c r="F79" s="210">
        <v>26556.6</v>
      </c>
      <c r="G79" s="194">
        <f>(F79-E79)/E79</f>
        <v>1.1826576293126696</v>
      </c>
      <c r="H79" s="210">
        <v>26033.25</v>
      </c>
      <c r="I79" s="194">
        <f>(F79-H79)/H79</f>
        <v>2.010313733398629E-2</v>
      </c>
    </row>
    <row r="80" spans="1:9" ht="16.5" customHeight="1" thickBot="1" x14ac:dyDescent="0.35">
      <c r="A80" s="38"/>
      <c r="B80" s="202" t="s">
        <v>69</v>
      </c>
      <c r="C80" s="189" t="s">
        <v>140</v>
      </c>
      <c r="D80" s="186" t="s">
        <v>136</v>
      </c>
      <c r="E80" s="213">
        <v>10260.416666666668</v>
      </c>
      <c r="F80" s="213">
        <v>28787.166666666668</v>
      </c>
      <c r="G80" s="194">
        <f>(F80-E80)/E80</f>
        <v>1.8056527918781724</v>
      </c>
      <c r="H80" s="213">
        <v>27631.857142857141</v>
      </c>
      <c r="I80" s="194">
        <f>(F80-H80)/H80</f>
        <v>4.1810780861979632E-2</v>
      </c>
    </row>
    <row r="81" spans="1:11" ht="15.75" customHeight="1" thickBot="1" x14ac:dyDescent="0.25">
      <c r="A81" s="247" t="s">
        <v>193</v>
      </c>
      <c r="B81" s="248"/>
      <c r="C81" s="248"/>
      <c r="D81" s="249"/>
      <c r="E81" s="83">
        <f>SUM(E76:E80)</f>
        <v>71755.90625</v>
      </c>
      <c r="F81" s="83">
        <f>SUM(F76:F80)</f>
        <v>206921.83809523808</v>
      </c>
      <c r="G81" s="103">
        <f t="shared" ref="G81" si="12">(F81-E81)/E81</f>
        <v>1.8836906800997735</v>
      </c>
      <c r="H81" s="83">
        <f>SUM(H76:H80)</f>
        <v>210938.09523809524</v>
      </c>
      <c r="I81" s="104">
        <f t="shared" ref="I81" si="13">(F81-H81)/H81</f>
        <v>-1.903998013409491E-2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202" t="s">
        <v>80</v>
      </c>
      <c r="C83" s="189" t="s">
        <v>151</v>
      </c>
      <c r="D83" s="193" t="s">
        <v>150</v>
      </c>
      <c r="E83" s="210">
        <v>9980.6597222222226</v>
      </c>
      <c r="F83" s="207">
        <v>44648.3</v>
      </c>
      <c r="G83" s="195">
        <f>(F83-E83)/E83</f>
        <v>3.4734818381383445</v>
      </c>
      <c r="H83" s="207">
        <v>49372.3</v>
      </c>
      <c r="I83" s="195">
        <f>(F83-H83)/H83</f>
        <v>-9.5681181553219113E-2</v>
      </c>
    </row>
    <row r="84" spans="1:11" ht="16.5" x14ac:dyDescent="0.3">
      <c r="A84" s="37"/>
      <c r="B84" s="202" t="s">
        <v>76</v>
      </c>
      <c r="C84" s="189" t="s">
        <v>143</v>
      </c>
      <c r="D84" s="185" t="s">
        <v>161</v>
      </c>
      <c r="E84" s="210">
        <v>10564.584821428572</v>
      </c>
      <c r="F84" s="201">
        <v>27632.857142857141</v>
      </c>
      <c r="G84" s="194">
        <f>(F84-E84)/E84</f>
        <v>1.615612218551959</v>
      </c>
      <c r="H84" s="201">
        <v>27947.142857142859</v>
      </c>
      <c r="I84" s="194">
        <f>(F84-H84)/H84</f>
        <v>-1.1245718959259939E-2</v>
      </c>
    </row>
    <row r="85" spans="1:11" ht="16.5" x14ac:dyDescent="0.3">
      <c r="A85" s="37"/>
      <c r="B85" s="202" t="s">
        <v>75</v>
      </c>
      <c r="C85" s="189" t="s">
        <v>148</v>
      </c>
      <c r="D85" s="187" t="s">
        <v>145</v>
      </c>
      <c r="E85" s="210">
        <v>4340.4166666666661</v>
      </c>
      <c r="F85" s="210">
        <v>13803</v>
      </c>
      <c r="G85" s="194">
        <f>(F85-E85)/E85</f>
        <v>2.1801094364980327</v>
      </c>
      <c r="H85" s="210">
        <v>13803</v>
      </c>
      <c r="I85" s="194">
        <f>(F85-H85)/H85</f>
        <v>0</v>
      </c>
    </row>
    <row r="86" spans="1:11" ht="16.5" x14ac:dyDescent="0.3">
      <c r="A86" s="37"/>
      <c r="B86" s="202" t="s">
        <v>78</v>
      </c>
      <c r="C86" s="189" t="s">
        <v>149</v>
      </c>
      <c r="D86" s="187" t="s">
        <v>147</v>
      </c>
      <c r="E86" s="210">
        <v>6943.6036706349205</v>
      </c>
      <c r="F86" s="210">
        <v>34207.166666666664</v>
      </c>
      <c r="G86" s="194">
        <f>(F86-E86)/E86</f>
        <v>3.9264284497301638</v>
      </c>
      <c r="H86" s="210">
        <v>34207.166666666664</v>
      </c>
      <c r="I86" s="194">
        <f>(F86-H86)/H86</f>
        <v>0</v>
      </c>
    </row>
    <row r="87" spans="1:11" ht="16.5" x14ac:dyDescent="0.3">
      <c r="A87" s="37"/>
      <c r="B87" s="202" t="s">
        <v>79</v>
      </c>
      <c r="C87" s="189" t="s">
        <v>155</v>
      </c>
      <c r="D87" s="198" t="s">
        <v>156</v>
      </c>
      <c r="E87" s="219">
        <v>56000</v>
      </c>
      <c r="F87" s="219">
        <v>75000</v>
      </c>
      <c r="G87" s="194">
        <f>(F87-E87)/E87</f>
        <v>0.3392857142857143</v>
      </c>
      <c r="H87" s="219">
        <v>75000</v>
      </c>
      <c r="I87" s="194">
        <f>(F87-H87)/H87</f>
        <v>0</v>
      </c>
    </row>
    <row r="88" spans="1:11" ht="16.5" x14ac:dyDescent="0.3">
      <c r="A88" s="37"/>
      <c r="B88" s="202" t="s">
        <v>77</v>
      </c>
      <c r="C88" s="189" t="s">
        <v>146</v>
      </c>
      <c r="D88" s="198" t="s">
        <v>162</v>
      </c>
      <c r="E88" s="219">
        <v>7773.6111111111113</v>
      </c>
      <c r="F88" s="219">
        <v>23399.375</v>
      </c>
      <c r="G88" s="194">
        <f>(F88-E88)/E88</f>
        <v>2.010103626943005</v>
      </c>
      <c r="H88" s="219">
        <v>23311.25</v>
      </c>
      <c r="I88" s="194">
        <f>(F88-H88)/H88</f>
        <v>3.7803635583677411E-3</v>
      </c>
    </row>
    <row r="89" spans="1:11" ht="16.5" customHeight="1" thickBot="1" x14ac:dyDescent="0.35">
      <c r="A89" s="35"/>
      <c r="B89" s="203" t="s">
        <v>74</v>
      </c>
      <c r="C89" s="190" t="s">
        <v>144</v>
      </c>
      <c r="D89" s="186" t="s">
        <v>142</v>
      </c>
      <c r="E89" s="213">
        <v>8164.166666666667</v>
      </c>
      <c r="F89" s="213">
        <v>22142</v>
      </c>
      <c r="G89" s="196">
        <f>(F89-E89)/E89</f>
        <v>1.7120955394508521</v>
      </c>
      <c r="H89" s="213">
        <v>21147</v>
      </c>
      <c r="I89" s="196">
        <f>(F89-H89)/H89</f>
        <v>4.7051591242256587E-2</v>
      </c>
    </row>
    <row r="90" spans="1:11" ht="15.75" customHeight="1" thickBot="1" x14ac:dyDescent="0.25">
      <c r="A90" s="247" t="s">
        <v>194</v>
      </c>
      <c r="B90" s="248"/>
      <c r="C90" s="248"/>
      <c r="D90" s="249"/>
      <c r="E90" s="83">
        <f>SUM(E83:E89)</f>
        <v>103767.04265873016</v>
      </c>
      <c r="F90" s="83">
        <f>SUM(F83:F89)</f>
        <v>240832.6988095238</v>
      </c>
      <c r="G90" s="112">
        <f t="shared" ref="G90:G91" si="14">(F90-E90)/E90</f>
        <v>1.3208977787058673</v>
      </c>
      <c r="H90" s="83">
        <f>SUM(H83:H89)</f>
        <v>244787.85952380951</v>
      </c>
      <c r="I90" s="104">
        <f t="shared" ref="I90:I91" si="15">(F90-H90)/H90</f>
        <v>-1.6157503570560075E-2</v>
      </c>
    </row>
    <row r="91" spans="1:11" ht="15.75" customHeight="1" thickBot="1" x14ac:dyDescent="0.25">
      <c r="A91" s="247" t="s">
        <v>195</v>
      </c>
      <c r="B91" s="248"/>
      <c r="C91" s="248"/>
      <c r="D91" s="249"/>
      <c r="E91" s="99">
        <f>SUM(E90+E81+E74+E66+E55+E47+E39+E32)</f>
        <v>1904223.9748015874</v>
      </c>
      <c r="F91" s="99">
        <f>SUM(F32,F39,F47,F55,F66,F74,F81,F90)</f>
        <v>5438188.5805555563</v>
      </c>
      <c r="G91" s="101">
        <f t="shared" si="14"/>
        <v>1.8558555361756719</v>
      </c>
      <c r="H91" s="99">
        <f>SUM(H32,H39,H47,H55,H66,H74,H81,H90)</f>
        <v>5502368.0642857142</v>
      </c>
      <c r="I91" s="113">
        <f t="shared" si="15"/>
        <v>-1.1663975034081848E-2</v>
      </c>
      <c r="J91" s="114"/>
    </row>
    <row r="92" spans="1:11" x14ac:dyDescent="0.25">
      <c r="E92" s="115"/>
      <c r="F92" s="115"/>
      <c r="K92" s="116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1"/>
  <sheetViews>
    <sheetView rightToLeft="1" topLeftCell="B25" zoomScaleNormal="100" workbookViewId="0">
      <selection activeCell="E45" sqref="E45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2.8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27" t="s">
        <v>205</v>
      </c>
      <c r="B9" s="26"/>
      <c r="C9" s="26"/>
      <c r="D9" s="26"/>
      <c r="E9" s="126"/>
      <c r="F9" s="126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241" t="s">
        <v>3</v>
      </c>
      <c r="B13" s="241"/>
      <c r="C13" s="243" t="s">
        <v>0</v>
      </c>
      <c r="D13" s="237" t="s">
        <v>207</v>
      </c>
      <c r="E13" s="237" t="s">
        <v>208</v>
      </c>
      <c r="F13" s="237" t="s">
        <v>209</v>
      </c>
      <c r="G13" s="237" t="s">
        <v>210</v>
      </c>
      <c r="H13" s="237" t="s">
        <v>211</v>
      </c>
      <c r="I13" s="237" t="s">
        <v>212</v>
      </c>
    </row>
    <row r="14" spans="1:9" ht="24.75" customHeight="1" thickBot="1" x14ac:dyDescent="0.25">
      <c r="A14" s="242"/>
      <c r="B14" s="242"/>
      <c r="C14" s="244"/>
      <c r="D14" s="257"/>
      <c r="E14" s="257"/>
      <c r="F14" s="257"/>
      <c r="G14" s="238"/>
      <c r="H14" s="257"/>
      <c r="I14" s="257"/>
    </row>
    <row r="15" spans="1:9" ht="17.25" customHeight="1" thickBot="1" x14ac:dyDescent="0.3">
      <c r="A15" s="86" t="s">
        <v>24</v>
      </c>
      <c r="B15" s="121"/>
      <c r="C15" s="105"/>
      <c r="D15" s="107"/>
      <c r="E15" s="107"/>
      <c r="F15" s="107"/>
      <c r="G15" s="107"/>
      <c r="H15" s="107"/>
      <c r="I15" s="135"/>
    </row>
    <row r="16" spans="1:9" ht="16.5" x14ac:dyDescent="0.3">
      <c r="A16" s="87"/>
      <c r="B16" s="136" t="s">
        <v>4</v>
      </c>
      <c r="C16" s="141" t="s">
        <v>163</v>
      </c>
      <c r="D16" s="228">
        <v>14000</v>
      </c>
      <c r="E16" s="206">
        <v>25000</v>
      </c>
      <c r="F16" s="228">
        <v>22000</v>
      </c>
      <c r="G16" s="206">
        <v>11000</v>
      </c>
      <c r="H16" s="228">
        <v>13000</v>
      </c>
      <c r="I16" s="171">
        <v>17000</v>
      </c>
    </row>
    <row r="17" spans="1:9" ht="16.5" x14ac:dyDescent="0.3">
      <c r="A17" s="88"/>
      <c r="B17" s="137" t="s">
        <v>5</v>
      </c>
      <c r="C17" s="142" t="s">
        <v>164</v>
      </c>
      <c r="D17" s="227">
        <v>13000</v>
      </c>
      <c r="E17" s="209">
        <v>20000</v>
      </c>
      <c r="F17" s="227">
        <v>20000</v>
      </c>
      <c r="G17" s="209">
        <v>15000</v>
      </c>
      <c r="H17" s="227">
        <v>15000</v>
      </c>
      <c r="I17" s="130">
        <v>16600</v>
      </c>
    </row>
    <row r="18" spans="1:9" ht="16.5" x14ac:dyDescent="0.3">
      <c r="A18" s="88"/>
      <c r="B18" s="137" t="s">
        <v>6</v>
      </c>
      <c r="C18" s="142" t="s">
        <v>165</v>
      </c>
      <c r="D18" s="227">
        <v>19000</v>
      </c>
      <c r="E18" s="209">
        <v>20000</v>
      </c>
      <c r="F18" s="227">
        <v>18000</v>
      </c>
      <c r="G18" s="209">
        <v>13000</v>
      </c>
      <c r="H18" s="227">
        <v>15000</v>
      </c>
      <c r="I18" s="130">
        <v>17000</v>
      </c>
    </row>
    <row r="19" spans="1:9" ht="16.5" x14ac:dyDescent="0.3">
      <c r="A19" s="88"/>
      <c r="B19" s="137" t="s">
        <v>7</v>
      </c>
      <c r="C19" s="142" t="s">
        <v>166</v>
      </c>
      <c r="D19" s="227">
        <v>22500</v>
      </c>
      <c r="E19" s="209">
        <v>23000</v>
      </c>
      <c r="F19" s="227">
        <v>15000</v>
      </c>
      <c r="G19" s="209">
        <v>29000</v>
      </c>
      <c r="H19" s="227">
        <v>22000</v>
      </c>
      <c r="I19" s="130">
        <v>22300</v>
      </c>
    </row>
    <row r="20" spans="1:9" ht="16.5" x14ac:dyDescent="0.3">
      <c r="A20" s="88"/>
      <c r="B20" s="137" t="s">
        <v>8</v>
      </c>
      <c r="C20" s="142" t="s">
        <v>167</v>
      </c>
      <c r="D20" s="227">
        <v>25000</v>
      </c>
      <c r="E20" s="209">
        <v>40000</v>
      </c>
      <c r="F20" s="227">
        <v>31000</v>
      </c>
      <c r="G20" s="209">
        <v>22500</v>
      </c>
      <c r="H20" s="227">
        <v>25000</v>
      </c>
      <c r="I20" s="130">
        <v>28700</v>
      </c>
    </row>
    <row r="21" spans="1:9" ht="16.5" x14ac:dyDescent="0.3">
      <c r="A21" s="88"/>
      <c r="B21" s="137" t="s">
        <v>9</v>
      </c>
      <c r="C21" s="142" t="s">
        <v>168</v>
      </c>
      <c r="D21" s="227">
        <v>11000</v>
      </c>
      <c r="E21" s="209">
        <v>15000</v>
      </c>
      <c r="F21" s="227">
        <v>15000</v>
      </c>
      <c r="G21" s="209">
        <v>14500</v>
      </c>
      <c r="H21" s="227">
        <v>14000</v>
      </c>
      <c r="I21" s="130">
        <v>13900</v>
      </c>
    </row>
    <row r="22" spans="1:9" ht="16.5" x14ac:dyDescent="0.3">
      <c r="A22" s="88"/>
      <c r="B22" s="137" t="s">
        <v>10</v>
      </c>
      <c r="C22" s="142" t="s">
        <v>169</v>
      </c>
      <c r="D22" s="227">
        <v>18000</v>
      </c>
      <c r="E22" s="209">
        <v>20000</v>
      </c>
      <c r="F22" s="227">
        <v>15000</v>
      </c>
      <c r="G22" s="209">
        <v>20000</v>
      </c>
      <c r="H22" s="227">
        <v>18333</v>
      </c>
      <c r="I22" s="130">
        <v>18266.599999999999</v>
      </c>
    </row>
    <row r="23" spans="1:9" ht="16.5" x14ac:dyDescent="0.3">
      <c r="A23" s="88"/>
      <c r="B23" s="137" t="s">
        <v>11</v>
      </c>
      <c r="C23" s="142" t="s">
        <v>170</v>
      </c>
      <c r="D23" s="227">
        <v>2500</v>
      </c>
      <c r="E23" s="209">
        <v>3000</v>
      </c>
      <c r="F23" s="227">
        <v>4000</v>
      </c>
      <c r="G23" s="209">
        <v>4500</v>
      </c>
      <c r="H23" s="227">
        <v>4000</v>
      </c>
      <c r="I23" s="130">
        <v>3600</v>
      </c>
    </row>
    <row r="24" spans="1:9" ht="16.5" x14ac:dyDescent="0.3">
      <c r="A24" s="88"/>
      <c r="B24" s="137" t="s">
        <v>12</v>
      </c>
      <c r="C24" s="142" t="s">
        <v>171</v>
      </c>
      <c r="D24" s="227">
        <v>3500</v>
      </c>
      <c r="E24" s="209">
        <v>3000</v>
      </c>
      <c r="F24" s="227">
        <v>4500</v>
      </c>
      <c r="G24" s="209">
        <v>4500</v>
      </c>
      <c r="H24" s="227">
        <v>4000</v>
      </c>
      <c r="I24" s="130">
        <v>3900</v>
      </c>
    </row>
    <row r="25" spans="1:9" ht="16.5" x14ac:dyDescent="0.3">
      <c r="A25" s="88"/>
      <c r="B25" s="137" t="s">
        <v>13</v>
      </c>
      <c r="C25" s="142" t="s">
        <v>172</v>
      </c>
      <c r="D25" s="227">
        <v>3500</v>
      </c>
      <c r="E25" s="209">
        <v>3000</v>
      </c>
      <c r="F25" s="227">
        <v>5000</v>
      </c>
      <c r="G25" s="209">
        <v>4500</v>
      </c>
      <c r="H25" s="227">
        <v>5000</v>
      </c>
      <c r="I25" s="130">
        <v>4200</v>
      </c>
    </row>
    <row r="26" spans="1:9" ht="16.5" x14ac:dyDescent="0.3">
      <c r="A26" s="88"/>
      <c r="B26" s="137" t="s">
        <v>14</v>
      </c>
      <c r="C26" s="142" t="s">
        <v>173</v>
      </c>
      <c r="D26" s="227">
        <v>3500</v>
      </c>
      <c r="E26" s="209">
        <v>7000</v>
      </c>
      <c r="F26" s="227">
        <v>5500</v>
      </c>
      <c r="G26" s="209">
        <v>5500</v>
      </c>
      <c r="H26" s="227">
        <v>4333</v>
      </c>
      <c r="I26" s="130">
        <v>5166.6000000000004</v>
      </c>
    </row>
    <row r="27" spans="1:9" ht="16.5" x14ac:dyDescent="0.3">
      <c r="A27" s="88"/>
      <c r="B27" s="137" t="s">
        <v>15</v>
      </c>
      <c r="C27" s="142" t="s">
        <v>174</v>
      </c>
      <c r="D27" s="227">
        <v>9500</v>
      </c>
      <c r="E27" s="209">
        <v>10000</v>
      </c>
      <c r="F27" s="227">
        <v>5000</v>
      </c>
      <c r="G27" s="209">
        <v>9000</v>
      </c>
      <c r="H27" s="227">
        <v>7333</v>
      </c>
      <c r="I27" s="130">
        <v>8166.6</v>
      </c>
    </row>
    <row r="28" spans="1:9" ht="16.5" x14ac:dyDescent="0.3">
      <c r="A28" s="88"/>
      <c r="B28" s="137" t="s">
        <v>16</v>
      </c>
      <c r="C28" s="142" t="s">
        <v>175</v>
      </c>
      <c r="D28" s="227">
        <v>3500</v>
      </c>
      <c r="E28" s="209">
        <v>3000</v>
      </c>
      <c r="F28" s="227">
        <v>5000</v>
      </c>
      <c r="G28" s="209">
        <v>5000</v>
      </c>
      <c r="H28" s="227">
        <v>4333</v>
      </c>
      <c r="I28" s="130">
        <v>4166.6000000000004</v>
      </c>
    </row>
    <row r="29" spans="1:9" ht="16.5" x14ac:dyDescent="0.3">
      <c r="A29" s="88"/>
      <c r="B29" s="139" t="s">
        <v>17</v>
      </c>
      <c r="C29" s="142" t="s">
        <v>176</v>
      </c>
      <c r="D29" s="227">
        <v>12000</v>
      </c>
      <c r="E29" s="209">
        <v>8000</v>
      </c>
      <c r="F29" s="227">
        <v>8000</v>
      </c>
      <c r="G29" s="209">
        <v>9500</v>
      </c>
      <c r="H29" s="227">
        <v>9666</v>
      </c>
      <c r="I29" s="130">
        <v>9433.2000000000007</v>
      </c>
    </row>
    <row r="30" spans="1:9" ht="16.5" x14ac:dyDescent="0.3">
      <c r="A30" s="88"/>
      <c r="B30" s="137" t="s">
        <v>18</v>
      </c>
      <c r="C30" s="142" t="s">
        <v>177</v>
      </c>
      <c r="D30" s="227">
        <v>13500</v>
      </c>
      <c r="E30" s="209">
        <v>30000</v>
      </c>
      <c r="F30" s="227">
        <v>10000</v>
      </c>
      <c r="G30" s="209">
        <v>10000</v>
      </c>
      <c r="H30" s="227">
        <v>11333</v>
      </c>
      <c r="I30" s="130">
        <v>14966.6</v>
      </c>
    </row>
    <row r="31" spans="1:9" ht="17.25" thickBot="1" x14ac:dyDescent="0.35">
      <c r="A31" s="89"/>
      <c r="B31" s="138" t="s">
        <v>19</v>
      </c>
      <c r="C31" s="143" t="s">
        <v>178</v>
      </c>
      <c r="D31" s="229">
        <v>15000</v>
      </c>
      <c r="E31" s="212">
        <v>15000</v>
      </c>
      <c r="F31" s="229">
        <v>17000</v>
      </c>
      <c r="G31" s="212">
        <v>15000</v>
      </c>
      <c r="H31" s="229">
        <v>15000</v>
      </c>
      <c r="I31" s="167">
        <v>15400</v>
      </c>
    </row>
    <row r="32" spans="1:9" ht="17.25" customHeight="1" thickBot="1" x14ac:dyDescent="0.3">
      <c r="A32" s="86" t="s">
        <v>20</v>
      </c>
      <c r="B32" s="132" t="s">
        <v>21</v>
      </c>
      <c r="C32" s="140"/>
      <c r="D32" s="233"/>
      <c r="E32" s="231"/>
      <c r="F32" s="233"/>
      <c r="G32" s="231"/>
      <c r="H32" s="233"/>
      <c r="I32" s="174"/>
    </row>
    <row r="33" spans="1:9" ht="16.5" x14ac:dyDescent="0.3">
      <c r="A33" s="87"/>
      <c r="B33" s="128" t="s">
        <v>26</v>
      </c>
      <c r="C33" s="134" t="s">
        <v>179</v>
      </c>
      <c r="D33" s="228">
        <v>21000</v>
      </c>
      <c r="E33" s="206">
        <v>25000</v>
      </c>
      <c r="F33" s="228">
        <v>25000</v>
      </c>
      <c r="G33" s="206">
        <v>33500</v>
      </c>
      <c r="H33" s="228">
        <v>30000</v>
      </c>
      <c r="I33" s="171">
        <v>26900</v>
      </c>
    </row>
    <row r="34" spans="1:9" ht="16.5" x14ac:dyDescent="0.3">
      <c r="A34" s="88"/>
      <c r="B34" s="129" t="s">
        <v>27</v>
      </c>
      <c r="C34" s="15" t="s">
        <v>180</v>
      </c>
      <c r="D34" s="227">
        <v>21000</v>
      </c>
      <c r="E34" s="209">
        <v>25000</v>
      </c>
      <c r="F34" s="227">
        <v>20000</v>
      </c>
      <c r="G34" s="209">
        <v>33500</v>
      </c>
      <c r="H34" s="227">
        <v>30000</v>
      </c>
      <c r="I34" s="130">
        <v>25900</v>
      </c>
    </row>
    <row r="35" spans="1:9" ht="16.5" x14ac:dyDescent="0.3">
      <c r="A35" s="88"/>
      <c r="B35" s="131" t="s">
        <v>28</v>
      </c>
      <c r="C35" s="15" t="s">
        <v>181</v>
      </c>
      <c r="D35" s="227">
        <v>18000</v>
      </c>
      <c r="E35" s="209">
        <v>15000</v>
      </c>
      <c r="F35" s="227">
        <v>17000</v>
      </c>
      <c r="G35" s="209">
        <v>20500</v>
      </c>
      <c r="H35" s="227">
        <v>16666</v>
      </c>
      <c r="I35" s="130">
        <v>17433.2</v>
      </c>
    </row>
    <row r="36" spans="1:9" ht="16.5" x14ac:dyDescent="0.3">
      <c r="A36" s="88"/>
      <c r="B36" s="129" t="s">
        <v>29</v>
      </c>
      <c r="C36" s="189" t="s">
        <v>182</v>
      </c>
      <c r="D36" s="227">
        <v>9000</v>
      </c>
      <c r="E36" s="209">
        <v>10000</v>
      </c>
      <c r="F36" s="227">
        <v>12000</v>
      </c>
      <c r="G36" s="209">
        <v>12000</v>
      </c>
      <c r="H36" s="227">
        <v>10333</v>
      </c>
      <c r="I36" s="130">
        <v>10666.6</v>
      </c>
    </row>
    <row r="37" spans="1:9" ht="16.5" customHeight="1" thickBot="1" x14ac:dyDescent="0.35">
      <c r="A37" s="89"/>
      <c r="B37" s="144" t="s">
        <v>30</v>
      </c>
      <c r="C37" s="16" t="s">
        <v>183</v>
      </c>
      <c r="D37" s="229">
        <v>12000</v>
      </c>
      <c r="E37" s="212">
        <v>5000</v>
      </c>
      <c r="F37" s="229">
        <v>15000</v>
      </c>
      <c r="G37" s="212">
        <v>14000</v>
      </c>
      <c r="H37" s="229">
        <v>9333</v>
      </c>
      <c r="I37" s="167">
        <v>11066.6</v>
      </c>
    </row>
    <row r="38" spans="1:9" ht="17.25" customHeight="1" thickBot="1" x14ac:dyDescent="0.3">
      <c r="A38" s="86" t="s">
        <v>25</v>
      </c>
      <c r="B38" s="132" t="s">
        <v>51</v>
      </c>
      <c r="C38" s="133"/>
      <c r="D38" s="230"/>
      <c r="E38" s="232"/>
      <c r="F38" s="230"/>
      <c r="G38" s="232"/>
      <c r="H38" s="230"/>
      <c r="I38" s="167"/>
    </row>
    <row r="39" spans="1:9" ht="16.5" x14ac:dyDescent="0.3">
      <c r="A39" s="87"/>
      <c r="B39" s="170" t="s">
        <v>31</v>
      </c>
      <c r="C39" s="173" t="s">
        <v>213</v>
      </c>
      <c r="D39" s="206">
        <v>350000</v>
      </c>
      <c r="E39" s="206">
        <v>350000</v>
      </c>
      <c r="F39" s="206">
        <v>450000</v>
      </c>
      <c r="G39" s="206">
        <v>315000</v>
      </c>
      <c r="H39" s="206">
        <v>350000</v>
      </c>
      <c r="I39" s="171">
        <v>363000</v>
      </c>
    </row>
    <row r="40" spans="1:9" ht="17.25" thickBot="1" x14ac:dyDescent="0.35">
      <c r="A40" s="89"/>
      <c r="B40" s="172" t="s">
        <v>32</v>
      </c>
      <c r="C40" s="148" t="s">
        <v>185</v>
      </c>
      <c r="D40" s="212">
        <v>270000</v>
      </c>
      <c r="E40" s="212">
        <v>300000</v>
      </c>
      <c r="F40" s="212">
        <v>340000</v>
      </c>
      <c r="G40" s="212">
        <v>267500</v>
      </c>
      <c r="H40" s="212">
        <v>276666</v>
      </c>
      <c r="I40" s="167">
        <v>290833.2</v>
      </c>
    </row>
    <row r="41" spans="1:9" ht="15.75" thickBot="1" x14ac:dyDescent="0.3">
      <c r="D41" s="261">
        <v>890000</v>
      </c>
      <c r="E41" s="260">
        <v>975000</v>
      </c>
      <c r="F41" s="260">
        <v>1079000</v>
      </c>
      <c r="G41" s="260">
        <v>888500</v>
      </c>
      <c r="H41" s="260">
        <v>910329</v>
      </c>
      <c r="I41" s="262">
        <v>948565.8</v>
      </c>
    </row>
    <row r="43" spans="1:9" x14ac:dyDescent="0.25">
      <c r="G43"/>
    </row>
    <row r="44" spans="1:9" ht="14.25" customHeight="1" x14ac:dyDescent="0.25"/>
    <row r="45" spans="1:9" x14ac:dyDescent="0.25">
      <c r="G45"/>
    </row>
    <row r="47" spans="1:9" x14ac:dyDescent="0.25">
      <c r="G47"/>
    </row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06-06-2022</vt:lpstr>
      <vt:lpstr>By Order</vt:lpstr>
      <vt:lpstr>All Stores</vt:lpstr>
      <vt:lpstr>'06-06-2022'!Print_Titles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2022-06-08T10:05:52Z</cp:lastPrinted>
  <dcterms:created xsi:type="dcterms:W3CDTF">2010-10-20T06:23:14Z</dcterms:created>
  <dcterms:modified xsi:type="dcterms:W3CDTF">2022-06-08T10:06:48Z</dcterms:modified>
</cp:coreProperties>
</file>