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5"/>
  </bookViews>
  <sheets>
    <sheet name="Supermarkets" sheetId="5" r:id="rId1"/>
    <sheet name="stores" sheetId="7" r:id="rId2"/>
    <sheet name="Comp" sheetId="8" r:id="rId3"/>
    <sheet name="18-07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'18-07-2022'!$12:$14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11" l="1"/>
  <c r="G86" i="11"/>
  <c r="I85" i="11"/>
  <c r="G85" i="11"/>
  <c r="I83" i="11"/>
  <c r="G83" i="11"/>
  <c r="I84" i="11"/>
  <c r="G84" i="11"/>
  <c r="I89" i="11"/>
  <c r="G89" i="11"/>
  <c r="I87" i="11"/>
  <c r="G87" i="11"/>
  <c r="I88" i="11"/>
  <c r="G88" i="11"/>
  <c r="I76" i="11"/>
  <c r="G76" i="11"/>
  <c r="I79" i="11"/>
  <c r="G79" i="11"/>
  <c r="I77" i="11"/>
  <c r="G77" i="11"/>
  <c r="I80" i="11"/>
  <c r="G80" i="11"/>
  <c r="I78" i="11"/>
  <c r="G78" i="11"/>
  <c r="I72" i="11"/>
  <c r="G72" i="11"/>
  <c r="I68" i="11"/>
  <c r="G68" i="11"/>
  <c r="I73" i="11"/>
  <c r="G73" i="11"/>
  <c r="I69" i="11"/>
  <c r="G69" i="11"/>
  <c r="I71" i="11"/>
  <c r="G71" i="11"/>
  <c r="I70" i="11"/>
  <c r="G70" i="11"/>
  <c r="I63" i="11"/>
  <c r="G63" i="11"/>
  <c r="I64" i="11"/>
  <c r="G64" i="11"/>
  <c r="I62" i="11"/>
  <c r="G62" i="11"/>
  <c r="I65" i="11"/>
  <c r="G65" i="11"/>
  <c r="I59" i="11"/>
  <c r="G59" i="11"/>
  <c r="I58" i="11"/>
  <c r="G58" i="11"/>
  <c r="I57" i="11"/>
  <c r="G57" i="11"/>
  <c r="I60" i="11"/>
  <c r="G60" i="11"/>
  <c r="I61" i="11"/>
  <c r="G61" i="11"/>
  <c r="I49" i="11"/>
  <c r="G49" i="11"/>
  <c r="I51" i="11"/>
  <c r="G51" i="11"/>
  <c r="I52" i="11"/>
  <c r="G52" i="11"/>
  <c r="I50" i="11"/>
  <c r="G50" i="11"/>
  <c r="I53" i="11"/>
  <c r="G53" i="11"/>
  <c r="I54" i="11"/>
  <c r="G54" i="11"/>
  <c r="I46" i="11"/>
  <c r="G46" i="11"/>
  <c r="I41" i="11"/>
  <c r="G41" i="11"/>
  <c r="I45" i="11"/>
  <c r="G45" i="11"/>
  <c r="I44" i="11"/>
  <c r="G44" i="11"/>
  <c r="I42" i="11"/>
  <c r="G42" i="11"/>
  <c r="I43" i="11"/>
  <c r="G43" i="11"/>
  <c r="I38" i="11"/>
  <c r="G38" i="11"/>
  <c r="I34" i="11"/>
  <c r="G34" i="11"/>
  <c r="I37" i="11"/>
  <c r="G37" i="11"/>
  <c r="I35" i="11"/>
  <c r="G35" i="11"/>
  <c r="I36" i="11"/>
  <c r="G36" i="11"/>
  <c r="I27" i="11"/>
  <c r="G27" i="11"/>
  <c r="I20" i="11"/>
  <c r="G20" i="11"/>
  <c r="I31" i="11"/>
  <c r="G31" i="11"/>
  <c r="I23" i="11"/>
  <c r="G23" i="11"/>
  <c r="I29" i="11"/>
  <c r="G29" i="11"/>
  <c r="I26" i="11"/>
  <c r="G26" i="11"/>
  <c r="I25" i="11"/>
  <c r="G25" i="11"/>
  <c r="I28" i="11"/>
  <c r="G28" i="11"/>
  <c r="I24" i="11"/>
  <c r="G24" i="11"/>
  <c r="I19" i="11"/>
  <c r="G19" i="11"/>
  <c r="I22" i="11"/>
  <c r="G22" i="11"/>
  <c r="I21" i="11"/>
  <c r="G21" i="11"/>
  <c r="I16" i="11"/>
  <c r="G16" i="11"/>
  <c r="I17" i="11"/>
  <c r="G17" i="11"/>
  <c r="I18" i="11"/>
  <c r="G18" i="11"/>
  <c r="I30" i="11"/>
  <c r="G30" i="11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<sst xmlns="http://schemas.openxmlformats.org/spreadsheetml/2006/main" count="849" uniqueCount="227">
  <si>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</si>
  <si>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</si>
  <si>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</si>
  <si>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</si>
  <si>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</si>
  <si>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</si>
  <si>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</si>
  <si>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</si>
  <si>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</si>
  <si>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</si>
  <si>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</si>
  <si>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</si>
  <si>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</si>
  <si>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</si>
  <si>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</si>
  <si>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</si>
  <si>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</si>
  <si>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</si>
  <si>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</si>
  <si>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</si>
  <si>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</si>
  <si>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</si>
  <si>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</si>
  <si>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</si>
  <si>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</si>
  <si>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</si>
  <si>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</si>
  <si>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</si>
  <si>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</si>
  <si>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</si>
  <si>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</si>
  <si>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</si>
  <si>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</si>
  <si>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</si>
  <si>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</si>
  <si>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</si>
  <si>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</si>
  <si>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</si>
  <si>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</si>
  <si>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</si>
  <si>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</si>
  <si>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</si>
  <si>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</si>
  <si>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</si>
  <si>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</si>
  <si>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</si>
  <si>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</si>
  <si>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</si>
  <si>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</si>
  <si>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</si>
  <si>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</si>
  <si>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</si>
  <si>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</si>
  <si>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</si>
  <si>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</si>
  <si>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</si>
  <si>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</si>
  <si>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</si>
  <si>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</si>
  <si>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</si>
  <si>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</si>
  <si>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</si>
  <si>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</si>
  <si>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</si>
  <si>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</si>
  <si>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</si>
  <si>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</si>
  <si>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</si>
  <si>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</si>
  <si>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</si>
  <si>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</si>
  <si>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</si>
  <si>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</si>
  <si>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</si>
  <si>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</si>
  <si>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</si>
  <si>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</si>
  <si>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</si>
  <si>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</si>
  <si>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</si>
  <si>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</si>
  <si>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</si>
  <si>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</si>
  <si>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</si>
  <si>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</si>
  <si>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</si>
  <si>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</si>
  <si>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</si>
  <si>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</si>
  <si>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</si>
  <si>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</si>
  <si>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</si>
  <si>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</si>
  <si>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</si>
  <si>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</si>
  <si>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</si>
  <si>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</si>
  <si>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</si>
  <si>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</si>
  <si>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</si>
  <si>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</si>
  <si>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</si>
  <si>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</si>
  <si>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</si>
  <si>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</si>
  <si>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</si>
  <si>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</si>
  <si>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</si>
  <si>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</si>
  <si>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</si>
  <si>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</si>
  <si>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</si>
  <si>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</si>
  <si>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</si>
  <si>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</si>
  <si>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</si>
  <si>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</si>
  <si>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</si>
  <si>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</si>
  <si>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</si>
  <si>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</si>
  <si>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</si>
  <si>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</si>
  <si>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</si>
  <si>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</si>
  <si>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</si>
  <si>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</si>
  <si>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</si>
  <si>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</si>
  <si>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</si>
  <si>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</si>
  <si>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</si>
  <si>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</si>
  <si>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</si>
  <si>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</si>
  <si>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</si>
  <si>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</si>
  <si>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</si>
  <si>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</si>
  <si>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</si>
  <si>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</si>
  <si>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</si>
  <si>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</si>
  <si>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</si>
  <si>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</si>
  <si>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</si>
  <si>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</si>
  <si>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</si>
  <si>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</si>
  <si>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</si>
  <si>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</si>
  <si>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</si>
  <si>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</si>
  <si>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</si>
  <si>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</si>
  <si>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</si>
  <si>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</si>
  <si>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</si>
  <si>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</si>
  <si>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</si>
  <si>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</si>
  <si>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</si>
  <si>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</si>
  <si>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</si>
  <si>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</si>
  <si>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</si>
  <si>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</si>
  <si>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</si>
  <si>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</si>
  <si>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</si>
  <si>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</si>
  <si>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</si>
  <si>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</si>
  <si>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</si>
  <si>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</si>
  <si>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</si>
  <si>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</si>
  <si>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</si>
  <si>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</si>
  <si>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</si>
  <si>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</si>
  <si>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</si>
  <si>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</si>
  <si>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</si>
  <si>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</si>
  <si>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</si>
  <si>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</si>
  <si>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</si>
  <si>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</si>
  <si>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</si>
  <si>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</si>
  <si>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</si>
  <si>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</si>
  <si>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</si>
  <si>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</si>
  <si>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</si>
  <si>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</si>
  <si>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</si>
  <si>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</si>
  <si>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</si>
  <si>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</si>
  <si>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</si>
  <si>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</si>
  <si>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</si>
  <si>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</si>
  <si>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</si>
  <si>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</si>
  <si>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</si>
  <si>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معدل الأسعار في تموز 2021 (ل.ل.)</t>
  </si>
  <si>
    <t>معدل أسعار المحلات والملاحم في 04-07-2022 (ل.ل.)</t>
  </si>
  <si>
    <t>معدل أسعار  السوبرماركات في 04-07-2022 (ل.ل.)</t>
  </si>
  <si>
    <t>المعدل العام للأسعار في 04-07-2022  (ل.ل.)</t>
  </si>
  <si>
    <t xml:space="preserve"> التاريخ18 تموز 2022</t>
  </si>
  <si>
    <t>معدل أسعار  السوبرماركات في 18-07-2022 (ل.ل.)</t>
  </si>
  <si>
    <t xml:space="preserve"> التاريخ 18 تموز 2022</t>
  </si>
  <si>
    <t>معدل أسعار المحلات والملاحم في 18-07-2022 (ل.ل.)</t>
  </si>
  <si>
    <t>المعدل العام للأسعار في 18-07-2022 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</si>
  <si>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</si>
  <si>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</si>
  <si>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 xml:space="preserve"> التاريخ 18تموز 2022 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</si>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</sst>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19" fillId="0" borderId="0" xfId="0" applyFont="1" applyBorder="1" applyAlignment="1">
      <alignment horizontal="center" vertical="center" wrapText="1" readingOrder="2"/>
    </xf>
    <xf numFmtId="0" fontId="20" fillId="0" borderId="0" xfId="0" applyFont="1" applyBorder="1" applyAlignment="1">
      <alignment vertical="center" readingOrder="2"/>
    </xf>
    <xf numFmtId="0" fontId="21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64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16" t="s">
        <v>202</v>
      </c>
      <c r="B9" s="216"/>
      <c r="C9" s="216"/>
      <c r="D9" s="216"/>
      <c r="E9" s="216"/>
      <c r="F9" s="216"/>
      <c r="G9" s="216"/>
      <c r="H9" s="216"/>
      <c r="I9" s="216"/>
    </row>
    <row r="10" spans="1:9" ht="18">
      <c r="A10" s="2" t="s">
        <v>212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217" t="s">
        <v>3</v>
      </c>
      <c r="B12" s="223"/>
      <c r="C12" s="221" t="s">
        <v>0</v>
      </c>
      <c r="D12" s="219" t="s">
        <v>23</v>
      </c>
      <c r="E12" s="219" t="s">
        <v>208</v>
      </c>
      <c r="F12" s="219" t="s">
        <v>213</v>
      </c>
      <c r="G12" s="219" t="s">
        <v>197</v>
      </c>
      <c r="H12" s="219" t="s">
        <v>210</v>
      </c>
      <c r="I12" s="219" t="s">
        <v>187</v>
      </c>
    </row>
    <row r="13" spans="1:9" ht="38.25" customHeight="1" thickBot="1">
      <c r="A13" s="218"/>
      <c r="B13" s="224"/>
      <c r="C13" s="222"/>
      <c r="D13" s="220"/>
      <c r="E13" s="220"/>
      <c r="F13" s="220"/>
      <c r="G13" s="220"/>
      <c r="H13" s="220"/>
      <c r="I13" s="220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0">
        <v>6169.25</v>
      </c>
      <c r="F15" s="189">
        <v>15343.75</v>
      </c>
      <c r="G15" s="45">
        <f t="shared" ref="G15:G30" si="0">(F15-E15)/E15</f>
        <v>1.4871337682862584</v>
      </c>
      <c r="H15" s="189">
        <v>12438.888888888889</v>
      </c>
      <c r="I15" s="45">
        <f t="shared" ref="I15:I30" si="1">(F15-H15)/H15</f>
        <v>0.23353059401518536</v>
      </c>
    </row>
    <row r="16" spans="1:9" ht="16.5">
      <c r="A16" s="37"/>
      <c r="B16" s="92" t="s">
        <v>5</v>
      </c>
      <c r="C16" s="163" t="s">
        <v>85</v>
      </c>
      <c r="D16" s="159" t="s">
        <v>161</v>
      </c>
      <c r="E16" s="183">
        <v>5197.1499999999996</v>
      </c>
      <c r="F16" s="183">
        <v>17218.5</v>
      </c>
      <c r="G16" s="48">
        <f t="shared" si="0"/>
        <v>2.3130658149177918</v>
      </c>
      <c r="H16" s="183">
        <v>17061</v>
      </c>
      <c r="I16" s="44">
        <f t="shared" si="1"/>
        <v>9.2315807983119388E-3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3">
        <v>5535.4444444444443</v>
      </c>
      <c r="F17" s="183">
        <v>16832</v>
      </c>
      <c r="G17" s="48">
        <f t="shared" si="0"/>
        <v>2.0407675786346573</v>
      </c>
      <c r="H17" s="183">
        <v>17443.111111111109</v>
      </c>
      <c r="I17" s="44">
        <f t="shared" si="1"/>
        <v>-3.5034524931841837E-2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3">
        <v>2878.65</v>
      </c>
      <c r="F18" s="183">
        <v>9720.8888888888887</v>
      </c>
      <c r="G18" s="48">
        <f t="shared" si="0"/>
        <v>2.376891559894009</v>
      </c>
      <c r="H18" s="183">
        <v>13498.888888888889</v>
      </c>
      <c r="I18" s="44">
        <f t="shared" si="1"/>
        <v>-0.27987488682196066</v>
      </c>
    </row>
    <row r="19" spans="1:9" ht="16.5">
      <c r="A19" s="37"/>
      <c r="B19" s="92" t="s">
        <v>8</v>
      </c>
      <c r="C19" s="15" t="s">
        <v>89</v>
      </c>
      <c r="D19" s="11" t="s">
        <v>161</v>
      </c>
      <c r="E19" s="183">
        <v>12336.997619047619</v>
      </c>
      <c r="F19" s="183">
        <v>24664.666666666668</v>
      </c>
      <c r="G19" s="48">
        <f t="shared" si="0"/>
        <v>0.99924385399781812</v>
      </c>
      <c r="H19" s="183">
        <v>27812.25</v>
      </c>
      <c r="I19" s="44">
        <f t="shared" si="1"/>
        <v>-0.11317255286189834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3">
        <v>7043.9</v>
      </c>
      <c r="F20" s="183">
        <v>13812.25</v>
      </c>
      <c r="G20" s="48">
        <f t="shared" si="0"/>
        <v>0.96088104601144264</v>
      </c>
      <c r="H20" s="183">
        <v>14333.111111111111</v>
      </c>
      <c r="I20" s="44">
        <f t="shared" si="1"/>
        <v>-3.6339710693189052E-2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3">
        <v>4572.3</v>
      </c>
      <c r="F21" s="183">
        <v>17944.222222222223</v>
      </c>
      <c r="G21" s="48">
        <f t="shared" si="0"/>
        <v>2.9245504936732547</v>
      </c>
      <c r="H21" s="183">
        <v>19499.777777777777</v>
      </c>
      <c r="I21" s="44">
        <f t="shared" si="1"/>
        <v>-7.9772988865969938E-2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3">
        <v>1384.3666666666668</v>
      </c>
      <c r="F22" s="183">
        <v>5055.333333333333</v>
      </c>
      <c r="G22" s="48">
        <f t="shared" si="0"/>
        <v>2.6517300329874063</v>
      </c>
      <c r="H22" s="183">
        <v>4660.8888888888887</v>
      </c>
      <c r="I22" s="44">
        <f t="shared" si="1"/>
        <v>8.462858777534088E-2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3">
        <v>1906.8</v>
      </c>
      <c r="F23" s="183">
        <v>8312.5</v>
      </c>
      <c r="G23" s="48">
        <f t="shared" si="0"/>
        <v>3.3593979441997064</v>
      </c>
      <c r="H23" s="183">
        <v>7056.25</v>
      </c>
      <c r="I23" s="44">
        <f t="shared" si="1"/>
        <v>0.17803365810451727</v>
      </c>
    </row>
    <row r="24" spans="1:9" ht="16.5">
      <c r="A24" s="37"/>
      <c r="B24" s="92" t="s">
        <v>13</v>
      </c>
      <c r="C24" s="15" t="s">
        <v>93</v>
      </c>
      <c r="D24" s="161" t="s">
        <v>81</v>
      </c>
      <c r="E24" s="183">
        <v>1765.6597222222222</v>
      </c>
      <c r="F24" s="183">
        <v>6493.5</v>
      </c>
      <c r="G24" s="48">
        <f t="shared" si="0"/>
        <v>2.677662189534129</v>
      </c>
      <c r="H24" s="183">
        <v>5806</v>
      </c>
      <c r="I24" s="44">
        <f t="shared" si="1"/>
        <v>0.11841198759903548</v>
      </c>
    </row>
    <row r="25" spans="1:9" ht="16.5">
      <c r="A25" s="37"/>
      <c r="B25" s="92" t="s">
        <v>14</v>
      </c>
      <c r="C25" s="15" t="s">
        <v>94</v>
      </c>
      <c r="D25" s="161" t="s">
        <v>81</v>
      </c>
      <c r="E25" s="183">
        <v>2254.7555555555555</v>
      </c>
      <c r="F25" s="183">
        <v>8062.5</v>
      </c>
      <c r="G25" s="48">
        <f t="shared" si="0"/>
        <v>2.5757756445635893</v>
      </c>
      <c r="H25" s="183">
        <v>7431.25</v>
      </c>
      <c r="I25" s="44">
        <f t="shared" si="1"/>
        <v>8.4945332211942809E-2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3">
        <v>6333.344444444444</v>
      </c>
      <c r="F26" s="183">
        <v>15875</v>
      </c>
      <c r="G26" s="48">
        <f t="shared" si="0"/>
        <v>1.5065745498692111</v>
      </c>
      <c r="H26" s="183">
        <v>14500</v>
      </c>
      <c r="I26" s="44">
        <f t="shared" si="1"/>
        <v>9.4827586206896547E-2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3">
        <v>1804.4486111111109</v>
      </c>
      <c r="F27" s="183">
        <v>6493.5</v>
      </c>
      <c r="G27" s="48">
        <f t="shared" si="0"/>
        <v>2.5986062224302131</v>
      </c>
      <c r="H27" s="183">
        <v>5931</v>
      </c>
      <c r="I27" s="44">
        <f t="shared" si="1"/>
        <v>9.4840667678300461E-2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3">
        <v>3419.9250000000002</v>
      </c>
      <c r="F28" s="183">
        <v>14750</v>
      </c>
      <c r="G28" s="48">
        <f t="shared" si="0"/>
        <v>3.3129600795339078</v>
      </c>
      <c r="H28" s="183">
        <v>11124.75</v>
      </c>
      <c r="I28" s="44">
        <f t="shared" si="1"/>
        <v>0.32587249151666331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3">
        <v>5584.0812500000002</v>
      </c>
      <c r="F29" s="183">
        <v>21071.428571428572</v>
      </c>
      <c r="G29" s="48">
        <f t="shared" si="0"/>
        <v>2.773481729233179</v>
      </c>
      <c r="H29" s="183">
        <v>21518.75</v>
      </c>
      <c r="I29" s="44">
        <f t="shared" si="1"/>
        <v>-2.0787519190075054E-2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6">
        <v>5538.0249999999996</v>
      </c>
      <c r="F30" s="186">
        <v>13874.75</v>
      </c>
      <c r="G30" s="51">
        <f t="shared" si="0"/>
        <v>1.5053606655802385</v>
      </c>
      <c r="H30" s="186">
        <v>12962.25</v>
      </c>
      <c r="I30" s="56">
        <f t="shared" si="1"/>
        <v>7.03967289629501E-2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3"/>
      <c r="F31" s="203"/>
      <c r="G31" s="52"/>
      <c r="H31" s="203"/>
      <c r="I31" s="53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89">
        <v>13666.633333333335</v>
      </c>
      <c r="F32" s="189">
        <v>28000</v>
      </c>
      <c r="G32" s="45">
        <f>(F32-E32)/E32</f>
        <v>1.0487854848426457</v>
      </c>
      <c r="H32" s="189">
        <v>25083.333333333332</v>
      </c>
      <c r="I32" s="44">
        <f>(F32-H32)/H32</f>
        <v>0.11627906976744191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3">
        <v>13765.611904761905</v>
      </c>
      <c r="F33" s="183">
        <v>28000</v>
      </c>
      <c r="G33" s="48">
        <f>(F33-E33)/E33</f>
        <v>1.034054148389439</v>
      </c>
      <c r="H33" s="183">
        <v>25083.333333333332</v>
      </c>
      <c r="I33" s="44">
        <f>(F33-H33)/H33</f>
        <v>0.11627906976744191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83">
        <v>11171.633333333333</v>
      </c>
      <c r="F34" s="183">
        <v>26250</v>
      </c>
      <c r="G34" s="48">
        <f>(F34-E34)/E34</f>
        <v>1.3497011776851491</v>
      </c>
      <c r="H34" s="183">
        <v>24990</v>
      </c>
      <c r="I34" s="44">
        <f>(F34-H34)/H34</f>
        <v>5.0420168067226892E-2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3">
        <v>8263.375</v>
      </c>
      <c r="F35" s="183">
        <v>9990</v>
      </c>
      <c r="G35" s="48">
        <f>(F35-E35)/E35</f>
        <v>0.20894912792896364</v>
      </c>
      <c r="H35" s="183">
        <v>9990</v>
      </c>
      <c r="I35" s="44">
        <f>(F35-H35)/H35</f>
        <v>0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6">
        <v>6709.0749999999998</v>
      </c>
      <c r="F36" s="183">
        <v>28665.555555555555</v>
      </c>
      <c r="G36" s="51">
        <f>(F36-E36)/E36</f>
        <v>3.2726539136252843</v>
      </c>
      <c r="H36" s="183">
        <v>16638.888888888891</v>
      </c>
      <c r="I36" s="56">
        <f>(F36-H36)/H36</f>
        <v>0.7228046744574288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203"/>
      <c r="G37" s="52"/>
      <c r="H37" s="203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3">
        <v>236311</v>
      </c>
      <c r="F38" s="183">
        <v>437779.6</v>
      </c>
      <c r="G38" s="45">
        <f t="shared" ref="G38:G43" si="2">(F38-E38)/E38</f>
        <v>0.85255701173453613</v>
      </c>
      <c r="H38" s="183">
        <v>434779.6</v>
      </c>
      <c r="I38" s="44">
        <f t="shared" ref="I38:I43" si="3">(F38-H38)/H38</f>
        <v>6.9000477483304188E-3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3">
        <v>149041.45000000001</v>
      </c>
      <c r="F39" s="183">
        <v>279841.14285714284</v>
      </c>
      <c r="G39" s="48">
        <f t="shared" si="2"/>
        <v>0.87760614820335425</v>
      </c>
      <c r="H39" s="183">
        <v>277841.14285714284</v>
      </c>
      <c r="I39" s="44">
        <f t="shared" si="3"/>
        <v>7.1983579517175284E-3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1">
        <v>122080.5</v>
      </c>
      <c r="F40" s="183">
        <v>168729.60000000001</v>
      </c>
      <c r="G40" s="48">
        <f t="shared" si="2"/>
        <v>0.38211753719881558</v>
      </c>
      <c r="H40" s="183">
        <v>162727.6</v>
      </c>
      <c r="I40" s="44">
        <f t="shared" si="3"/>
        <v>3.6883724703123504E-2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4">
        <v>28177</v>
      </c>
      <c r="F41" s="183">
        <v>87931.666666666672</v>
      </c>
      <c r="G41" s="48">
        <f t="shared" si="2"/>
        <v>2.1206894512072494</v>
      </c>
      <c r="H41" s="183">
        <v>81915</v>
      </c>
      <c r="I41" s="44">
        <f t="shared" si="3"/>
        <v>7.3450121060448903E-2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4">
        <v>22850</v>
      </c>
      <c r="F42" s="183">
        <v>71333.333333333328</v>
      </c>
      <c r="G42" s="48">
        <f t="shared" si="2"/>
        <v>2.1218088986141499</v>
      </c>
      <c r="H42" s="183">
        <v>71333.333333333328</v>
      </c>
      <c r="I42" s="44">
        <f t="shared" si="3"/>
        <v>0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7">
        <v>54675</v>
      </c>
      <c r="F43" s="183">
        <v>178785.71428571429</v>
      </c>
      <c r="G43" s="51">
        <f t="shared" si="2"/>
        <v>2.2699719119472208</v>
      </c>
      <c r="H43" s="183">
        <v>163501</v>
      </c>
      <c r="I43" s="59">
        <f t="shared" si="3"/>
        <v>9.3483919277033714E-2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3"/>
      <c r="F44" s="203"/>
      <c r="G44" s="6"/>
      <c r="H44" s="203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1">
        <v>45228.5</v>
      </c>
      <c r="F45" s="183">
        <v>117069.77777777778</v>
      </c>
      <c r="G45" s="45">
        <f t="shared" ref="G45:G50" si="4">(F45-E45)/E45</f>
        <v>1.5884072604171657</v>
      </c>
      <c r="H45" s="183">
        <v>105466.625</v>
      </c>
      <c r="I45" s="44">
        <f t="shared" ref="I45:I50" si="5">(F45-H45)/H45</f>
        <v>0.11001729483405562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4">
        <v>31660.275000000001</v>
      </c>
      <c r="F46" s="183">
        <v>94527.555555555562</v>
      </c>
      <c r="G46" s="48">
        <f t="shared" si="4"/>
        <v>1.9856833383650507</v>
      </c>
      <c r="H46" s="183">
        <v>89993.111111111109</v>
      </c>
      <c r="I46" s="84">
        <f t="shared" si="5"/>
        <v>5.0386572799399551E-2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4">
        <v>97833.666666666657</v>
      </c>
      <c r="F47" s="183">
        <v>283441.14285714284</v>
      </c>
      <c r="G47" s="48">
        <f t="shared" si="4"/>
        <v>1.8971738718826465</v>
      </c>
      <c r="H47" s="183">
        <v>279256.14285714284</v>
      </c>
      <c r="I47" s="84">
        <f t="shared" si="5"/>
        <v>1.4986241509970622E-2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84">
        <v>150870.16666666669</v>
      </c>
      <c r="F48" s="183">
        <v>369035.95333333331</v>
      </c>
      <c r="G48" s="48">
        <f t="shared" si="4"/>
        <v>1.4460498817415852</v>
      </c>
      <c r="H48" s="183">
        <v>354977.5</v>
      </c>
      <c r="I48" s="84">
        <f t="shared" si="5"/>
        <v>3.9603787094487142E-2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4">
        <v>13185</v>
      </c>
      <c r="F49" s="183">
        <v>27292.5</v>
      </c>
      <c r="G49" s="48">
        <f t="shared" si="4"/>
        <v>1.0699658703071673</v>
      </c>
      <c r="H49" s="183">
        <v>26792.5</v>
      </c>
      <c r="I49" s="44">
        <f t="shared" si="5"/>
        <v>1.8661938975459549E-2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7">
        <v>55540.458333333328</v>
      </c>
      <c r="F50" s="183">
        <v>269750</v>
      </c>
      <c r="G50" s="56">
        <f t="shared" si="4"/>
        <v>3.856819840791736</v>
      </c>
      <c r="H50" s="183">
        <v>269750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3"/>
      <c r="F51" s="203"/>
      <c r="G51" s="52"/>
      <c r="H51" s="203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1">
        <v>21039.416666666664</v>
      </c>
      <c r="F52" s="180">
        <v>53916.666666666664</v>
      </c>
      <c r="G52" s="182">
        <f t="shared" ref="G52:G60" si="6">(F52-E52)/E52</f>
        <v>1.5626502635925428</v>
      </c>
      <c r="H52" s="180">
        <v>53250</v>
      </c>
      <c r="I52" s="116">
        <f t="shared" ref="I52:I60" si="7">(F52-H52)/H52</f>
        <v>1.2519561815336418E-2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4">
        <v>34192.708333333336</v>
      </c>
      <c r="F53" s="183">
        <v>56363.333333333336</v>
      </c>
      <c r="G53" s="185">
        <f t="shared" si="6"/>
        <v>0.64840213252094436</v>
      </c>
      <c r="H53" s="183">
        <v>56021.666666666664</v>
      </c>
      <c r="I53" s="84">
        <f t="shared" si="7"/>
        <v>6.0988308095083132E-3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4">
        <v>26997.666666666664</v>
      </c>
      <c r="F54" s="183">
        <v>45634</v>
      </c>
      <c r="G54" s="185">
        <f t="shared" si="6"/>
        <v>0.69029422295753973</v>
      </c>
      <c r="H54" s="183">
        <v>45634</v>
      </c>
      <c r="I54" s="84">
        <f t="shared" si="7"/>
        <v>0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4">
        <v>29335.924999999999</v>
      </c>
      <c r="F55" s="183">
        <v>59108.75</v>
      </c>
      <c r="G55" s="185">
        <f t="shared" si="6"/>
        <v>1.0148930023512128</v>
      </c>
      <c r="H55" s="183">
        <v>59108.75</v>
      </c>
      <c r="I55" s="84">
        <f t="shared" si="7"/>
        <v>0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4">
        <v>16488.333333333336</v>
      </c>
      <c r="F56" s="183">
        <v>28508.333333333332</v>
      </c>
      <c r="G56" s="190">
        <f t="shared" si="6"/>
        <v>0.72900030324471821</v>
      </c>
      <c r="H56" s="183">
        <v>28410</v>
      </c>
      <c r="I56" s="85">
        <f t="shared" si="7"/>
        <v>3.4612225742109157E-3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7">
        <v>4807.6000000000004</v>
      </c>
      <c r="F57" s="186">
        <v>19333.333333333332</v>
      </c>
      <c r="G57" s="188">
        <f t="shared" si="6"/>
        <v>3.0214105444157857</v>
      </c>
      <c r="H57" s="186">
        <v>17666.666666666668</v>
      </c>
      <c r="I57" s="117">
        <f t="shared" si="7"/>
        <v>9.4339622641509288E-2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1">
        <v>32250.714285714286</v>
      </c>
      <c r="F58" s="189">
        <v>54741.428571428572</v>
      </c>
      <c r="G58" s="44">
        <f t="shared" si="6"/>
        <v>0.69737104383070148</v>
      </c>
      <c r="H58" s="189">
        <v>53737.777777777781</v>
      </c>
      <c r="I58" s="44">
        <f t="shared" si="7"/>
        <v>1.8676819830570512E-2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4">
        <v>40900.28571428571</v>
      </c>
      <c r="F59" s="183">
        <v>62599.666666666664</v>
      </c>
      <c r="G59" s="48">
        <f t="shared" si="6"/>
        <v>0.53054350534284322</v>
      </c>
      <c r="H59" s="183">
        <v>60437.25</v>
      </c>
      <c r="I59" s="44">
        <f t="shared" si="7"/>
        <v>3.577953442068698E-2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7">
        <v>218000</v>
      </c>
      <c r="F60" s="183">
        <v>523550</v>
      </c>
      <c r="G60" s="51">
        <f t="shared" si="6"/>
        <v>1.401605504587156</v>
      </c>
      <c r="H60" s="183">
        <v>506950</v>
      </c>
      <c r="I60" s="51">
        <f t="shared" si="7"/>
        <v>3.2744846631817731E-2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3"/>
      <c r="F61" s="203"/>
      <c r="G61" s="52"/>
      <c r="H61" s="203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1">
        <v>50561.777777777781</v>
      </c>
      <c r="F62" s="183">
        <v>125329.125</v>
      </c>
      <c r="G62" s="45">
        <f t="shared" ref="G62:G67" si="8">(F62-E62)/E62</f>
        <v>1.4787325625857035</v>
      </c>
      <c r="H62" s="183">
        <v>125204.125</v>
      </c>
      <c r="I62" s="44">
        <f t="shared" ref="I62:I67" si="9">(F62-H62)/H62</f>
        <v>9.9836966234139639E-4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84">
        <v>268381.33333333337</v>
      </c>
      <c r="F63" s="183">
        <v>701847.57142857148</v>
      </c>
      <c r="G63" s="48">
        <f t="shared" si="8"/>
        <v>1.6151132148854292</v>
      </c>
      <c r="H63" s="183">
        <v>695726.14285714284</v>
      </c>
      <c r="I63" s="44">
        <f t="shared" si="9"/>
        <v>8.79861801123317E-3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84">
        <v>145447.16666666669</v>
      </c>
      <c r="F64" s="183">
        <v>455946.25</v>
      </c>
      <c r="G64" s="48">
        <f t="shared" si="8"/>
        <v>2.134789494008706</v>
      </c>
      <c r="H64" s="183">
        <v>455946.25</v>
      </c>
      <c r="I64" s="84">
        <f t="shared" si="9"/>
        <v>0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4">
        <v>63999</v>
      </c>
      <c r="F65" s="183">
        <v>201592.5</v>
      </c>
      <c r="G65" s="48">
        <f t="shared" si="8"/>
        <v>2.1499320301879719</v>
      </c>
      <c r="H65" s="183">
        <v>163296.25</v>
      </c>
      <c r="I65" s="84">
        <f t="shared" si="9"/>
        <v>0.23452008236563915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4">
        <v>42479</v>
      </c>
      <c r="F66" s="183">
        <v>82837.5</v>
      </c>
      <c r="G66" s="48">
        <f t="shared" si="8"/>
        <v>0.95008121660114409</v>
      </c>
      <c r="H66" s="183">
        <v>82878.571428571435</v>
      </c>
      <c r="I66" s="84">
        <f t="shared" si="9"/>
        <v>-4.9556149271747592E-4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7">
        <v>31211.3</v>
      </c>
      <c r="F67" s="183">
        <v>66394.5</v>
      </c>
      <c r="G67" s="51">
        <f t="shared" si="8"/>
        <v>1.1272583967985954</v>
      </c>
      <c r="H67" s="183">
        <v>63393.25</v>
      </c>
      <c r="I67" s="85">
        <f t="shared" si="9"/>
        <v>4.7343368576307415E-2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3"/>
      <c r="F68" s="203"/>
      <c r="G68" s="60"/>
      <c r="H68" s="203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1">
        <v>34455.542857142857</v>
      </c>
      <c r="F69" s="189">
        <v>73247.875</v>
      </c>
      <c r="G69" s="45">
        <f>(F69-E69)/E69</f>
        <v>1.1258662301068707</v>
      </c>
      <c r="H69" s="189">
        <v>72421</v>
      </c>
      <c r="I69" s="44">
        <f>(F69-H69)/H69</f>
        <v>1.1417613675591335E-2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4">
        <v>20606.25</v>
      </c>
      <c r="F70" s="183">
        <v>55598.25</v>
      </c>
      <c r="G70" s="48">
        <f>(F70-E70)/E70</f>
        <v>1.698125568698817</v>
      </c>
      <c r="H70" s="183">
        <v>52132.166666666664</v>
      </c>
      <c r="I70" s="44">
        <f>(F70-H70)/H70</f>
        <v>6.6486462292954171E-2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4">
        <v>14075.083333333332</v>
      </c>
      <c r="F71" s="183">
        <v>27031.599999999999</v>
      </c>
      <c r="G71" s="48">
        <f>(F71-E71)/E71</f>
        <v>0.92052859367321693</v>
      </c>
      <c r="H71" s="183">
        <v>27031.599999999999</v>
      </c>
      <c r="I71" s="44">
        <f>(F71-H71)/H71</f>
        <v>0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4">
        <v>18560.3</v>
      </c>
      <c r="F72" s="183">
        <v>32705</v>
      </c>
      <c r="G72" s="48">
        <f>(F72-E72)/E72</f>
        <v>0.76209436269887887</v>
      </c>
      <c r="H72" s="183">
        <v>31465.75</v>
      </c>
      <c r="I72" s="44">
        <f>(F72-H72)/H72</f>
        <v>3.9384092227262975E-2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7">
        <v>16398.232142857145</v>
      </c>
      <c r="F73" s="192">
        <v>28598.833333333332</v>
      </c>
      <c r="G73" s="48">
        <f>(F73-E73)/E73</f>
        <v>0.74401929940908962</v>
      </c>
      <c r="H73" s="192">
        <v>28638.833333333332</v>
      </c>
      <c r="I73" s="59">
        <f>(F73-H73)/H73</f>
        <v>-1.3967049402617659E-3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3"/>
      <c r="F74" s="158"/>
      <c r="G74" s="52"/>
      <c r="H74" s="158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1">
        <v>11908.708333333334</v>
      </c>
      <c r="F75" s="180">
        <v>23892.5</v>
      </c>
      <c r="G75" s="44">
        <f t="shared" ref="G75:G81" si="10">(F75-E75)/E75</f>
        <v>1.0063049099223607</v>
      </c>
      <c r="H75" s="180">
        <v>23664</v>
      </c>
      <c r="I75" s="45">
        <f t="shared" ref="I75:I81" si="11">(F75-H75)/H75</f>
        <v>9.6560175794455708E-3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4">
        <v>14721.205357142857</v>
      </c>
      <c r="F76" s="183">
        <v>28620.714285714286</v>
      </c>
      <c r="G76" s="48">
        <f t="shared" si="10"/>
        <v>0.94418280238358787</v>
      </c>
      <c r="H76" s="183">
        <v>28540.714285714286</v>
      </c>
      <c r="I76" s="44">
        <f t="shared" si="11"/>
        <v>2.8030132392321745E-3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4">
        <v>5539.5</v>
      </c>
      <c r="F77" s="183">
        <v>14896.333333333334</v>
      </c>
      <c r="G77" s="48">
        <f t="shared" si="10"/>
        <v>1.6891115323284294</v>
      </c>
      <c r="H77" s="183">
        <v>14309.666666666666</v>
      </c>
      <c r="I77" s="44">
        <f t="shared" si="11"/>
        <v>4.0997926809383023E-2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4">
        <v>9771.1111111111095</v>
      </c>
      <c r="F78" s="183">
        <v>23784.777777777777</v>
      </c>
      <c r="G78" s="48">
        <f t="shared" si="10"/>
        <v>1.4341937684785084</v>
      </c>
      <c r="H78" s="183">
        <v>23784.777777777777</v>
      </c>
      <c r="I78" s="44">
        <f t="shared" si="11"/>
        <v>0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3">
        <v>9522.5</v>
      </c>
      <c r="F79" s="183">
        <v>31955.599999999999</v>
      </c>
      <c r="G79" s="48">
        <f t="shared" si="10"/>
        <v>2.3557994224205827</v>
      </c>
      <c r="H79" s="183">
        <v>32128.833333333332</v>
      </c>
      <c r="I79" s="44">
        <f t="shared" si="11"/>
        <v>-5.3918339186504408E-3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3">
        <v>56000</v>
      </c>
      <c r="F80" s="183">
        <v>75000</v>
      </c>
      <c r="G80" s="48">
        <f t="shared" si="10"/>
        <v>0.3392857142857143</v>
      </c>
      <c r="H80" s="183">
        <v>75000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7">
        <v>22355.714285714283</v>
      </c>
      <c r="F81" s="186">
        <v>47437.8</v>
      </c>
      <c r="G81" s="51">
        <f t="shared" si="10"/>
        <v>1.1219541184740243</v>
      </c>
      <c r="H81" s="186">
        <v>47437.8</v>
      </c>
      <c r="I81" s="56">
        <f t="shared" si="11"/>
        <v>0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0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6" t="s">
        <v>203</v>
      </c>
      <c r="B9" s="216"/>
      <c r="C9" s="216"/>
      <c r="D9" s="216"/>
      <c r="E9" s="216"/>
      <c r="F9" s="216"/>
      <c r="G9" s="216"/>
      <c r="H9" s="216"/>
      <c r="I9" s="216"/>
    </row>
    <row r="10" spans="1:9" ht="18">
      <c r="A10" s="2" t="s">
        <v>214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217" t="s">
        <v>3</v>
      </c>
      <c r="B12" s="223"/>
      <c r="C12" s="225" t="s">
        <v>0</v>
      </c>
      <c r="D12" s="219" t="s">
        <v>23</v>
      </c>
      <c r="E12" s="219" t="s">
        <v>208</v>
      </c>
      <c r="F12" s="227" t="s">
        <v>215</v>
      </c>
      <c r="G12" s="219" t="s">
        <v>197</v>
      </c>
      <c r="H12" s="227" t="s">
        <v>209</v>
      </c>
      <c r="I12" s="219" t="s">
        <v>187</v>
      </c>
    </row>
    <row r="13" spans="1:9" ht="30.75" customHeight="1" thickBot="1">
      <c r="A13" s="218"/>
      <c r="B13" s="224"/>
      <c r="C13" s="226"/>
      <c r="D13" s="220"/>
      <c r="E13" s="220"/>
      <c r="F13" s="228"/>
      <c r="G13" s="220"/>
      <c r="H13" s="228"/>
      <c r="I13" s="220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>
      <c r="A15" s="33"/>
      <c r="B15" s="40" t="s">
        <v>4</v>
      </c>
      <c r="C15" s="19" t="s">
        <v>84</v>
      </c>
      <c r="D15" s="11" t="s">
        <v>161</v>
      </c>
      <c r="E15" s="154">
        <v>6169.25</v>
      </c>
      <c r="F15" s="154">
        <v>11066.6</v>
      </c>
      <c r="G15" s="44">
        <f>(F15-E15)/E15</f>
        <v>0.79383231349029471</v>
      </c>
      <c r="H15" s="154">
        <v>10833.2</v>
      </c>
      <c r="I15" s="118">
        <f>(F15-H15)/H15</f>
        <v>2.1544880552375995E-2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4">
        <v>5197.1499999999996</v>
      </c>
      <c r="F16" s="154">
        <v>13566.6</v>
      </c>
      <c r="G16" s="48">
        <f t="shared" ref="G16:G39" si="0">(F16-E16)/E16</f>
        <v>1.6103922342052859</v>
      </c>
      <c r="H16" s="154">
        <v>15666.6</v>
      </c>
      <c r="I16" s="48">
        <f>(F16-H16)/H16</f>
        <v>-0.13404312358775994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4">
        <v>5535.4444444444443</v>
      </c>
      <c r="F17" s="154">
        <v>14766.6</v>
      </c>
      <c r="G17" s="48">
        <f t="shared" si="0"/>
        <v>1.667644874445493</v>
      </c>
      <c r="H17" s="154">
        <v>16533.2</v>
      </c>
      <c r="I17" s="48">
        <f t="shared" ref="I17:I29" si="1">(F17-H17)/H17</f>
        <v>-0.1068516681586142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4">
        <v>2878.65</v>
      </c>
      <c r="F18" s="154">
        <v>12266.6</v>
      </c>
      <c r="G18" s="48">
        <f t="shared" si="0"/>
        <v>3.2612335643443977</v>
      </c>
      <c r="H18" s="154">
        <v>11966.6</v>
      </c>
      <c r="I18" s="48">
        <f t="shared" si="1"/>
        <v>2.5069777547507228E-2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4">
        <v>12336.997619047619</v>
      </c>
      <c r="F19" s="154">
        <v>24833.200000000001</v>
      </c>
      <c r="G19" s="48">
        <f t="shared" si="0"/>
        <v>1.0129046601791476</v>
      </c>
      <c r="H19" s="154">
        <v>23533.200000000001</v>
      </c>
      <c r="I19" s="48">
        <f t="shared" si="1"/>
        <v>5.5241106181904712E-2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4">
        <v>7043.9</v>
      </c>
      <c r="F20" s="154">
        <v>11633.2</v>
      </c>
      <c r="G20" s="48">
        <f t="shared" si="0"/>
        <v>0.65152827268984526</v>
      </c>
      <c r="H20" s="154">
        <v>12033.2</v>
      </c>
      <c r="I20" s="48">
        <f t="shared" si="1"/>
        <v>-3.3241365555297012E-2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4">
        <v>4572.3</v>
      </c>
      <c r="F21" s="154">
        <v>15700</v>
      </c>
      <c r="G21" s="48">
        <f t="shared" si="0"/>
        <v>2.4337204470397831</v>
      </c>
      <c r="H21" s="154">
        <v>15800</v>
      </c>
      <c r="I21" s="48">
        <f t="shared" si="1"/>
        <v>-6.3291139240506328E-3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4">
        <v>1384.3666666666668</v>
      </c>
      <c r="F22" s="154">
        <v>4166.6000000000004</v>
      </c>
      <c r="G22" s="48">
        <f t="shared" si="0"/>
        <v>2.0097517517035466</v>
      </c>
      <c r="H22" s="154">
        <v>4500</v>
      </c>
      <c r="I22" s="48">
        <f t="shared" si="1"/>
        <v>-7.4088888888888801E-2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4">
        <v>1906.8</v>
      </c>
      <c r="F23" s="154">
        <v>4366.6000000000004</v>
      </c>
      <c r="G23" s="48">
        <f t="shared" si="0"/>
        <v>1.2900146842878122</v>
      </c>
      <c r="H23" s="154">
        <v>4900</v>
      </c>
      <c r="I23" s="48">
        <f t="shared" si="1"/>
        <v>-0.10885714285714278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4">
        <v>1765.6597222222222</v>
      </c>
      <c r="F24" s="154">
        <v>4566.6000000000004</v>
      </c>
      <c r="G24" s="48">
        <f t="shared" si="0"/>
        <v>1.5863420581699477</v>
      </c>
      <c r="H24" s="154">
        <v>5066.6000000000004</v>
      </c>
      <c r="I24" s="48">
        <f t="shared" si="1"/>
        <v>-9.8685509019855511E-2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4">
        <v>2254.7555555555555</v>
      </c>
      <c r="F25" s="154">
        <v>5000</v>
      </c>
      <c r="G25" s="48">
        <f t="shared" si="0"/>
        <v>1.2175352834502879</v>
      </c>
      <c r="H25" s="154">
        <v>5400</v>
      </c>
      <c r="I25" s="48">
        <f t="shared" si="1"/>
        <v>-7.407407407407407E-2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4">
        <v>6333.344444444444</v>
      </c>
      <c r="F26" s="154">
        <v>12300</v>
      </c>
      <c r="G26" s="48">
        <f t="shared" si="0"/>
        <v>0.9421018559616563</v>
      </c>
      <c r="H26" s="154">
        <v>11000</v>
      </c>
      <c r="I26" s="48">
        <f t="shared" si="1"/>
        <v>0.11818181818181818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4">
        <v>1804.4486111111109</v>
      </c>
      <c r="F27" s="154">
        <v>4466.6000000000004</v>
      </c>
      <c r="G27" s="48">
        <f t="shared" si="0"/>
        <v>1.4753267965052426</v>
      </c>
      <c r="H27" s="154">
        <v>5066.6000000000004</v>
      </c>
      <c r="I27" s="48">
        <f t="shared" si="1"/>
        <v>-0.11842261082382662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4">
        <v>3419.9250000000002</v>
      </c>
      <c r="F28" s="154">
        <v>11300</v>
      </c>
      <c r="G28" s="48">
        <f t="shared" si="0"/>
        <v>2.3041660270327564</v>
      </c>
      <c r="H28" s="154">
        <v>11500</v>
      </c>
      <c r="I28" s="48">
        <f t="shared" si="1"/>
        <v>-1.7391304347826087E-2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4">
        <v>5584.0812500000002</v>
      </c>
      <c r="F29" s="154">
        <v>14200</v>
      </c>
      <c r="G29" s="48">
        <f t="shared" si="0"/>
        <v>1.542942941598495</v>
      </c>
      <c r="H29" s="154">
        <v>15200</v>
      </c>
      <c r="I29" s="48">
        <f t="shared" si="1"/>
        <v>-6.5789473684210523E-2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7">
        <v>5538.0249999999996</v>
      </c>
      <c r="F30" s="157">
        <v>13266.6</v>
      </c>
      <c r="G30" s="51">
        <f t="shared" si="0"/>
        <v>1.3955471490287605</v>
      </c>
      <c r="H30" s="157">
        <v>13466.6</v>
      </c>
      <c r="I30" s="51">
        <f>(F30-H30)/H30</f>
        <v>-1.4851558671082529E-2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3"/>
      <c r="F31" s="153"/>
      <c r="G31" s="41"/>
      <c r="H31" s="153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4">
        <v>13666.633333333335</v>
      </c>
      <c r="F32" s="154">
        <v>27200</v>
      </c>
      <c r="G32" s="44">
        <f t="shared" si="0"/>
        <v>0.99024875670428436</v>
      </c>
      <c r="H32" s="154">
        <v>28200</v>
      </c>
      <c r="I32" s="45">
        <f>(F32-H32)/H32</f>
        <v>-3.5460992907801421E-2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4">
        <v>13765.611904761905</v>
      </c>
      <c r="F33" s="154">
        <v>24700</v>
      </c>
      <c r="G33" s="48">
        <f t="shared" si="0"/>
        <v>0.7943263380435408</v>
      </c>
      <c r="H33" s="154">
        <v>27366.6</v>
      </c>
      <c r="I33" s="48">
        <f>(F33-H33)/H33</f>
        <v>-9.7439945042497006E-2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4">
        <v>11171.633333333333</v>
      </c>
      <c r="F34" s="154">
        <v>21700</v>
      </c>
      <c r="G34" s="48">
        <f>(F34-E34)/E34</f>
        <v>0.94241964021972324</v>
      </c>
      <c r="H34" s="154">
        <v>20633.2</v>
      </c>
      <c r="I34" s="48">
        <f>(F34-H34)/H34</f>
        <v>5.1703080472248572E-2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4">
        <v>8263.375</v>
      </c>
      <c r="F35" s="154">
        <v>11566.6</v>
      </c>
      <c r="G35" s="48">
        <f t="shared" si="0"/>
        <v>0.39974284115146663</v>
      </c>
      <c r="H35" s="154">
        <v>11766.6</v>
      </c>
      <c r="I35" s="48">
        <f>(F35-H35)/H35</f>
        <v>-1.6997263440586066E-2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4">
        <v>6709.0749999999998</v>
      </c>
      <c r="F36" s="154">
        <v>17633.2</v>
      </c>
      <c r="G36" s="55">
        <f t="shared" si="0"/>
        <v>1.6282609748735855</v>
      </c>
      <c r="H36" s="154">
        <v>12233.2</v>
      </c>
      <c r="I36" s="48">
        <f>(F36-H36)/H36</f>
        <v>0.4414217048687179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2"/>
      <c r="F37" s="152"/>
      <c r="G37" s="6"/>
      <c r="H37" s="152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5">
        <v>236311</v>
      </c>
      <c r="F38" s="155">
        <v>380000</v>
      </c>
      <c r="G38" s="45">
        <f t="shared" si="0"/>
        <v>0.60805040814858391</v>
      </c>
      <c r="H38" s="155">
        <v>365000</v>
      </c>
      <c r="I38" s="45">
        <f>(F38-H38)/H38</f>
        <v>4.1095890410958902E-2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6">
        <v>149041.45000000001</v>
      </c>
      <c r="F39" s="156">
        <v>289500</v>
      </c>
      <c r="G39" s="51">
        <f t="shared" si="0"/>
        <v>0.94241266439638083</v>
      </c>
      <c r="H39" s="156">
        <v>282166.59999999998</v>
      </c>
      <c r="I39" s="51">
        <f>(F39-H39)/H39</f>
        <v>2.5989610393292558E-2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7" zoomScaleNormal="100" workbookViewId="0">
      <selection activeCell="I41" sqref="I41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6" t="s">
        <v>204</v>
      </c>
      <c r="B9" s="216"/>
      <c r="C9" s="216"/>
      <c r="D9" s="216"/>
      <c r="E9" s="216"/>
      <c r="F9" s="216"/>
      <c r="G9" s="216"/>
      <c r="H9" s="216"/>
      <c r="I9" s="216"/>
    </row>
    <row r="10" spans="1:9" ht="18">
      <c r="A10" s="2" t="s">
        <v>214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217" t="s">
        <v>3</v>
      </c>
      <c r="B12" s="223"/>
      <c r="C12" s="225" t="s">
        <v>0</v>
      </c>
      <c r="D12" s="219" t="s">
        <v>213</v>
      </c>
      <c r="E12" s="227" t="s">
        <v>215</v>
      </c>
      <c r="F12" s="234" t="s">
        <v>186</v>
      </c>
      <c r="G12" s="219" t="s">
        <v>208</v>
      </c>
      <c r="H12" s="236" t="s">
        <v>216</v>
      </c>
      <c r="I12" s="232" t="s">
        <v>196</v>
      </c>
    </row>
    <row r="13" spans="1:9" ht="39.75" customHeight="1" thickBot="1">
      <c r="A13" s="218"/>
      <c r="B13" s="224"/>
      <c r="C13" s="226"/>
      <c r="D13" s="220"/>
      <c r="E13" s="228"/>
      <c r="F13" s="235"/>
      <c r="G13" s="220"/>
      <c r="H13" s="237"/>
      <c r="I13" s="233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3">
        <v>15343.75</v>
      </c>
      <c r="E15" s="143">
        <v>11066.6</v>
      </c>
      <c r="F15" s="67">
        <f t="shared" ref="F15:F30" si="0">D15-E15</f>
        <v>4277.1499999999996</v>
      </c>
      <c r="G15" s="42">
        <v>6169.25</v>
      </c>
      <c r="H15" s="66">
        <f>AVERAGE(D15:E15)</f>
        <v>13205.174999999999</v>
      </c>
      <c r="I15" s="69">
        <f>(H15-G15)/G15</f>
        <v>1.1404830408882765</v>
      </c>
    </row>
    <row r="16" spans="1:9" ht="16.5" customHeight="1">
      <c r="A16" s="37"/>
      <c r="B16" s="34" t="s">
        <v>5</v>
      </c>
      <c r="C16" s="15" t="s">
        <v>164</v>
      </c>
      <c r="D16" s="143">
        <v>17218.5</v>
      </c>
      <c r="E16" s="143">
        <v>13566.6</v>
      </c>
      <c r="F16" s="71">
        <f t="shared" si="0"/>
        <v>3651.8999999999996</v>
      </c>
      <c r="G16" s="46">
        <v>5197.1499999999996</v>
      </c>
      <c r="H16" s="68">
        <f t="shared" ref="H16:H30" si="1">AVERAGE(D16:E16)</f>
        <v>15392.55</v>
      </c>
      <c r="I16" s="72">
        <f t="shared" ref="I16:I39" si="2">(H16-G16)/G16</f>
        <v>1.9617290245615386</v>
      </c>
    </row>
    <row r="17" spans="1:9" ht="16.5">
      <c r="A17" s="37"/>
      <c r="B17" s="34" t="s">
        <v>6</v>
      </c>
      <c r="C17" s="15" t="s">
        <v>165</v>
      </c>
      <c r="D17" s="143">
        <v>16832</v>
      </c>
      <c r="E17" s="143">
        <v>14766.6</v>
      </c>
      <c r="F17" s="71">
        <f t="shared" si="0"/>
        <v>2065.3999999999996</v>
      </c>
      <c r="G17" s="46">
        <v>5535.4444444444443</v>
      </c>
      <c r="H17" s="68">
        <f t="shared" si="1"/>
        <v>15799.3</v>
      </c>
      <c r="I17" s="72">
        <f t="shared" si="2"/>
        <v>1.8542062265400747</v>
      </c>
    </row>
    <row r="18" spans="1:9" ht="16.5">
      <c r="A18" s="37"/>
      <c r="B18" s="34" t="s">
        <v>7</v>
      </c>
      <c r="C18" s="15" t="s">
        <v>166</v>
      </c>
      <c r="D18" s="143">
        <v>9720.8888888888887</v>
      </c>
      <c r="E18" s="143">
        <v>12266.6</v>
      </c>
      <c r="F18" s="71">
        <f t="shared" si="0"/>
        <v>-2545.7111111111117</v>
      </c>
      <c r="G18" s="46">
        <v>2878.65</v>
      </c>
      <c r="H18" s="68">
        <f t="shared" si="1"/>
        <v>10993.744444444445</v>
      </c>
      <c r="I18" s="72">
        <f t="shared" si="2"/>
        <v>2.8190625621192034</v>
      </c>
    </row>
    <row r="19" spans="1:9" ht="16.5">
      <c r="A19" s="37"/>
      <c r="B19" s="34" t="s">
        <v>8</v>
      </c>
      <c r="C19" s="15" t="s">
        <v>167</v>
      </c>
      <c r="D19" s="143">
        <v>24664.666666666668</v>
      </c>
      <c r="E19" s="143">
        <v>24833.200000000001</v>
      </c>
      <c r="F19" s="71">
        <f t="shared" si="0"/>
        <v>-168.53333333333285</v>
      </c>
      <c r="G19" s="46">
        <v>12336.997619047619</v>
      </c>
      <c r="H19" s="68">
        <f t="shared" si="1"/>
        <v>24748.933333333334</v>
      </c>
      <c r="I19" s="72">
        <f t="shared" si="2"/>
        <v>1.0060742570884829</v>
      </c>
    </row>
    <row r="20" spans="1:9" ht="16.5">
      <c r="A20" s="37"/>
      <c r="B20" s="34" t="s">
        <v>9</v>
      </c>
      <c r="C20" s="15" t="s">
        <v>168</v>
      </c>
      <c r="D20" s="143">
        <v>13812.25</v>
      </c>
      <c r="E20" s="143">
        <v>11633.2</v>
      </c>
      <c r="F20" s="71">
        <f t="shared" si="0"/>
        <v>2179.0499999999993</v>
      </c>
      <c r="G20" s="46">
        <v>7043.9</v>
      </c>
      <c r="H20" s="68">
        <f t="shared" si="1"/>
        <v>12722.725</v>
      </c>
      <c r="I20" s="72">
        <f t="shared" si="2"/>
        <v>0.806204659350644</v>
      </c>
    </row>
    <row r="21" spans="1:9" ht="16.5">
      <c r="A21" s="37"/>
      <c r="B21" s="34" t="s">
        <v>10</v>
      </c>
      <c r="C21" s="15" t="s">
        <v>169</v>
      </c>
      <c r="D21" s="143">
        <v>17944.222222222223</v>
      </c>
      <c r="E21" s="143">
        <v>15700</v>
      </c>
      <c r="F21" s="71">
        <f t="shared" si="0"/>
        <v>2244.2222222222226</v>
      </c>
      <c r="G21" s="46">
        <v>4572.3</v>
      </c>
      <c r="H21" s="68">
        <f t="shared" si="1"/>
        <v>16822.111111111109</v>
      </c>
      <c r="I21" s="72">
        <f t="shared" si="2"/>
        <v>2.6791354703565187</v>
      </c>
    </row>
    <row r="22" spans="1:9" ht="16.5">
      <c r="A22" s="37"/>
      <c r="B22" s="34" t="s">
        <v>11</v>
      </c>
      <c r="C22" s="15" t="s">
        <v>170</v>
      </c>
      <c r="D22" s="143">
        <v>5055.333333333333</v>
      </c>
      <c r="E22" s="143">
        <v>4166.6000000000004</v>
      </c>
      <c r="F22" s="71">
        <f t="shared" si="0"/>
        <v>888.73333333333267</v>
      </c>
      <c r="G22" s="46">
        <v>1384.3666666666668</v>
      </c>
      <c r="H22" s="68">
        <f t="shared" si="1"/>
        <v>4610.9666666666672</v>
      </c>
      <c r="I22" s="72">
        <f t="shared" si="2"/>
        <v>2.3307408923454771</v>
      </c>
    </row>
    <row r="23" spans="1:9" ht="16.5">
      <c r="A23" s="37"/>
      <c r="B23" s="34" t="s">
        <v>12</v>
      </c>
      <c r="C23" s="15" t="s">
        <v>171</v>
      </c>
      <c r="D23" s="143">
        <v>8312.5</v>
      </c>
      <c r="E23" s="143">
        <v>4366.6000000000004</v>
      </c>
      <c r="F23" s="71">
        <f t="shared" si="0"/>
        <v>3945.8999999999996</v>
      </c>
      <c r="G23" s="46">
        <v>1906.8</v>
      </c>
      <c r="H23" s="68">
        <f t="shared" si="1"/>
        <v>6339.55</v>
      </c>
      <c r="I23" s="72">
        <f t="shared" si="2"/>
        <v>2.3247063142437594</v>
      </c>
    </row>
    <row r="24" spans="1:9" ht="16.5">
      <c r="A24" s="37"/>
      <c r="B24" s="34" t="s">
        <v>13</v>
      </c>
      <c r="C24" s="15" t="s">
        <v>172</v>
      </c>
      <c r="D24" s="143">
        <v>6493.5</v>
      </c>
      <c r="E24" s="143">
        <v>4566.6000000000004</v>
      </c>
      <c r="F24" s="71">
        <f t="shared" si="0"/>
        <v>1926.8999999999996</v>
      </c>
      <c r="G24" s="46">
        <v>1765.6597222222222</v>
      </c>
      <c r="H24" s="68">
        <f t="shared" si="1"/>
        <v>5530.05</v>
      </c>
      <c r="I24" s="72">
        <f t="shared" si="2"/>
        <v>2.1320021238520384</v>
      </c>
    </row>
    <row r="25" spans="1:9" ht="16.5">
      <c r="A25" s="37"/>
      <c r="B25" s="34" t="s">
        <v>14</v>
      </c>
      <c r="C25" s="15" t="s">
        <v>173</v>
      </c>
      <c r="D25" s="143">
        <v>8062.5</v>
      </c>
      <c r="E25" s="143">
        <v>5000</v>
      </c>
      <c r="F25" s="71">
        <f t="shared" si="0"/>
        <v>3062.5</v>
      </c>
      <c r="G25" s="46">
        <v>2254.7555555555555</v>
      </c>
      <c r="H25" s="68">
        <f t="shared" si="1"/>
        <v>6531.25</v>
      </c>
      <c r="I25" s="72">
        <f t="shared" si="2"/>
        <v>1.8966554640069386</v>
      </c>
    </row>
    <row r="26" spans="1:9" ht="16.5">
      <c r="A26" s="37"/>
      <c r="B26" s="34" t="s">
        <v>15</v>
      </c>
      <c r="C26" s="15" t="s">
        <v>174</v>
      </c>
      <c r="D26" s="143">
        <v>15875</v>
      </c>
      <c r="E26" s="143">
        <v>12300</v>
      </c>
      <c r="F26" s="71">
        <f t="shared" si="0"/>
        <v>3575</v>
      </c>
      <c r="G26" s="46">
        <v>6333.344444444444</v>
      </c>
      <c r="H26" s="68">
        <f t="shared" si="1"/>
        <v>14087.5</v>
      </c>
      <c r="I26" s="72">
        <f t="shared" si="2"/>
        <v>1.2243382029154337</v>
      </c>
    </row>
    <row r="27" spans="1:9" ht="16.5">
      <c r="A27" s="37"/>
      <c r="B27" s="34" t="s">
        <v>16</v>
      </c>
      <c r="C27" s="15" t="s">
        <v>175</v>
      </c>
      <c r="D27" s="143">
        <v>6493.5</v>
      </c>
      <c r="E27" s="143">
        <v>4466.6000000000004</v>
      </c>
      <c r="F27" s="71">
        <f t="shared" si="0"/>
        <v>2026.8999999999996</v>
      </c>
      <c r="G27" s="46">
        <v>1804.4486111111109</v>
      </c>
      <c r="H27" s="68">
        <f t="shared" si="1"/>
        <v>5480.05</v>
      </c>
      <c r="I27" s="72">
        <f t="shared" si="2"/>
        <v>2.0369665094677281</v>
      </c>
    </row>
    <row r="28" spans="1:9" ht="16.5">
      <c r="A28" s="37"/>
      <c r="B28" s="34" t="s">
        <v>17</v>
      </c>
      <c r="C28" s="15" t="s">
        <v>176</v>
      </c>
      <c r="D28" s="143">
        <v>14750</v>
      </c>
      <c r="E28" s="143">
        <v>11300</v>
      </c>
      <c r="F28" s="71">
        <f t="shared" si="0"/>
        <v>3450</v>
      </c>
      <c r="G28" s="46">
        <v>3419.9250000000002</v>
      </c>
      <c r="H28" s="68">
        <f t="shared" si="1"/>
        <v>13025</v>
      </c>
      <c r="I28" s="72">
        <f t="shared" si="2"/>
        <v>2.8085630532833323</v>
      </c>
    </row>
    <row r="29" spans="1:9" ht="16.5">
      <c r="A29" s="37"/>
      <c r="B29" s="34" t="s">
        <v>18</v>
      </c>
      <c r="C29" s="15" t="s">
        <v>177</v>
      </c>
      <c r="D29" s="143">
        <v>21071.428571428572</v>
      </c>
      <c r="E29" s="143">
        <v>14200</v>
      </c>
      <c r="F29" s="71">
        <f t="shared" si="0"/>
        <v>6871.4285714285725</v>
      </c>
      <c r="G29" s="46">
        <v>5584.0812500000002</v>
      </c>
      <c r="H29" s="68">
        <f t="shared" si="1"/>
        <v>17635.714285714286</v>
      </c>
      <c r="I29" s="72">
        <f t="shared" si="2"/>
        <v>2.1582123354158371</v>
      </c>
    </row>
    <row r="30" spans="1:9" ht="17.25" thickBot="1">
      <c r="A30" s="38"/>
      <c r="B30" s="36" t="s">
        <v>19</v>
      </c>
      <c r="C30" s="16" t="s">
        <v>178</v>
      </c>
      <c r="D30" s="154">
        <v>13874.75</v>
      </c>
      <c r="E30" s="146">
        <v>13266.6</v>
      </c>
      <c r="F30" s="74">
        <f t="shared" si="0"/>
        <v>608.14999999999964</v>
      </c>
      <c r="G30" s="49">
        <v>5538.0249999999996</v>
      </c>
      <c r="H30" s="100">
        <f t="shared" si="1"/>
        <v>13570.674999999999</v>
      </c>
      <c r="I30" s="75">
        <f t="shared" si="2"/>
        <v>1.4504539073044993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1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28000</v>
      </c>
      <c r="E32" s="143">
        <v>27200</v>
      </c>
      <c r="F32" s="67">
        <f>D32-E32</f>
        <v>800</v>
      </c>
      <c r="G32" s="54">
        <v>13666.633333333335</v>
      </c>
      <c r="H32" s="68">
        <f>AVERAGE(D32:E32)</f>
        <v>27600</v>
      </c>
      <c r="I32" s="78">
        <f t="shared" si="2"/>
        <v>1.019517120773465</v>
      </c>
    </row>
    <row r="33" spans="1:9" ht="16.5">
      <c r="A33" s="37"/>
      <c r="B33" s="34" t="s">
        <v>27</v>
      </c>
      <c r="C33" s="15" t="s">
        <v>180</v>
      </c>
      <c r="D33" s="47">
        <v>28000</v>
      </c>
      <c r="E33" s="143">
        <v>24700</v>
      </c>
      <c r="F33" s="79">
        <f>D33-E33</f>
        <v>3300</v>
      </c>
      <c r="G33" s="46">
        <v>13765.611904761905</v>
      </c>
      <c r="H33" s="68">
        <f>AVERAGE(D33:E33)</f>
        <v>26350</v>
      </c>
      <c r="I33" s="72">
        <f t="shared" si="2"/>
        <v>0.9141902432164899</v>
      </c>
    </row>
    <row r="34" spans="1:9" ht="16.5">
      <c r="A34" s="37"/>
      <c r="B34" s="39" t="s">
        <v>28</v>
      </c>
      <c r="C34" s="15" t="s">
        <v>181</v>
      </c>
      <c r="D34" s="47">
        <v>26250</v>
      </c>
      <c r="E34" s="143">
        <v>21700</v>
      </c>
      <c r="F34" s="71">
        <f>D34-E34</f>
        <v>4550</v>
      </c>
      <c r="G34" s="46">
        <v>11171.633333333333</v>
      </c>
      <c r="H34" s="68">
        <f>AVERAGE(D34:E34)</f>
        <v>23975</v>
      </c>
      <c r="I34" s="72">
        <f t="shared" si="2"/>
        <v>1.146060408952436</v>
      </c>
    </row>
    <row r="35" spans="1:9" ht="16.5">
      <c r="A35" s="37"/>
      <c r="B35" s="34" t="s">
        <v>29</v>
      </c>
      <c r="C35" s="15" t="s">
        <v>182</v>
      </c>
      <c r="D35" s="47">
        <v>9990</v>
      </c>
      <c r="E35" s="143">
        <v>11566.6</v>
      </c>
      <c r="F35" s="79">
        <f>D35-E35</f>
        <v>-1576.6000000000004</v>
      </c>
      <c r="G35" s="46">
        <v>8263.375</v>
      </c>
      <c r="H35" s="68">
        <f>AVERAGE(D35:E35)</f>
        <v>10778.3</v>
      </c>
      <c r="I35" s="72">
        <f t="shared" si="2"/>
        <v>0.304345984540215</v>
      </c>
    </row>
    <row r="36" spans="1:9" ht="17.25" thickBot="1">
      <c r="A36" s="38"/>
      <c r="B36" s="39" t="s">
        <v>30</v>
      </c>
      <c r="C36" s="15" t="s">
        <v>183</v>
      </c>
      <c r="D36" s="50">
        <v>28665.555555555555</v>
      </c>
      <c r="E36" s="143">
        <v>17633.2</v>
      </c>
      <c r="F36" s="71">
        <f>D36-E36</f>
        <v>11032.355555555554</v>
      </c>
      <c r="G36" s="49">
        <v>6709.0749999999998</v>
      </c>
      <c r="H36" s="68">
        <f>AVERAGE(D36:E36)</f>
        <v>23149.37777777778</v>
      </c>
      <c r="I36" s="80">
        <f t="shared" si="2"/>
        <v>2.4504574442494351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437779.6</v>
      </c>
      <c r="E38" s="144">
        <v>380000</v>
      </c>
      <c r="F38" s="67">
        <f>D38-E38</f>
        <v>57779.599999999977</v>
      </c>
      <c r="G38" s="46">
        <v>236311</v>
      </c>
      <c r="H38" s="67">
        <f>AVERAGE(D38:E38)</f>
        <v>408889.8</v>
      </c>
      <c r="I38" s="78">
        <f t="shared" si="2"/>
        <v>0.73030370994156002</v>
      </c>
    </row>
    <row r="39" spans="1:9" ht="17.25" thickBot="1">
      <c r="A39" s="38"/>
      <c r="B39" s="36" t="s">
        <v>32</v>
      </c>
      <c r="C39" s="16" t="s">
        <v>185</v>
      </c>
      <c r="D39" s="57">
        <v>279841.14285714284</v>
      </c>
      <c r="E39" s="145">
        <v>289500</v>
      </c>
      <c r="F39" s="74">
        <f>D39-E39</f>
        <v>-9658.8571428571595</v>
      </c>
      <c r="G39" s="46">
        <v>149041.45000000001</v>
      </c>
      <c r="H39" s="81">
        <f>AVERAGE(D39:E39)</f>
        <v>284670.57142857142</v>
      </c>
      <c r="I39" s="75">
        <f t="shared" si="2"/>
        <v>0.9100094062998676</v>
      </c>
    </row>
    <row r="40" spans="1:9" ht="15.75" customHeight="1" thickBot="1">
      <c r="A40" s="229"/>
      <c r="B40" s="230"/>
      <c r="C40" s="231"/>
      <c r="D40" s="83">
        <f>SUM(D15:D39)</f>
        <v>1054051.088095238</v>
      </c>
      <c r="E40" s="83">
        <f>SUM(E15:E39)</f>
        <v>949765.60000000009</v>
      </c>
      <c r="F40" s="83">
        <f>SUM(F15:F39)</f>
        <v>104285.48809523806</v>
      </c>
      <c r="G40" s="83">
        <f>SUM(G15:G39)</f>
        <v>512653.87688492064</v>
      </c>
      <c r="H40" s="83">
        <f>AVERAGE(D40:E40)</f>
        <v>1001908.344047619</v>
      </c>
      <c r="I40" s="75">
        <f>(H40-G40)/G40</f>
        <v>0.95435631958075506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A59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6" t="s">
        <v>201</v>
      </c>
      <c r="B9" s="216"/>
      <c r="C9" s="216"/>
      <c r="D9" s="216"/>
      <c r="E9" s="216"/>
      <c r="F9" s="216"/>
      <c r="G9" s="216"/>
      <c r="H9" s="216"/>
      <c r="I9" s="216"/>
    </row>
    <row r="10" spans="1:9" ht="18">
      <c r="A10" s="2" t="s">
        <v>214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217" t="s">
        <v>3</v>
      </c>
      <c r="B13" s="223"/>
      <c r="C13" s="225" t="s">
        <v>0</v>
      </c>
      <c r="D13" s="219" t="s">
        <v>23</v>
      </c>
      <c r="E13" s="219" t="s">
        <v>208</v>
      </c>
      <c r="F13" s="236" t="s">
        <v>216</v>
      </c>
      <c r="G13" s="219" t="s">
        <v>197</v>
      </c>
      <c r="H13" s="236" t="s">
        <v>211</v>
      </c>
      <c r="I13" s="219" t="s">
        <v>187</v>
      </c>
    </row>
    <row r="14" spans="1:9" ht="33.75" customHeight="1" thickBot="1">
      <c r="A14" s="218"/>
      <c r="B14" s="224"/>
      <c r="C14" s="226"/>
      <c r="D14" s="239"/>
      <c r="E14" s="220"/>
      <c r="F14" s="237"/>
      <c r="G14" s="238"/>
      <c r="H14" s="237"/>
      <c r="I14" s="238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2">
        <v>6169.25</v>
      </c>
      <c r="F16" s="42">
        <v>13205.174999999999</v>
      </c>
      <c r="G16" s="21">
        <f t="shared" ref="G16:G31" si="0">(F16-E16)/E16</f>
        <v>1.1404830408882765</v>
      </c>
      <c r="H16" s="180">
        <v>11636.044444444444</v>
      </c>
      <c r="I16" s="21">
        <f t="shared" ref="I16:I31" si="1">(F16-H16)/H16</f>
        <v>0.13485085615195694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4">
        <v>5197.1499999999996</v>
      </c>
      <c r="F17" s="46">
        <v>15392.55</v>
      </c>
      <c r="G17" s="21">
        <f t="shared" si="0"/>
        <v>1.9617290245615386</v>
      </c>
      <c r="H17" s="183">
        <v>16363.8</v>
      </c>
      <c r="I17" s="21">
        <f t="shared" si="1"/>
        <v>-5.935357313093536E-2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4">
        <v>5535.4444444444443</v>
      </c>
      <c r="F18" s="46">
        <v>15799.3</v>
      </c>
      <c r="G18" s="21">
        <f t="shared" si="0"/>
        <v>1.8542062265400747</v>
      </c>
      <c r="H18" s="183">
        <v>16988.155555555553</v>
      </c>
      <c r="I18" s="21">
        <f t="shared" si="1"/>
        <v>-6.9981438047685432E-2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4">
        <v>2878.65</v>
      </c>
      <c r="F19" s="46">
        <v>10993.744444444445</v>
      </c>
      <c r="G19" s="21">
        <f t="shared" si="0"/>
        <v>2.8190625621192034</v>
      </c>
      <c r="H19" s="183">
        <v>12732.744444444445</v>
      </c>
      <c r="I19" s="21">
        <f t="shared" si="1"/>
        <v>-0.13657699701644141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4">
        <v>12336.997619047619</v>
      </c>
      <c r="F20" s="46">
        <v>24748.933333333334</v>
      </c>
      <c r="G20" s="21">
        <f t="shared" si="0"/>
        <v>1.0060742570884829</v>
      </c>
      <c r="H20" s="183">
        <v>25672.724999999999</v>
      </c>
      <c r="I20" s="21">
        <f t="shared" si="1"/>
        <v>-3.5983389634978921E-2</v>
      </c>
    </row>
    <row r="21" spans="1:9" ht="16.5">
      <c r="A21" s="37"/>
      <c r="B21" s="34" t="s">
        <v>9</v>
      </c>
      <c r="C21" s="15" t="s">
        <v>88</v>
      </c>
      <c r="D21" s="11" t="s">
        <v>161</v>
      </c>
      <c r="E21" s="134">
        <v>7043.9</v>
      </c>
      <c r="F21" s="46">
        <v>12722.725</v>
      </c>
      <c r="G21" s="21">
        <f t="shared" si="0"/>
        <v>0.806204659350644</v>
      </c>
      <c r="H21" s="183">
        <v>13183.155555555557</v>
      </c>
      <c r="I21" s="21">
        <f t="shared" si="1"/>
        <v>-3.4925671142636637E-2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4">
        <v>4572.3</v>
      </c>
      <c r="F22" s="46">
        <v>16822.111111111109</v>
      </c>
      <c r="G22" s="21">
        <f t="shared" si="0"/>
        <v>2.6791354703565187</v>
      </c>
      <c r="H22" s="183">
        <v>17649.888888888891</v>
      </c>
      <c r="I22" s="21">
        <f t="shared" si="1"/>
        <v>-4.689988605531057E-2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4">
        <v>1384.3666666666668</v>
      </c>
      <c r="F23" s="46">
        <v>4610.9666666666672</v>
      </c>
      <c r="G23" s="21">
        <f t="shared" si="0"/>
        <v>2.3307408923454771</v>
      </c>
      <c r="H23" s="183">
        <v>4580.4444444444443</v>
      </c>
      <c r="I23" s="21">
        <f t="shared" si="1"/>
        <v>6.6635940228994099E-3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4">
        <v>1906.8</v>
      </c>
      <c r="F24" s="46">
        <v>6339.55</v>
      </c>
      <c r="G24" s="21">
        <f t="shared" si="0"/>
        <v>2.3247063142437594</v>
      </c>
      <c r="H24" s="183">
        <v>5978.125</v>
      </c>
      <c r="I24" s="21">
        <f t="shared" si="1"/>
        <v>6.0457919498170441E-2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34">
        <v>1765.6597222222222</v>
      </c>
      <c r="F25" s="46">
        <v>5530.05</v>
      </c>
      <c r="G25" s="21">
        <f t="shared" si="0"/>
        <v>2.1320021238520384</v>
      </c>
      <c r="H25" s="183">
        <v>5436.3</v>
      </c>
      <c r="I25" s="21">
        <f t="shared" si="1"/>
        <v>1.7245185144307708E-2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4">
        <v>2254.7555555555555</v>
      </c>
      <c r="F26" s="46">
        <v>6531.25</v>
      </c>
      <c r="G26" s="21">
        <f t="shared" si="0"/>
        <v>1.8966554640069386</v>
      </c>
      <c r="H26" s="183">
        <v>6415.625</v>
      </c>
      <c r="I26" s="21">
        <f t="shared" si="1"/>
        <v>1.8022406234778372E-2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4">
        <v>6333.344444444444</v>
      </c>
      <c r="F27" s="46">
        <v>14087.5</v>
      </c>
      <c r="G27" s="21">
        <f t="shared" si="0"/>
        <v>1.2243382029154337</v>
      </c>
      <c r="H27" s="183">
        <v>12750</v>
      </c>
      <c r="I27" s="21">
        <f t="shared" si="1"/>
        <v>0.10490196078431373</v>
      </c>
    </row>
    <row r="28" spans="1:9" ht="16.5">
      <c r="A28" s="37"/>
      <c r="B28" s="34" t="s">
        <v>16</v>
      </c>
      <c r="C28" s="15" t="s">
        <v>96</v>
      </c>
      <c r="D28" s="161" t="s">
        <v>81</v>
      </c>
      <c r="E28" s="134">
        <v>1804.4486111111109</v>
      </c>
      <c r="F28" s="46">
        <v>5480.05</v>
      </c>
      <c r="G28" s="21">
        <f t="shared" si="0"/>
        <v>2.0369665094677281</v>
      </c>
      <c r="H28" s="183">
        <v>5498.8</v>
      </c>
      <c r="I28" s="21">
        <f t="shared" si="1"/>
        <v>-3.4098348730632138E-3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4">
        <v>3419.9250000000002</v>
      </c>
      <c r="F29" s="46">
        <v>13025</v>
      </c>
      <c r="G29" s="21">
        <f t="shared" si="0"/>
        <v>2.8085630532833323</v>
      </c>
      <c r="H29" s="183">
        <v>11312.375</v>
      </c>
      <c r="I29" s="21">
        <f t="shared" si="1"/>
        <v>0.15139393805456414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4">
        <v>5584.0812500000002</v>
      </c>
      <c r="F30" s="46">
        <v>17635.714285714286</v>
      </c>
      <c r="G30" s="21">
        <f t="shared" si="0"/>
        <v>2.1582123354158371</v>
      </c>
      <c r="H30" s="183">
        <v>18359.375</v>
      </c>
      <c r="I30" s="21">
        <f t="shared" si="1"/>
        <v>-3.9416413373860155E-2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6">
        <v>5538.0249999999996</v>
      </c>
      <c r="F31" s="49">
        <v>13570.674999999999</v>
      </c>
      <c r="G31" s="23">
        <f t="shared" si="0"/>
        <v>1.4504539073044993</v>
      </c>
      <c r="H31" s="186">
        <v>13214.424999999999</v>
      </c>
      <c r="I31" s="23">
        <f t="shared" si="1"/>
        <v>2.6959175295179324E-2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9"/>
      <c r="F32" s="41"/>
      <c r="G32" s="41"/>
      <c r="H32" s="153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39">
        <v>13666.633333333335</v>
      </c>
      <c r="F33" s="54">
        <v>27600</v>
      </c>
      <c r="G33" s="21">
        <f>(F33-E33)/E33</f>
        <v>1.019517120773465</v>
      </c>
      <c r="H33" s="189">
        <v>26641.666666666664</v>
      </c>
      <c r="I33" s="21">
        <f>(F33-H33)/H33</f>
        <v>3.5971223021582829E-2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4">
        <v>13765.611904761905</v>
      </c>
      <c r="F34" s="46">
        <v>26350</v>
      </c>
      <c r="G34" s="21">
        <f>(F34-E34)/E34</f>
        <v>0.9141902432164899</v>
      </c>
      <c r="H34" s="183">
        <v>26224.966666666667</v>
      </c>
      <c r="I34" s="21">
        <f>(F34-H34)/H34</f>
        <v>4.7677213444185951E-3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4">
        <v>11171.633333333333</v>
      </c>
      <c r="F35" s="46">
        <v>23975</v>
      </c>
      <c r="G35" s="21">
        <f>(F35-E35)/E35</f>
        <v>1.146060408952436</v>
      </c>
      <c r="H35" s="183">
        <v>22811.599999999999</v>
      </c>
      <c r="I35" s="21">
        <f>(F35-H35)/H35</f>
        <v>5.1000368233705726E-2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4">
        <v>8263.375</v>
      </c>
      <c r="F36" s="46">
        <v>10778.3</v>
      </c>
      <c r="G36" s="21">
        <f>(F36-E36)/E36</f>
        <v>0.304345984540215</v>
      </c>
      <c r="H36" s="183">
        <v>10878.3</v>
      </c>
      <c r="I36" s="21">
        <f>(F36-H36)/H36</f>
        <v>-9.1926128163407894E-3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6">
        <v>6709.0749999999998</v>
      </c>
      <c r="F37" s="49">
        <v>23149.37777777778</v>
      </c>
      <c r="G37" s="23">
        <f>(F37-E37)/E37</f>
        <v>2.4504574442494351</v>
      </c>
      <c r="H37" s="186">
        <v>14436.044444444446</v>
      </c>
      <c r="I37" s="23">
        <f>(F37-H37)/H37</f>
        <v>0.60358177524775947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9"/>
      <c r="F38" s="41"/>
      <c r="G38" s="41"/>
      <c r="H38" s="153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3">
        <v>236311</v>
      </c>
      <c r="F39" s="46">
        <v>408889.8</v>
      </c>
      <c r="G39" s="21">
        <f t="shared" ref="G39:G44" si="2">(F39-E39)/E39</f>
        <v>0.73030370994156002</v>
      </c>
      <c r="H39" s="183">
        <v>399889.8</v>
      </c>
      <c r="I39" s="21">
        <f t="shared" ref="I39:I44" si="3">(F39-H39)/H39</f>
        <v>2.2506200458226242E-2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5">
        <v>149041.45000000001</v>
      </c>
      <c r="F40" s="46">
        <v>284670.57142857142</v>
      </c>
      <c r="G40" s="21">
        <f t="shared" si="2"/>
        <v>0.9100094062998676</v>
      </c>
      <c r="H40" s="183">
        <v>280003.87142857141</v>
      </c>
      <c r="I40" s="21">
        <f t="shared" si="3"/>
        <v>1.6666555273649065E-2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5">
        <v>122080.5</v>
      </c>
      <c r="F41" s="57">
        <v>168729.60000000001</v>
      </c>
      <c r="G41" s="21">
        <f t="shared" si="2"/>
        <v>0.38211753719881558</v>
      </c>
      <c r="H41" s="191">
        <v>162727.6</v>
      </c>
      <c r="I41" s="21">
        <f t="shared" si="3"/>
        <v>3.6883724703123504E-2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5">
        <v>28177</v>
      </c>
      <c r="F42" s="47">
        <v>87931.666666666672</v>
      </c>
      <c r="G42" s="21">
        <f t="shared" si="2"/>
        <v>2.1206894512072494</v>
      </c>
      <c r="H42" s="184">
        <v>81915</v>
      </c>
      <c r="I42" s="21">
        <f t="shared" si="3"/>
        <v>7.3450121060448903E-2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5">
        <v>22850</v>
      </c>
      <c r="F43" s="47">
        <v>71333.333333333328</v>
      </c>
      <c r="G43" s="21">
        <f t="shared" si="2"/>
        <v>2.1218088986141499</v>
      </c>
      <c r="H43" s="184">
        <v>71333.333333333328</v>
      </c>
      <c r="I43" s="21">
        <f t="shared" si="3"/>
        <v>0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7">
        <v>54675</v>
      </c>
      <c r="F44" s="50">
        <v>178785.71428571429</v>
      </c>
      <c r="G44" s="31">
        <f t="shared" si="2"/>
        <v>2.2699719119472208</v>
      </c>
      <c r="H44" s="187">
        <v>163501</v>
      </c>
      <c r="I44" s="31">
        <f t="shared" si="3"/>
        <v>9.3483919277033714E-2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9"/>
      <c r="F45" s="121"/>
      <c r="G45" s="41"/>
      <c r="H45" s="148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3">
        <v>45228.5</v>
      </c>
      <c r="F46" s="43">
        <v>117069.77777777778</v>
      </c>
      <c r="G46" s="21">
        <f t="shared" ref="G46:G51" si="4">(F46-E46)/E46</f>
        <v>1.5884072604171657</v>
      </c>
      <c r="H46" s="181">
        <v>105466.625</v>
      </c>
      <c r="I46" s="21">
        <f t="shared" ref="I46:I51" si="5">(F46-H46)/H46</f>
        <v>0.11001729483405562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5">
        <v>31660.275000000001</v>
      </c>
      <c r="F47" s="47">
        <v>94527.555555555562</v>
      </c>
      <c r="G47" s="21">
        <f t="shared" si="4"/>
        <v>1.9856833383650507</v>
      </c>
      <c r="H47" s="184">
        <v>89993.111111111109</v>
      </c>
      <c r="I47" s="21">
        <f t="shared" si="5"/>
        <v>5.0386572799399551E-2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5">
        <v>97833.666666666657</v>
      </c>
      <c r="F48" s="47">
        <v>283441.14285714284</v>
      </c>
      <c r="G48" s="21">
        <f t="shared" si="4"/>
        <v>1.8971738718826465</v>
      </c>
      <c r="H48" s="184">
        <v>279256.14285714284</v>
      </c>
      <c r="I48" s="21">
        <f t="shared" si="5"/>
        <v>1.4986241509970622E-2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5">
        <v>150870.16666666669</v>
      </c>
      <c r="F49" s="47">
        <v>369035.95333333331</v>
      </c>
      <c r="G49" s="21">
        <f t="shared" si="4"/>
        <v>1.4460498817415852</v>
      </c>
      <c r="H49" s="184">
        <v>354977.5</v>
      </c>
      <c r="I49" s="21">
        <f t="shared" si="5"/>
        <v>3.9603787094487142E-2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5">
        <v>13185</v>
      </c>
      <c r="F50" s="47">
        <v>27292.5</v>
      </c>
      <c r="G50" s="21">
        <f t="shared" si="4"/>
        <v>1.0699658703071673</v>
      </c>
      <c r="H50" s="184">
        <v>26792.5</v>
      </c>
      <c r="I50" s="21">
        <f t="shared" si="5"/>
        <v>1.8661938975459549E-2</v>
      </c>
    </row>
    <row r="51" spans="1:9" ht="16.5" customHeight="1" thickBot="1">
      <c r="A51" s="38"/>
      <c r="B51" s="34" t="s">
        <v>50</v>
      </c>
      <c r="C51" s="127" t="s">
        <v>159</v>
      </c>
      <c r="D51" s="12" t="s">
        <v>112</v>
      </c>
      <c r="E51" s="137">
        <v>55540.458333333328</v>
      </c>
      <c r="F51" s="50">
        <v>269750</v>
      </c>
      <c r="G51" s="31">
        <f t="shared" si="4"/>
        <v>3.856819840791736</v>
      </c>
      <c r="H51" s="187">
        <v>269750</v>
      </c>
      <c r="I51" s="31">
        <f t="shared" si="5"/>
        <v>0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49"/>
      <c r="F52" s="41"/>
      <c r="G52" s="41"/>
      <c r="H52" s="153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3">
        <v>21039.416666666664</v>
      </c>
      <c r="F53" s="66">
        <v>53916.666666666664</v>
      </c>
      <c r="G53" s="22">
        <f t="shared" ref="G53:G61" si="6">(F53-E53)/E53</f>
        <v>1.5626502635925428</v>
      </c>
      <c r="H53" s="142">
        <v>53250</v>
      </c>
      <c r="I53" s="22">
        <f t="shared" ref="I53:I61" si="7">(F53-H53)/H53</f>
        <v>1.2519561815336418E-2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5">
        <v>34192.708333333336</v>
      </c>
      <c r="F54" s="70">
        <v>56363.333333333336</v>
      </c>
      <c r="G54" s="21">
        <f t="shared" si="6"/>
        <v>0.64840213252094436</v>
      </c>
      <c r="H54" s="195">
        <v>56021.666666666664</v>
      </c>
      <c r="I54" s="21">
        <f t="shared" si="7"/>
        <v>6.0988308095083132E-3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5">
        <v>26997.666666666664</v>
      </c>
      <c r="F55" s="70">
        <v>45634</v>
      </c>
      <c r="G55" s="21">
        <f t="shared" si="6"/>
        <v>0.69029422295753973</v>
      </c>
      <c r="H55" s="195">
        <v>45634</v>
      </c>
      <c r="I55" s="21">
        <f t="shared" si="7"/>
        <v>0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5">
        <v>29335.924999999999</v>
      </c>
      <c r="F56" s="70">
        <v>59108.75</v>
      </c>
      <c r="G56" s="21">
        <f t="shared" si="6"/>
        <v>1.0148930023512128</v>
      </c>
      <c r="H56" s="195">
        <v>59108.75</v>
      </c>
      <c r="I56" s="21">
        <f t="shared" si="7"/>
        <v>0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5">
        <v>16488.333333333336</v>
      </c>
      <c r="F57" s="98">
        <v>28508.333333333332</v>
      </c>
      <c r="G57" s="21">
        <f t="shared" si="6"/>
        <v>0.72900030324471821</v>
      </c>
      <c r="H57" s="200">
        <v>28410</v>
      </c>
      <c r="I57" s="21">
        <f t="shared" si="7"/>
        <v>3.4612225742109157E-3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7">
        <v>4807.6000000000004</v>
      </c>
      <c r="F58" s="50">
        <v>19333.333333333332</v>
      </c>
      <c r="G58" s="29">
        <f t="shared" si="6"/>
        <v>3.0214105444157857</v>
      </c>
      <c r="H58" s="187">
        <v>17666.666666666668</v>
      </c>
      <c r="I58" s="29">
        <f t="shared" si="7"/>
        <v>9.4339622641509288E-2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5">
        <v>32250.714285714286</v>
      </c>
      <c r="F59" s="68">
        <v>54741.428571428572</v>
      </c>
      <c r="G59" s="21">
        <f t="shared" si="6"/>
        <v>0.69737104383070148</v>
      </c>
      <c r="H59" s="194">
        <v>53737.777777777781</v>
      </c>
      <c r="I59" s="21">
        <f t="shared" si="7"/>
        <v>1.8676819830570512E-2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0">
        <v>40900.28571428571</v>
      </c>
      <c r="F60" s="70">
        <v>62599.666666666664</v>
      </c>
      <c r="G60" s="21">
        <f t="shared" si="6"/>
        <v>0.53054350534284322</v>
      </c>
      <c r="H60" s="195">
        <v>60437.25</v>
      </c>
      <c r="I60" s="21">
        <f t="shared" si="7"/>
        <v>3.577953442068698E-2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7">
        <v>218000</v>
      </c>
      <c r="F61" s="73">
        <v>523550</v>
      </c>
      <c r="G61" s="29">
        <f t="shared" si="6"/>
        <v>1.401605504587156</v>
      </c>
      <c r="H61" s="196">
        <v>506950</v>
      </c>
      <c r="I61" s="29">
        <f t="shared" si="7"/>
        <v>3.2744846631817731E-2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49"/>
      <c r="F62" s="52"/>
      <c r="G62" s="41"/>
      <c r="H62" s="138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3">
        <v>50561.777777777781</v>
      </c>
      <c r="F63" s="54">
        <v>125329.125</v>
      </c>
      <c r="G63" s="21">
        <f t="shared" ref="G63:G68" si="8">(F63-E63)/E63</f>
        <v>1.4787325625857035</v>
      </c>
      <c r="H63" s="189">
        <v>125204.125</v>
      </c>
      <c r="I63" s="21">
        <f t="shared" ref="I63:I74" si="9">(F63-H63)/H63</f>
        <v>9.9836966234139639E-4</v>
      </c>
    </row>
    <row r="64" spans="1:9" ht="16.5">
      <c r="A64" s="37"/>
      <c r="B64" s="34" t="s">
        <v>60</v>
      </c>
      <c r="C64" s="15" t="s">
        <v>129</v>
      </c>
      <c r="D64" s="13" t="s">
        <v>206</v>
      </c>
      <c r="E64" s="135">
        <v>268381.33333333337</v>
      </c>
      <c r="F64" s="46">
        <v>701847.57142857148</v>
      </c>
      <c r="G64" s="21">
        <f t="shared" si="8"/>
        <v>1.6151132148854292</v>
      </c>
      <c r="H64" s="183">
        <v>695726.14285714284</v>
      </c>
      <c r="I64" s="21">
        <f t="shared" si="9"/>
        <v>8.79861801123317E-3</v>
      </c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35">
        <v>145447.16666666669</v>
      </c>
      <c r="F65" s="46">
        <v>455946.25</v>
      </c>
      <c r="G65" s="21">
        <f t="shared" si="8"/>
        <v>2.134789494008706</v>
      </c>
      <c r="H65" s="183">
        <v>455946.25</v>
      </c>
      <c r="I65" s="21">
        <f t="shared" si="9"/>
        <v>0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5">
        <v>63999</v>
      </c>
      <c r="F66" s="46">
        <v>201592.5</v>
      </c>
      <c r="G66" s="21">
        <f t="shared" si="8"/>
        <v>2.1499320301879719</v>
      </c>
      <c r="H66" s="183">
        <v>163296.25</v>
      </c>
      <c r="I66" s="21">
        <f t="shared" si="9"/>
        <v>0.23452008236563915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5">
        <v>42479</v>
      </c>
      <c r="F67" s="46">
        <v>82837.5</v>
      </c>
      <c r="G67" s="21">
        <f t="shared" si="8"/>
        <v>0.95008121660114409</v>
      </c>
      <c r="H67" s="183">
        <v>82878.571428571435</v>
      </c>
      <c r="I67" s="21">
        <f t="shared" si="9"/>
        <v>-4.9556149271747592E-4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7">
        <v>31211.3</v>
      </c>
      <c r="F68" s="58">
        <v>66394.5</v>
      </c>
      <c r="G68" s="31">
        <f t="shared" si="8"/>
        <v>1.1272583967985954</v>
      </c>
      <c r="H68" s="192">
        <v>63393.25</v>
      </c>
      <c r="I68" s="31">
        <f t="shared" si="9"/>
        <v>4.7343368576307415E-2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9"/>
      <c r="F69" s="52"/>
      <c r="G69" s="52"/>
      <c r="H69" s="138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3">
        <v>34455.542857142857</v>
      </c>
      <c r="F70" s="43">
        <v>73247.875</v>
      </c>
      <c r="G70" s="21">
        <f>(F70-E70)/E70</f>
        <v>1.1258662301068707</v>
      </c>
      <c r="H70" s="181">
        <v>72421</v>
      </c>
      <c r="I70" s="21">
        <f t="shared" si="9"/>
        <v>1.1417613675591335E-2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5">
        <v>20606.25</v>
      </c>
      <c r="F71" s="47">
        <v>55598.25</v>
      </c>
      <c r="G71" s="21">
        <f>(F71-E71)/E71</f>
        <v>1.698125568698817</v>
      </c>
      <c r="H71" s="184">
        <v>52132.166666666664</v>
      </c>
      <c r="I71" s="21">
        <f t="shared" si="9"/>
        <v>6.6486462292954171E-2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5">
        <v>14075.083333333332</v>
      </c>
      <c r="F72" s="47">
        <v>27031.599999999999</v>
      </c>
      <c r="G72" s="21">
        <f>(F72-E72)/E72</f>
        <v>0.92052859367321693</v>
      </c>
      <c r="H72" s="184">
        <v>27031.599999999999</v>
      </c>
      <c r="I72" s="21">
        <f t="shared" si="9"/>
        <v>0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5">
        <v>18560.3</v>
      </c>
      <c r="F73" s="47">
        <v>32705</v>
      </c>
      <c r="G73" s="21">
        <f>(F73-E73)/E73</f>
        <v>0.76209436269887887</v>
      </c>
      <c r="H73" s="184">
        <v>31465.75</v>
      </c>
      <c r="I73" s="21">
        <f t="shared" si="9"/>
        <v>3.9384092227262975E-2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7">
        <v>16398.232142857145</v>
      </c>
      <c r="F74" s="50">
        <v>28598.833333333332</v>
      </c>
      <c r="G74" s="21">
        <f>(F74-E74)/E74</f>
        <v>0.74401929940908962</v>
      </c>
      <c r="H74" s="187">
        <v>28638.833333333332</v>
      </c>
      <c r="I74" s="21">
        <f t="shared" si="9"/>
        <v>-1.3967049402617659E-3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9"/>
      <c r="F75" s="52"/>
      <c r="G75" s="52"/>
      <c r="H75" s="138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5">
        <v>11908.708333333334</v>
      </c>
      <c r="F76" s="43">
        <v>23892.5</v>
      </c>
      <c r="G76" s="22">
        <f t="shared" ref="G76:G82" si="10">(F76-E76)/E76</f>
        <v>1.0063049099223607</v>
      </c>
      <c r="H76" s="181">
        <v>23664</v>
      </c>
      <c r="I76" s="22">
        <f t="shared" ref="I76:I82" si="11">(F76-H76)/H76</f>
        <v>9.6560175794455708E-3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5">
        <v>14721.205357142857</v>
      </c>
      <c r="F77" s="32">
        <v>28620.714285714286</v>
      </c>
      <c r="G77" s="21">
        <f t="shared" si="10"/>
        <v>0.94418280238358787</v>
      </c>
      <c r="H77" s="175">
        <v>28540.714285714286</v>
      </c>
      <c r="I77" s="21">
        <f t="shared" si="11"/>
        <v>2.8030132392321745E-3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5">
        <v>5539.5</v>
      </c>
      <c r="F78" s="47">
        <v>14896.333333333334</v>
      </c>
      <c r="G78" s="21">
        <f t="shared" si="10"/>
        <v>1.6891115323284294</v>
      </c>
      <c r="H78" s="184">
        <v>14309.666666666666</v>
      </c>
      <c r="I78" s="21">
        <f t="shared" si="11"/>
        <v>4.0997926809383023E-2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5">
        <v>9771.1111111111095</v>
      </c>
      <c r="F79" s="47">
        <v>23784.777777777777</v>
      </c>
      <c r="G79" s="21">
        <f t="shared" si="10"/>
        <v>1.4341937684785084</v>
      </c>
      <c r="H79" s="184">
        <v>23784.777777777777</v>
      </c>
      <c r="I79" s="21">
        <f t="shared" si="11"/>
        <v>0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1">
        <v>9522.5</v>
      </c>
      <c r="F80" s="61">
        <v>31955.599999999999</v>
      </c>
      <c r="G80" s="21">
        <f t="shared" si="10"/>
        <v>2.3557994224205827</v>
      </c>
      <c r="H80" s="193">
        <v>32128.833333333332</v>
      </c>
      <c r="I80" s="21">
        <f t="shared" si="11"/>
        <v>-5.3918339186504408E-3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1">
        <v>56000</v>
      </c>
      <c r="F81" s="61">
        <v>75000</v>
      </c>
      <c r="G81" s="21">
        <f t="shared" si="10"/>
        <v>0.3392857142857143</v>
      </c>
      <c r="H81" s="193">
        <v>75000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7">
        <v>22355.714285714283</v>
      </c>
      <c r="F82" s="50">
        <v>47437.8</v>
      </c>
      <c r="G82" s="23">
        <f t="shared" si="10"/>
        <v>1.1219541184740243</v>
      </c>
      <c r="H82" s="187">
        <v>47437.8</v>
      </c>
      <c r="I82" s="23">
        <f t="shared" si="11"/>
        <v>0</v>
      </c>
    </row>
    <row r="83" spans="1:9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A67" zoomScaleNormal="100" workbookViewId="0">
      <selection activeCell="F90" sqref="F90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6" t="s">
        <v>201</v>
      </c>
      <c r="B9" s="216"/>
      <c r="C9" s="216"/>
      <c r="D9" s="216"/>
      <c r="E9" s="216"/>
      <c r="F9" s="216"/>
      <c r="G9" s="216"/>
      <c r="H9" s="216"/>
      <c r="I9" s="216"/>
    </row>
    <row r="10" spans="1:9" ht="18">
      <c r="A10" s="2" t="s">
        <v>214</v>
      </c>
      <c r="B10" s="2"/>
      <c r="C10" s="2"/>
    </row>
    <row r="11" spans="1:9" ht="18">
      <c r="A11" s="2"/>
      <c r="B11" s="2"/>
      <c r="C11" s="2"/>
    </row>
    <row r="12" spans="1:9" ht="4.5" customHeight="1" thickBot="1">
      <c r="A12" s="2"/>
      <c r="B12" s="2"/>
      <c r="C12" s="2"/>
    </row>
    <row r="13" spans="1:9" s="125" customFormat="1" ht="24.75" customHeight="1">
      <c r="A13" s="217" t="s">
        <v>3</v>
      </c>
      <c r="B13" s="223"/>
      <c r="C13" s="225" t="s">
        <v>0</v>
      </c>
      <c r="D13" s="219" t="s">
        <v>23</v>
      </c>
      <c r="E13" s="219" t="s">
        <v>208</v>
      </c>
      <c r="F13" s="236" t="s">
        <v>216</v>
      </c>
      <c r="G13" s="219" t="s">
        <v>197</v>
      </c>
      <c r="H13" s="236" t="s">
        <v>211</v>
      </c>
      <c r="I13" s="219" t="s">
        <v>187</v>
      </c>
    </row>
    <row r="14" spans="1:9" s="125" customFormat="1" ht="33.75" customHeight="1" thickBot="1">
      <c r="A14" s="218"/>
      <c r="B14" s="224"/>
      <c r="C14" s="226"/>
      <c r="D14" s="239"/>
      <c r="E14" s="220"/>
      <c r="F14" s="237"/>
      <c r="G14" s="238"/>
      <c r="H14" s="237"/>
      <c r="I14" s="238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8"/>
      <c r="B16" s="179" t="s">
        <v>7</v>
      </c>
      <c r="C16" s="162" t="s">
        <v>87</v>
      </c>
      <c r="D16" s="159" t="s">
        <v>161</v>
      </c>
      <c r="E16" s="180">
        <v>2878.65</v>
      </c>
      <c r="F16" s="180">
        <v>10993.744444444445</v>
      </c>
      <c r="G16" s="168">
        <f>(F16-E16)/E16</f>
        <v>2.8190625621192034</v>
      </c>
      <c r="H16" s="180">
        <v>12732.744444444445</v>
      </c>
      <c r="I16" s="168">
        <f>(F16-H16)/H16</f>
        <v>-0.13657699701644141</v>
      </c>
    </row>
    <row r="17" spans="1:9" ht="16.5">
      <c r="A17" s="129"/>
      <c r="B17" s="176" t="s">
        <v>6</v>
      </c>
      <c r="C17" s="163" t="s">
        <v>86</v>
      </c>
      <c r="D17" s="159" t="s">
        <v>161</v>
      </c>
      <c r="E17" s="183">
        <v>5535.4444444444443</v>
      </c>
      <c r="F17" s="183">
        <v>15799.3</v>
      </c>
      <c r="G17" s="168">
        <f>(F17-E17)/E17</f>
        <v>1.8542062265400747</v>
      </c>
      <c r="H17" s="183">
        <v>16988.155555555553</v>
      </c>
      <c r="I17" s="168">
        <f>(F17-H17)/H17</f>
        <v>-6.9981438047685432E-2</v>
      </c>
    </row>
    <row r="18" spans="1:9" ht="16.5">
      <c r="A18" s="129"/>
      <c r="B18" s="176" t="s">
        <v>5</v>
      </c>
      <c r="C18" s="163" t="s">
        <v>85</v>
      </c>
      <c r="D18" s="159" t="s">
        <v>161</v>
      </c>
      <c r="E18" s="183">
        <v>5197.1499999999996</v>
      </c>
      <c r="F18" s="183">
        <v>15392.55</v>
      </c>
      <c r="G18" s="168">
        <f>(F18-E18)/E18</f>
        <v>1.9617290245615386</v>
      </c>
      <c r="H18" s="183">
        <v>16363.8</v>
      </c>
      <c r="I18" s="168">
        <f>(F18-H18)/H18</f>
        <v>-5.935357313093536E-2</v>
      </c>
    </row>
    <row r="19" spans="1:9" ht="16.5">
      <c r="A19" s="129"/>
      <c r="B19" s="176" t="s">
        <v>10</v>
      </c>
      <c r="C19" s="163" t="s">
        <v>90</v>
      </c>
      <c r="D19" s="159" t="s">
        <v>161</v>
      </c>
      <c r="E19" s="183">
        <v>4572.3</v>
      </c>
      <c r="F19" s="183">
        <v>16822.111111111109</v>
      </c>
      <c r="G19" s="168">
        <f>(F19-E19)/E19</f>
        <v>2.6791354703565187</v>
      </c>
      <c r="H19" s="183">
        <v>17649.888888888891</v>
      </c>
      <c r="I19" s="168">
        <f>(F19-H19)/H19</f>
        <v>-4.689988605531057E-2</v>
      </c>
    </row>
    <row r="20" spans="1:9" ht="16.5">
      <c r="A20" s="129"/>
      <c r="B20" s="176" t="s">
        <v>18</v>
      </c>
      <c r="C20" s="163" t="s">
        <v>98</v>
      </c>
      <c r="D20" s="159" t="s">
        <v>83</v>
      </c>
      <c r="E20" s="183">
        <v>5584.0812500000002</v>
      </c>
      <c r="F20" s="183">
        <v>17635.714285714286</v>
      </c>
      <c r="G20" s="168">
        <f>(F20-E20)/E20</f>
        <v>2.1582123354158371</v>
      </c>
      <c r="H20" s="183">
        <v>18359.375</v>
      </c>
      <c r="I20" s="168">
        <f>(F20-H20)/H20</f>
        <v>-3.9416413373860155E-2</v>
      </c>
    </row>
    <row r="21" spans="1:9" ht="16.5">
      <c r="A21" s="129"/>
      <c r="B21" s="176" t="s">
        <v>8</v>
      </c>
      <c r="C21" s="163" t="s">
        <v>89</v>
      </c>
      <c r="D21" s="159" t="s">
        <v>161</v>
      </c>
      <c r="E21" s="183">
        <v>12336.997619047619</v>
      </c>
      <c r="F21" s="183">
        <v>24748.933333333334</v>
      </c>
      <c r="G21" s="168">
        <f>(F21-E21)/E21</f>
        <v>1.0060742570884829</v>
      </c>
      <c r="H21" s="183">
        <v>25672.724999999999</v>
      </c>
      <c r="I21" s="168">
        <f>(F21-H21)/H21</f>
        <v>-3.5983389634978921E-2</v>
      </c>
    </row>
    <row r="22" spans="1:9" ht="16.5">
      <c r="A22" s="129"/>
      <c r="B22" s="176" t="s">
        <v>9</v>
      </c>
      <c r="C22" s="163" t="s">
        <v>88</v>
      </c>
      <c r="D22" s="159" t="s">
        <v>161</v>
      </c>
      <c r="E22" s="183">
        <v>7043.9</v>
      </c>
      <c r="F22" s="183">
        <v>12722.725</v>
      </c>
      <c r="G22" s="168">
        <f>(F22-E22)/E22</f>
        <v>0.806204659350644</v>
      </c>
      <c r="H22" s="183">
        <v>13183.155555555557</v>
      </c>
      <c r="I22" s="168">
        <f>(F22-H22)/H22</f>
        <v>-3.4925671142636637E-2</v>
      </c>
    </row>
    <row r="23" spans="1:9" ht="16.5">
      <c r="A23" s="129"/>
      <c r="B23" s="176" t="s">
        <v>16</v>
      </c>
      <c r="C23" s="163" t="s">
        <v>96</v>
      </c>
      <c r="D23" s="161" t="s">
        <v>81</v>
      </c>
      <c r="E23" s="183">
        <v>1804.4486111111109</v>
      </c>
      <c r="F23" s="183">
        <v>5480.05</v>
      </c>
      <c r="G23" s="168">
        <f>(F23-E23)/E23</f>
        <v>2.0369665094677281</v>
      </c>
      <c r="H23" s="183">
        <v>5498.8</v>
      </c>
      <c r="I23" s="168">
        <f>(F23-H23)/H23</f>
        <v>-3.4098348730632138E-3</v>
      </c>
    </row>
    <row r="24" spans="1:9" ht="16.5">
      <c r="A24" s="129"/>
      <c r="B24" s="176" t="s">
        <v>11</v>
      </c>
      <c r="C24" s="163" t="s">
        <v>91</v>
      </c>
      <c r="D24" s="161" t="s">
        <v>81</v>
      </c>
      <c r="E24" s="183">
        <v>1384.3666666666668</v>
      </c>
      <c r="F24" s="183">
        <v>4610.9666666666672</v>
      </c>
      <c r="G24" s="168">
        <f>(F24-E24)/E24</f>
        <v>2.3307408923454771</v>
      </c>
      <c r="H24" s="183">
        <v>4580.4444444444443</v>
      </c>
      <c r="I24" s="168">
        <f>(F24-H24)/H24</f>
        <v>6.6635940228994099E-3</v>
      </c>
    </row>
    <row r="25" spans="1:9" ht="16.5">
      <c r="A25" s="129"/>
      <c r="B25" s="176" t="s">
        <v>13</v>
      </c>
      <c r="C25" s="163" t="s">
        <v>93</v>
      </c>
      <c r="D25" s="161" t="s">
        <v>81</v>
      </c>
      <c r="E25" s="183">
        <v>1765.6597222222222</v>
      </c>
      <c r="F25" s="183">
        <v>5530.05</v>
      </c>
      <c r="G25" s="168">
        <f>(F25-E25)/E25</f>
        <v>2.1320021238520384</v>
      </c>
      <c r="H25" s="183">
        <v>5436.3</v>
      </c>
      <c r="I25" s="168">
        <f>(F25-H25)/H25</f>
        <v>1.7245185144307708E-2</v>
      </c>
    </row>
    <row r="26" spans="1:9" ht="16.5">
      <c r="A26" s="129"/>
      <c r="B26" s="176" t="s">
        <v>14</v>
      </c>
      <c r="C26" s="163" t="s">
        <v>94</v>
      </c>
      <c r="D26" s="161" t="s">
        <v>81</v>
      </c>
      <c r="E26" s="183">
        <v>2254.7555555555555</v>
      </c>
      <c r="F26" s="183">
        <v>6531.25</v>
      </c>
      <c r="G26" s="168">
        <f>(F26-E26)/E26</f>
        <v>1.8966554640069386</v>
      </c>
      <c r="H26" s="183">
        <v>6415.625</v>
      </c>
      <c r="I26" s="168">
        <f>(F26-H26)/H26</f>
        <v>1.8022406234778372E-2</v>
      </c>
    </row>
    <row r="27" spans="1:9" ht="16.5">
      <c r="A27" s="129"/>
      <c r="B27" s="176" t="s">
        <v>19</v>
      </c>
      <c r="C27" s="163" t="s">
        <v>99</v>
      </c>
      <c r="D27" s="161" t="s">
        <v>161</v>
      </c>
      <c r="E27" s="183">
        <v>5538.0249999999996</v>
      </c>
      <c r="F27" s="183">
        <v>13570.674999999999</v>
      </c>
      <c r="G27" s="168">
        <f>(F27-E27)/E27</f>
        <v>1.4504539073044993</v>
      </c>
      <c r="H27" s="183">
        <v>13214.424999999999</v>
      </c>
      <c r="I27" s="168">
        <f>(F27-H27)/H27</f>
        <v>2.6959175295179324E-2</v>
      </c>
    </row>
    <row r="28" spans="1:9" ht="16.5">
      <c r="A28" s="129"/>
      <c r="B28" s="176" t="s">
        <v>12</v>
      </c>
      <c r="C28" s="163" t="s">
        <v>92</v>
      </c>
      <c r="D28" s="161" t="s">
        <v>81</v>
      </c>
      <c r="E28" s="183">
        <v>1906.8</v>
      </c>
      <c r="F28" s="183">
        <v>6339.55</v>
      </c>
      <c r="G28" s="168">
        <f>(F28-E28)/E28</f>
        <v>2.3247063142437594</v>
      </c>
      <c r="H28" s="183">
        <v>5978.125</v>
      </c>
      <c r="I28" s="168">
        <f>(F28-H28)/H28</f>
        <v>6.0457919498170441E-2</v>
      </c>
    </row>
    <row r="29" spans="1:9" ht="17.25" thickBot="1">
      <c r="A29" s="130"/>
      <c r="B29" s="176" t="s">
        <v>15</v>
      </c>
      <c r="C29" s="163" t="s">
        <v>95</v>
      </c>
      <c r="D29" s="161" t="s">
        <v>82</v>
      </c>
      <c r="E29" s="183">
        <v>6333.344444444444</v>
      </c>
      <c r="F29" s="183">
        <v>14087.5</v>
      </c>
      <c r="G29" s="168">
        <f>(F29-E29)/E29</f>
        <v>1.2243382029154337</v>
      </c>
      <c r="H29" s="183">
        <v>12750</v>
      </c>
      <c r="I29" s="168">
        <f>(F29-H29)/H29</f>
        <v>0.10490196078431373</v>
      </c>
    </row>
    <row r="30" spans="1:9" ht="16.5">
      <c r="A30" s="37"/>
      <c r="B30" s="176" t="s">
        <v>4</v>
      </c>
      <c r="C30" s="163" t="s">
        <v>84</v>
      </c>
      <c r="D30" s="161" t="s">
        <v>161</v>
      </c>
      <c r="E30" s="183">
        <v>6169.25</v>
      </c>
      <c r="F30" s="183">
        <v>13205.174999999999</v>
      </c>
      <c r="G30" s="168">
        <f>(F30-E30)/E30</f>
        <v>1.1404830408882765</v>
      </c>
      <c r="H30" s="183">
        <v>11636.044444444444</v>
      </c>
      <c r="I30" s="168">
        <f>(F30-H30)/H30</f>
        <v>0.13485085615195694</v>
      </c>
    </row>
    <row r="31" spans="1:9" ht="17.25" thickBot="1">
      <c r="A31" s="38"/>
      <c r="B31" s="177" t="s">
        <v>17</v>
      </c>
      <c r="C31" s="164" t="s">
        <v>97</v>
      </c>
      <c r="D31" s="160" t="s">
        <v>161</v>
      </c>
      <c r="E31" s="186">
        <v>3419.9250000000002</v>
      </c>
      <c r="F31" s="186">
        <v>13025</v>
      </c>
      <c r="G31" s="170">
        <f>(F31-E31)/E31</f>
        <v>2.8085630532833323</v>
      </c>
      <c r="H31" s="186">
        <v>11312.375</v>
      </c>
      <c r="I31" s="170">
        <f>(F31-H31)/H31</f>
        <v>0.15139393805456414</v>
      </c>
    </row>
    <row r="32" spans="1:9" ht="15.75" customHeight="1" thickBot="1">
      <c r="A32" s="229" t="s">
        <v>188</v>
      </c>
      <c r="B32" s="230"/>
      <c r="C32" s="230"/>
      <c r="D32" s="231"/>
      <c r="E32" s="99">
        <f>SUM(E16:E31)</f>
        <v>73725.098313492068</v>
      </c>
      <c r="F32" s="100">
        <f>SUM(F16:F31)</f>
        <v>196495.29484126985</v>
      </c>
      <c r="G32" s="101">
        <f t="shared" ref="G32" si="0">(F32-E32)/E32</f>
        <v>1.6652429001279501</v>
      </c>
      <c r="H32" s="100">
        <f>SUM(H16:H31)</f>
        <v>197771.98333333331</v>
      </c>
      <c r="I32" s="104">
        <f t="shared" ref="I32" si="1">(F32-H32)/H32</f>
        <v>-6.4553556603195762E-3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8" t="s">
        <v>29</v>
      </c>
      <c r="C34" s="165" t="s">
        <v>103</v>
      </c>
      <c r="D34" s="167" t="s">
        <v>161</v>
      </c>
      <c r="E34" s="189">
        <v>8263.375</v>
      </c>
      <c r="F34" s="189">
        <v>10778.3</v>
      </c>
      <c r="G34" s="168">
        <f>(F34-E34)/E34</f>
        <v>0.304345984540215</v>
      </c>
      <c r="H34" s="189">
        <v>10878.3</v>
      </c>
      <c r="I34" s="168">
        <f>(F34-H34)/H34</f>
        <v>-9.1926128163407894E-3</v>
      </c>
    </row>
    <row r="35" spans="1:9" ht="16.5">
      <c r="A35" s="37"/>
      <c r="B35" s="176" t="s">
        <v>27</v>
      </c>
      <c r="C35" s="163" t="s">
        <v>101</v>
      </c>
      <c r="D35" s="159" t="s">
        <v>161</v>
      </c>
      <c r="E35" s="183">
        <v>13765.611904761905</v>
      </c>
      <c r="F35" s="183">
        <v>26350</v>
      </c>
      <c r="G35" s="168">
        <f>(F35-E35)/E35</f>
        <v>0.9141902432164899</v>
      </c>
      <c r="H35" s="183">
        <v>26224.966666666667</v>
      </c>
      <c r="I35" s="168">
        <f>(F35-H35)/H35</f>
        <v>4.7677213444185951E-3</v>
      </c>
    </row>
    <row r="36" spans="1:9" ht="16.5">
      <c r="A36" s="37"/>
      <c r="B36" s="178" t="s">
        <v>26</v>
      </c>
      <c r="C36" s="163" t="s">
        <v>100</v>
      </c>
      <c r="D36" s="159" t="s">
        <v>161</v>
      </c>
      <c r="E36" s="183">
        <v>13666.633333333335</v>
      </c>
      <c r="F36" s="183">
        <v>27600</v>
      </c>
      <c r="G36" s="168">
        <f>(F36-E36)/E36</f>
        <v>1.019517120773465</v>
      </c>
      <c r="H36" s="183">
        <v>26641.666666666664</v>
      </c>
      <c r="I36" s="168">
        <f>(F36-H36)/H36</f>
        <v>3.5971223021582829E-2</v>
      </c>
    </row>
    <row r="37" spans="1:9" ht="16.5">
      <c r="A37" s="37"/>
      <c r="B37" s="176" t="s">
        <v>28</v>
      </c>
      <c r="C37" s="163" t="s">
        <v>102</v>
      </c>
      <c r="D37" s="159" t="s">
        <v>161</v>
      </c>
      <c r="E37" s="183">
        <v>11171.633333333333</v>
      </c>
      <c r="F37" s="183">
        <v>23975</v>
      </c>
      <c r="G37" s="168">
        <f>(F37-E37)/E37</f>
        <v>1.146060408952436</v>
      </c>
      <c r="H37" s="183">
        <v>22811.599999999999</v>
      </c>
      <c r="I37" s="168">
        <f>(F37-H37)/H37</f>
        <v>5.1000368233705726E-2</v>
      </c>
    </row>
    <row r="38" spans="1:9" ht="17.25" thickBot="1">
      <c r="A38" s="38"/>
      <c r="B38" s="178" t="s">
        <v>30</v>
      </c>
      <c r="C38" s="163" t="s">
        <v>104</v>
      </c>
      <c r="D38" s="171" t="s">
        <v>161</v>
      </c>
      <c r="E38" s="186">
        <v>6709.0749999999998</v>
      </c>
      <c r="F38" s="186">
        <v>23149.37777777778</v>
      </c>
      <c r="G38" s="170">
        <f>(F38-E38)/E38</f>
        <v>2.4504574442494351</v>
      </c>
      <c r="H38" s="186">
        <v>14436.044444444446</v>
      </c>
      <c r="I38" s="170">
        <f>(F38-H38)/H38</f>
        <v>0.60358177524775947</v>
      </c>
    </row>
    <row r="39" spans="1:9" ht="15.75" customHeight="1" thickBot="1">
      <c r="A39" s="229" t="s">
        <v>189</v>
      </c>
      <c r="B39" s="230"/>
      <c r="C39" s="230"/>
      <c r="D39" s="231"/>
      <c r="E39" s="83">
        <f>SUM(E34:E38)</f>
        <v>53576.328571428574</v>
      </c>
      <c r="F39" s="102">
        <f>SUM(F34:F38)</f>
        <v>111852.67777777778</v>
      </c>
      <c r="G39" s="103">
        <f t="shared" ref="G39" si="2">(F39-E39)/E39</f>
        <v>1.0877256945416576</v>
      </c>
      <c r="H39" s="102">
        <f>SUM(H34:H38)</f>
        <v>100992.57777777777</v>
      </c>
      <c r="I39" s="104">
        <f t="shared" ref="I39" si="3">(F39-H39)/H39</f>
        <v>0.1075336449367237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79" t="s">
        <v>35</v>
      </c>
      <c r="C41" s="163" t="s">
        <v>152</v>
      </c>
      <c r="D41" s="167" t="s">
        <v>161</v>
      </c>
      <c r="E41" s="181">
        <v>22850</v>
      </c>
      <c r="F41" s="183">
        <v>71333.333333333328</v>
      </c>
      <c r="G41" s="168">
        <f>(F41-E41)/E41</f>
        <v>2.1218088986141499</v>
      </c>
      <c r="H41" s="183">
        <v>71333.333333333328</v>
      </c>
      <c r="I41" s="168">
        <f>(F41-H41)/H41</f>
        <v>0</v>
      </c>
    </row>
    <row r="42" spans="1:9" ht="16.5">
      <c r="A42" s="37"/>
      <c r="B42" s="176" t="s">
        <v>32</v>
      </c>
      <c r="C42" s="163" t="s">
        <v>106</v>
      </c>
      <c r="D42" s="159" t="s">
        <v>161</v>
      </c>
      <c r="E42" s="184">
        <v>149041.45000000001</v>
      </c>
      <c r="F42" s="183">
        <v>284670.57142857142</v>
      </c>
      <c r="G42" s="168">
        <f>(F42-E42)/E42</f>
        <v>0.9100094062998676</v>
      </c>
      <c r="H42" s="183">
        <v>280003.87142857141</v>
      </c>
      <c r="I42" s="168">
        <f>(F42-H42)/H42</f>
        <v>1.6666555273649065E-2</v>
      </c>
    </row>
    <row r="43" spans="1:9" ht="16.5">
      <c r="A43" s="37"/>
      <c r="B43" s="178" t="s">
        <v>31</v>
      </c>
      <c r="C43" s="163" t="s">
        <v>105</v>
      </c>
      <c r="D43" s="159" t="s">
        <v>161</v>
      </c>
      <c r="E43" s="184">
        <v>236311</v>
      </c>
      <c r="F43" s="191">
        <v>408889.8</v>
      </c>
      <c r="G43" s="168">
        <f>(F43-E43)/E43</f>
        <v>0.73030370994156002</v>
      </c>
      <c r="H43" s="191">
        <v>399889.8</v>
      </c>
      <c r="I43" s="168">
        <f>(F43-H43)/H43</f>
        <v>2.2506200458226242E-2</v>
      </c>
    </row>
    <row r="44" spans="1:9" ht="16.5">
      <c r="A44" s="37"/>
      <c r="B44" s="176" t="s">
        <v>33</v>
      </c>
      <c r="C44" s="163" t="s">
        <v>107</v>
      </c>
      <c r="D44" s="159" t="s">
        <v>161</v>
      </c>
      <c r="E44" s="184">
        <v>122080.5</v>
      </c>
      <c r="F44" s="184">
        <v>168729.60000000001</v>
      </c>
      <c r="G44" s="168">
        <f>(F44-E44)/E44</f>
        <v>0.38211753719881558</v>
      </c>
      <c r="H44" s="184">
        <v>162727.6</v>
      </c>
      <c r="I44" s="168">
        <f>(F44-H44)/H44</f>
        <v>3.6883724703123504E-2</v>
      </c>
    </row>
    <row r="45" spans="1:9" ht="16.5">
      <c r="A45" s="37"/>
      <c r="B45" s="176" t="s">
        <v>34</v>
      </c>
      <c r="C45" s="163" t="s">
        <v>154</v>
      </c>
      <c r="D45" s="159" t="s">
        <v>161</v>
      </c>
      <c r="E45" s="184">
        <v>28177</v>
      </c>
      <c r="F45" s="184">
        <v>87931.666666666672</v>
      </c>
      <c r="G45" s="168">
        <f>(F45-E45)/E45</f>
        <v>2.1206894512072494</v>
      </c>
      <c r="H45" s="184">
        <v>81915</v>
      </c>
      <c r="I45" s="168">
        <f>(F45-H45)/H45</f>
        <v>7.3450121060448903E-2</v>
      </c>
    </row>
    <row r="46" spans="1:9" ht="16.5" customHeight="1" thickBot="1">
      <c r="A46" s="38"/>
      <c r="B46" s="176" t="s">
        <v>36</v>
      </c>
      <c r="C46" s="163" t="s">
        <v>153</v>
      </c>
      <c r="D46" s="159" t="s">
        <v>161</v>
      </c>
      <c r="E46" s="187">
        <v>54675</v>
      </c>
      <c r="F46" s="187">
        <v>178785.71428571429</v>
      </c>
      <c r="G46" s="174">
        <f>(F46-E46)/E46</f>
        <v>2.2699719119472208</v>
      </c>
      <c r="H46" s="187">
        <v>163501</v>
      </c>
      <c r="I46" s="174">
        <f>(F46-H46)/H46</f>
        <v>9.3483919277033714E-2</v>
      </c>
    </row>
    <row r="47" spans="1:9" ht="15.75" customHeight="1" thickBot="1">
      <c r="A47" s="229" t="s">
        <v>190</v>
      </c>
      <c r="B47" s="230"/>
      <c r="C47" s="230"/>
      <c r="D47" s="231"/>
      <c r="E47" s="83">
        <f>SUM(E41:E46)</f>
        <v>613134.94999999995</v>
      </c>
      <c r="F47" s="83">
        <f>SUM(F41:F46)</f>
        <v>1200340.6857142856</v>
      </c>
      <c r="G47" s="103">
        <f t="shared" ref="G47" si="4">(F47-E47)/E47</f>
        <v>0.95771042853499977</v>
      </c>
      <c r="H47" s="102">
        <f>SUM(H41:H46)</f>
        <v>1159370.6047619046</v>
      </c>
      <c r="I47" s="104">
        <f t="shared" ref="I47" si="5">(F47-H47)/H47</f>
        <v>3.5338209183589646E-2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6" t="s">
        <v>50</v>
      </c>
      <c r="C49" s="163" t="s">
        <v>159</v>
      </c>
      <c r="D49" s="167" t="s">
        <v>112</v>
      </c>
      <c r="E49" s="181">
        <v>55540.458333333328</v>
      </c>
      <c r="F49" s="181">
        <v>269750</v>
      </c>
      <c r="G49" s="168">
        <f>(F49-E49)/E49</f>
        <v>3.856819840791736</v>
      </c>
      <c r="H49" s="181">
        <v>269750</v>
      </c>
      <c r="I49" s="168">
        <f>(F49-H49)/H49</f>
        <v>0</v>
      </c>
    </row>
    <row r="50" spans="1:9" ht="16.5">
      <c r="A50" s="37"/>
      <c r="B50" s="176" t="s">
        <v>47</v>
      </c>
      <c r="C50" s="163" t="s">
        <v>113</v>
      </c>
      <c r="D50" s="161" t="s">
        <v>114</v>
      </c>
      <c r="E50" s="184">
        <v>97833.666666666657</v>
      </c>
      <c r="F50" s="184">
        <v>283441.14285714284</v>
      </c>
      <c r="G50" s="168">
        <f>(F50-E50)/E50</f>
        <v>1.8971738718826465</v>
      </c>
      <c r="H50" s="184">
        <v>279256.14285714284</v>
      </c>
      <c r="I50" s="168">
        <f>(F50-H50)/H50</f>
        <v>1.4986241509970622E-2</v>
      </c>
    </row>
    <row r="51" spans="1:9" ht="16.5">
      <c r="A51" s="37"/>
      <c r="B51" s="176" t="s">
        <v>49</v>
      </c>
      <c r="C51" s="163" t="s">
        <v>158</v>
      </c>
      <c r="D51" s="159" t="s">
        <v>199</v>
      </c>
      <c r="E51" s="184">
        <v>13185</v>
      </c>
      <c r="F51" s="184">
        <v>27292.5</v>
      </c>
      <c r="G51" s="168">
        <f>(F51-E51)/E51</f>
        <v>1.0699658703071673</v>
      </c>
      <c r="H51" s="184">
        <v>26792.5</v>
      </c>
      <c r="I51" s="168">
        <f>(F51-H51)/H51</f>
        <v>1.8661938975459549E-2</v>
      </c>
    </row>
    <row r="52" spans="1:9" ht="16.5">
      <c r="A52" s="37"/>
      <c r="B52" s="176" t="s">
        <v>48</v>
      </c>
      <c r="C52" s="163" t="s">
        <v>157</v>
      </c>
      <c r="D52" s="159" t="s">
        <v>114</v>
      </c>
      <c r="E52" s="184">
        <v>150870.16666666669</v>
      </c>
      <c r="F52" s="184">
        <v>369035.95333333331</v>
      </c>
      <c r="G52" s="168">
        <f>(F52-E52)/E52</f>
        <v>1.4460498817415852</v>
      </c>
      <c r="H52" s="184">
        <v>354977.5</v>
      </c>
      <c r="I52" s="168">
        <f>(F52-H52)/H52</f>
        <v>3.9603787094487142E-2</v>
      </c>
    </row>
    <row r="53" spans="1:9" ht="16.5">
      <c r="A53" s="37"/>
      <c r="B53" s="176" t="s">
        <v>46</v>
      </c>
      <c r="C53" s="163" t="s">
        <v>111</v>
      </c>
      <c r="D53" s="161" t="s">
        <v>110</v>
      </c>
      <c r="E53" s="184">
        <v>31660.275000000001</v>
      </c>
      <c r="F53" s="184">
        <v>94527.555555555562</v>
      </c>
      <c r="G53" s="168">
        <f>(F53-E53)/E53</f>
        <v>1.9856833383650507</v>
      </c>
      <c r="H53" s="184">
        <v>89993.111111111109</v>
      </c>
      <c r="I53" s="168">
        <f>(F53-H53)/H53</f>
        <v>5.0386572799399551E-2</v>
      </c>
    </row>
    <row r="54" spans="1:9" ht="16.5" customHeight="1" thickBot="1">
      <c r="A54" s="38"/>
      <c r="B54" s="176" t="s">
        <v>45</v>
      </c>
      <c r="C54" s="163" t="s">
        <v>109</v>
      </c>
      <c r="D54" s="160" t="s">
        <v>108</v>
      </c>
      <c r="E54" s="187">
        <v>45228.5</v>
      </c>
      <c r="F54" s="187">
        <v>117069.77777777778</v>
      </c>
      <c r="G54" s="174">
        <f>(F54-E54)/E54</f>
        <v>1.5884072604171657</v>
      </c>
      <c r="H54" s="187">
        <v>105466.625</v>
      </c>
      <c r="I54" s="174">
        <f>(F54-H54)/H54</f>
        <v>0.11001729483405562</v>
      </c>
    </row>
    <row r="55" spans="1:9" ht="15.75" customHeight="1" thickBot="1">
      <c r="A55" s="229" t="s">
        <v>191</v>
      </c>
      <c r="B55" s="230"/>
      <c r="C55" s="230"/>
      <c r="D55" s="231"/>
      <c r="E55" s="83">
        <f>SUM(E49:E54)</f>
        <v>394318.06666666671</v>
      </c>
      <c r="F55" s="83">
        <f>SUM(F49:F54)</f>
        <v>1161116.9295238093</v>
      </c>
      <c r="G55" s="103">
        <f t="shared" ref="G55" si="6">(F55-E55)/E55</f>
        <v>1.9446201624470565</v>
      </c>
      <c r="H55" s="83">
        <f>SUM(H49:H54)</f>
        <v>1126235.878968254</v>
      </c>
      <c r="I55" s="104">
        <f t="shared" ref="I55" si="7">(F55-H55)/H55</f>
        <v>3.0971354408909399E-2</v>
      </c>
    </row>
    <row r="56" spans="1:9" ht="17.25" customHeight="1" thickBot="1">
      <c r="A56" s="108" t="s">
        <v>44</v>
      </c>
      <c r="B56" s="10" t="s">
        <v>57</v>
      </c>
      <c r="C56" s="150"/>
      <c r="D56" s="122"/>
      <c r="E56" s="105"/>
      <c r="F56" s="105"/>
      <c r="G56" s="106"/>
      <c r="H56" s="105"/>
      <c r="I56" s="107"/>
    </row>
    <row r="57" spans="1:9" ht="16.5">
      <c r="A57" s="108"/>
      <c r="B57" s="197" t="s">
        <v>40</v>
      </c>
      <c r="C57" s="166" t="s">
        <v>117</v>
      </c>
      <c r="D57" s="167" t="s">
        <v>114</v>
      </c>
      <c r="E57" s="181">
        <v>26997.666666666664</v>
      </c>
      <c r="F57" s="142">
        <v>45634</v>
      </c>
      <c r="G57" s="169">
        <f>(F57-E57)/E57</f>
        <v>0.69029422295753973</v>
      </c>
      <c r="H57" s="142">
        <v>45634</v>
      </c>
      <c r="I57" s="169">
        <f>(F57-H57)/H57</f>
        <v>0</v>
      </c>
    </row>
    <row r="58" spans="1:9" ht="16.5">
      <c r="A58" s="109"/>
      <c r="B58" s="198" t="s">
        <v>41</v>
      </c>
      <c r="C58" s="163" t="s">
        <v>118</v>
      </c>
      <c r="D58" s="159" t="s">
        <v>114</v>
      </c>
      <c r="E58" s="184">
        <v>29335.924999999999</v>
      </c>
      <c r="F58" s="195">
        <v>59108.75</v>
      </c>
      <c r="G58" s="168">
        <f>(F58-E58)/E58</f>
        <v>1.0148930023512128</v>
      </c>
      <c r="H58" s="195">
        <v>59108.75</v>
      </c>
      <c r="I58" s="168">
        <f>(F58-H58)/H58</f>
        <v>0</v>
      </c>
    </row>
    <row r="59" spans="1:9" ht="16.5">
      <c r="A59" s="109"/>
      <c r="B59" s="198" t="s">
        <v>42</v>
      </c>
      <c r="C59" s="163" t="s">
        <v>198</v>
      </c>
      <c r="D59" s="159" t="s">
        <v>114</v>
      </c>
      <c r="E59" s="184">
        <v>16488.333333333336</v>
      </c>
      <c r="F59" s="195">
        <v>28508.333333333332</v>
      </c>
      <c r="G59" s="168">
        <f>(F59-E59)/E59</f>
        <v>0.72900030324471821</v>
      </c>
      <c r="H59" s="195">
        <v>28410</v>
      </c>
      <c r="I59" s="168">
        <f>(F59-H59)/H59</f>
        <v>3.4612225742109157E-3</v>
      </c>
    </row>
    <row r="60" spans="1:9" ht="16.5">
      <c r="A60" s="109"/>
      <c r="B60" s="198" t="s">
        <v>39</v>
      </c>
      <c r="C60" s="163" t="s">
        <v>116</v>
      </c>
      <c r="D60" s="159" t="s">
        <v>114</v>
      </c>
      <c r="E60" s="184">
        <v>34192.708333333336</v>
      </c>
      <c r="F60" s="195">
        <v>56363.333333333336</v>
      </c>
      <c r="G60" s="168">
        <f>(F60-E60)/E60</f>
        <v>0.64840213252094436</v>
      </c>
      <c r="H60" s="195">
        <v>56021.666666666664</v>
      </c>
      <c r="I60" s="168">
        <f>(F60-H60)/H60</f>
        <v>6.0988308095083132E-3</v>
      </c>
    </row>
    <row r="61" spans="1:9" s="125" customFormat="1" ht="16.5">
      <c r="A61" s="147"/>
      <c r="B61" s="198" t="s">
        <v>38</v>
      </c>
      <c r="C61" s="163" t="s">
        <v>115</v>
      </c>
      <c r="D61" s="159" t="s">
        <v>114</v>
      </c>
      <c r="E61" s="184">
        <v>21039.416666666664</v>
      </c>
      <c r="F61" s="200">
        <v>53916.666666666664</v>
      </c>
      <c r="G61" s="168">
        <f>(F61-E61)/E61</f>
        <v>1.5626502635925428</v>
      </c>
      <c r="H61" s="200">
        <v>53250</v>
      </c>
      <c r="I61" s="168">
        <f>(F61-H61)/H61</f>
        <v>1.2519561815336418E-2</v>
      </c>
    </row>
    <row r="62" spans="1:9" s="125" customFormat="1" ht="17.25" thickBot="1">
      <c r="A62" s="147"/>
      <c r="B62" s="199" t="s">
        <v>54</v>
      </c>
      <c r="C62" s="164" t="s">
        <v>121</v>
      </c>
      <c r="D62" s="160" t="s">
        <v>120</v>
      </c>
      <c r="E62" s="187">
        <v>32250.714285714286</v>
      </c>
      <c r="F62" s="196">
        <v>54741.428571428572</v>
      </c>
      <c r="G62" s="173">
        <f>(F62-E62)/E62</f>
        <v>0.69737104383070148</v>
      </c>
      <c r="H62" s="196">
        <v>53737.777777777781</v>
      </c>
      <c r="I62" s="173">
        <f>(F62-H62)/H62</f>
        <v>1.8676819830570512E-2</v>
      </c>
    </row>
    <row r="63" spans="1:9" s="125" customFormat="1" ht="16.5">
      <c r="A63" s="147"/>
      <c r="B63" s="94" t="s">
        <v>56</v>
      </c>
      <c r="C63" s="162" t="s">
        <v>123</v>
      </c>
      <c r="D63" s="159" t="s">
        <v>120</v>
      </c>
      <c r="E63" s="184">
        <v>218000</v>
      </c>
      <c r="F63" s="194">
        <v>523550</v>
      </c>
      <c r="G63" s="168">
        <f>(F63-E63)/E63</f>
        <v>1.401605504587156</v>
      </c>
      <c r="H63" s="194">
        <v>506950</v>
      </c>
      <c r="I63" s="168">
        <f>(F63-H63)/H63</f>
        <v>3.2744846631817731E-2</v>
      </c>
    </row>
    <row r="64" spans="1:9" s="125" customFormat="1" ht="16.5">
      <c r="A64" s="147"/>
      <c r="B64" s="198" t="s">
        <v>55</v>
      </c>
      <c r="C64" s="163" t="s">
        <v>122</v>
      </c>
      <c r="D64" s="161" t="s">
        <v>120</v>
      </c>
      <c r="E64" s="191">
        <v>40900.28571428571</v>
      </c>
      <c r="F64" s="195">
        <v>62599.666666666664</v>
      </c>
      <c r="G64" s="168">
        <f>(F64-E64)/E64</f>
        <v>0.53054350534284322</v>
      </c>
      <c r="H64" s="195">
        <v>60437.25</v>
      </c>
      <c r="I64" s="168">
        <f>(F64-H64)/H64</f>
        <v>3.577953442068698E-2</v>
      </c>
    </row>
    <row r="65" spans="1:9" ht="16.5" customHeight="1" thickBot="1">
      <c r="A65" s="110"/>
      <c r="B65" s="199" t="s">
        <v>43</v>
      </c>
      <c r="C65" s="164" t="s">
        <v>119</v>
      </c>
      <c r="D65" s="160" t="s">
        <v>114</v>
      </c>
      <c r="E65" s="187">
        <v>4807.6000000000004</v>
      </c>
      <c r="F65" s="187">
        <v>19333.333333333332</v>
      </c>
      <c r="G65" s="173">
        <f>(F65-E65)/E65</f>
        <v>3.0214105444157857</v>
      </c>
      <c r="H65" s="187">
        <v>17666.666666666668</v>
      </c>
      <c r="I65" s="173">
        <f>(F65-H65)/H65</f>
        <v>9.4339622641509288E-2</v>
      </c>
    </row>
    <row r="66" spans="1:9" ht="15.75" customHeight="1" thickBot="1">
      <c r="A66" s="229" t="s">
        <v>192</v>
      </c>
      <c r="B66" s="240"/>
      <c r="C66" s="240"/>
      <c r="D66" s="241"/>
      <c r="E66" s="99">
        <f>SUM(E57:E65)</f>
        <v>424012.64999999991</v>
      </c>
      <c r="F66" s="99">
        <f>SUM(F57:F65)</f>
        <v>903755.51190476189</v>
      </c>
      <c r="G66" s="101">
        <f t="shared" ref="G66" si="8">(F66-E66)/E66</f>
        <v>1.1314352576621525</v>
      </c>
      <c r="H66" s="99">
        <f>SUM(H57:H65)</f>
        <v>881216.11111111112</v>
      </c>
      <c r="I66" s="151">
        <f t="shared" ref="I66" si="9">(F66-H66)/H66</f>
        <v>2.5577608613205228E-2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6" t="s">
        <v>63</v>
      </c>
      <c r="C68" s="163" t="s">
        <v>132</v>
      </c>
      <c r="D68" s="167" t="s">
        <v>126</v>
      </c>
      <c r="E68" s="181">
        <v>42479</v>
      </c>
      <c r="F68" s="189">
        <v>82837.5</v>
      </c>
      <c r="G68" s="168">
        <f>(F68-E68)/E68</f>
        <v>0.95008121660114409</v>
      </c>
      <c r="H68" s="189">
        <v>82878.571428571435</v>
      </c>
      <c r="I68" s="168">
        <f>(F68-H68)/H68</f>
        <v>-4.9556149271747592E-4</v>
      </c>
    </row>
    <row r="69" spans="1:9" ht="16.5">
      <c r="A69" s="37"/>
      <c r="B69" s="176" t="s">
        <v>61</v>
      </c>
      <c r="C69" s="163" t="s">
        <v>130</v>
      </c>
      <c r="D69" s="161" t="s">
        <v>207</v>
      </c>
      <c r="E69" s="184">
        <v>145447.16666666669</v>
      </c>
      <c r="F69" s="183">
        <v>455946.25</v>
      </c>
      <c r="G69" s="168">
        <f>(F69-E69)/E69</f>
        <v>2.134789494008706</v>
      </c>
      <c r="H69" s="183">
        <v>455946.25</v>
      </c>
      <c r="I69" s="168">
        <f>(F69-H69)/H69</f>
        <v>0</v>
      </c>
    </row>
    <row r="70" spans="1:9" ht="16.5">
      <c r="A70" s="37"/>
      <c r="B70" s="176" t="s">
        <v>59</v>
      </c>
      <c r="C70" s="163" t="s">
        <v>128</v>
      </c>
      <c r="D70" s="161" t="s">
        <v>124</v>
      </c>
      <c r="E70" s="184">
        <v>50561.777777777781</v>
      </c>
      <c r="F70" s="183">
        <v>125329.125</v>
      </c>
      <c r="G70" s="168">
        <f>(F70-E70)/E70</f>
        <v>1.4787325625857035</v>
      </c>
      <c r="H70" s="183">
        <v>125204.125</v>
      </c>
      <c r="I70" s="168">
        <f>(F70-H70)/H70</f>
        <v>9.9836966234139639E-4</v>
      </c>
    </row>
    <row r="71" spans="1:9" ht="16.5">
      <c r="A71" s="37"/>
      <c r="B71" s="176" t="s">
        <v>60</v>
      </c>
      <c r="C71" s="163" t="s">
        <v>129</v>
      </c>
      <c r="D71" s="161" t="s">
        <v>206</v>
      </c>
      <c r="E71" s="184">
        <v>268381.33333333337</v>
      </c>
      <c r="F71" s="183">
        <v>701847.57142857148</v>
      </c>
      <c r="G71" s="168">
        <f>(F71-E71)/E71</f>
        <v>1.6151132148854292</v>
      </c>
      <c r="H71" s="183">
        <v>695726.14285714284</v>
      </c>
      <c r="I71" s="168">
        <f>(F71-H71)/H71</f>
        <v>8.79861801123317E-3</v>
      </c>
    </row>
    <row r="72" spans="1:9" ht="16.5">
      <c r="A72" s="37"/>
      <c r="B72" s="176" t="s">
        <v>64</v>
      </c>
      <c r="C72" s="163" t="s">
        <v>133</v>
      </c>
      <c r="D72" s="161" t="s">
        <v>127</v>
      </c>
      <c r="E72" s="184">
        <v>31211.3</v>
      </c>
      <c r="F72" s="183">
        <v>66394.5</v>
      </c>
      <c r="G72" s="168">
        <f>(F72-E72)/E72</f>
        <v>1.1272583967985954</v>
      </c>
      <c r="H72" s="183">
        <v>63393.25</v>
      </c>
      <c r="I72" s="168">
        <f>(F72-H72)/H72</f>
        <v>4.7343368576307415E-2</v>
      </c>
    </row>
    <row r="73" spans="1:9" ht="16.5" customHeight="1" thickBot="1">
      <c r="A73" s="37"/>
      <c r="B73" s="176" t="s">
        <v>62</v>
      </c>
      <c r="C73" s="163" t="s">
        <v>131</v>
      </c>
      <c r="D73" s="160" t="s">
        <v>125</v>
      </c>
      <c r="E73" s="187">
        <v>63999</v>
      </c>
      <c r="F73" s="192">
        <v>201592.5</v>
      </c>
      <c r="G73" s="174">
        <f>(F73-E73)/E73</f>
        <v>2.1499320301879719</v>
      </c>
      <c r="H73" s="192">
        <v>163296.25</v>
      </c>
      <c r="I73" s="174">
        <f>(F73-H73)/H73</f>
        <v>0.23452008236563915</v>
      </c>
    </row>
    <row r="74" spans="1:9" ht="15.75" customHeight="1" thickBot="1">
      <c r="A74" s="229" t="s">
        <v>205</v>
      </c>
      <c r="B74" s="230"/>
      <c r="C74" s="230"/>
      <c r="D74" s="231"/>
      <c r="E74" s="83">
        <f>SUM(E68:E73)</f>
        <v>602079.57777777791</v>
      </c>
      <c r="F74" s="83">
        <f>SUM(F68:F73)</f>
        <v>1633947.4464285714</v>
      </c>
      <c r="G74" s="103">
        <f t="shared" ref="G74" si="10">(F74-E74)/E74</f>
        <v>1.7138396762423429</v>
      </c>
      <c r="H74" s="83">
        <f>SUM(H68:H73)</f>
        <v>1586444.5892857143</v>
      </c>
      <c r="I74" s="104">
        <f t="shared" ref="I74" si="11">(F74-H74)/H74</f>
        <v>2.9942966469597827E-2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6" t="s">
        <v>71</v>
      </c>
      <c r="C76" s="165" t="s">
        <v>200</v>
      </c>
      <c r="D76" s="167" t="s">
        <v>134</v>
      </c>
      <c r="E76" s="181">
        <v>16398.232142857145</v>
      </c>
      <c r="F76" s="181">
        <v>28598.833333333332</v>
      </c>
      <c r="G76" s="168">
        <f>(F76-E76)/E76</f>
        <v>0.74401929940908962</v>
      </c>
      <c r="H76" s="181">
        <v>28638.833333333332</v>
      </c>
      <c r="I76" s="168">
        <f>(F76-H76)/H76</f>
        <v>-1.3967049402617659E-3</v>
      </c>
    </row>
    <row r="77" spans="1:9" ht="16.5">
      <c r="A77" s="37"/>
      <c r="B77" s="176" t="s">
        <v>69</v>
      </c>
      <c r="C77" s="163" t="s">
        <v>140</v>
      </c>
      <c r="D77" s="161" t="s">
        <v>136</v>
      </c>
      <c r="E77" s="184">
        <v>14075.083333333332</v>
      </c>
      <c r="F77" s="184">
        <v>27031.599999999999</v>
      </c>
      <c r="G77" s="168">
        <f>(F77-E77)/E77</f>
        <v>0.92052859367321693</v>
      </c>
      <c r="H77" s="184">
        <v>27031.599999999999</v>
      </c>
      <c r="I77" s="168">
        <f>(F77-H77)/H77</f>
        <v>0</v>
      </c>
    </row>
    <row r="78" spans="1:9" ht="16.5">
      <c r="A78" s="37"/>
      <c r="B78" s="176" t="s">
        <v>68</v>
      </c>
      <c r="C78" s="163" t="s">
        <v>138</v>
      </c>
      <c r="D78" s="161" t="s">
        <v>134</v>
      </c>
      <c r="E78" s="184">
        <v>34455.542857142857</v>
      </c>
      <c r="F78" s="184">
        <v>73247.875</v>
      </c>
      <c r="G78" s="168">
        <f>(F78-E78)/E78</f>
        <v>1.1258662301068707</v>
      </c>
      <c r="H78" s="184">
        <v>72421</v>
      </c>
      <c r="I78" s="168">
        <f>(F78-H78)/H78</f>
        <v>1.1417613675591335E-2</v>
      </c>
    </row>
    <row r="79" spans="1:9" ht="16.5">
      <c r="A79" s="37"/>
      <c r="B79" s="176" t="s">
        <v>70</v>
      </c>
      <c r="C79" s="163" t="s">
        <v>141</v>
      </c>
      <c r="D79" s="161" t="s">
        <v>137</v>
      </c>
      <c r="E79" s="184">
        <v>18560.3</v>
      </c>
      <c r="F79" s="184">
        <v>32705</v>
      </c>
      <c r="G79" s="168">
        <f>(F79-E79)/E79</f>
        <v>0.76209436269887887</v>
      </c>
      <c r="H79" s="184">
        <v>31465.75</v>
      </c>
      <c r="I79" s="168">
        <f>(F79-H79)/H79</f>
        <v>3.9384092227262975E-2</v>
      </c>
    </row>
    <row r="80" spans="1:9" ht="16.5" customHeight="1" thickBot="1">
      <c r="A80" s="38"/>
      <c r="B80" s="176" t="s">
        <v>67</v>
      </c>
      <c r="C80" s="163" t="s">
        <v>139</v>
      </c>
      <c r="D80" s="160" t="s">
        <v>135</v>
      </c>
      <c r="E80" s="187">
        <v>20606.25</v>
      </c>
      <c r="F80" s="187">
        <v>55598.25</v>
      </c>
      <c r="G80" s="168">
        <f>(F80-E80)/E80</f>
        <v>1.698125568698817</v>
      </c>
      <c r="H80" s="187">
        <v>52132.166666666664</v>
      </c>
      <c r="I80" s="168">
        <f>(F80-H80)/H80</f>
        <v>6.6486462292954171E-2</v>
      </c>
    </row>
    <row r="81" spans="1:11" ht="15.75" customHeight="1" thickBot="1">
      <c r="A81" s="229" t="s">
        <v>193</v>
      </c>
      <c r="B81" s="230"/>
      <c r="C81" s="230"/>
      <c r="D81" s="231"/>
      <c r="E81" s="83">
        <f>SUM(E76:E80)</f>
        <v>104095.40833333334</v>
      </c>
      <c r="F81" s="83">
        <f>SUM(F76:F80)</f>
        <v>217181.55833333335</v>
      </c>
      <c r="G81" s="103">
        <f t="shared" ref="G81" si="12">(F81-E81)/E81</f>
        <v>1.0863702041292407</v>
      </c>
      <c r="H81" s="83">
        <f>SUM(H76:H80)</f>
        <v>211689.35</v>
      </c>
      <c r="I81" s="104">
        <f t="shared" ref="I81" si="13">(F81-H81)/H81</f>
        <v>2.5944660576138302E-2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6" t="s">
        <v>78</v>
      </c>
      <c r="C83" s="163" t="s">
        <v>149</v>
      </c>
      <c r="D83" s="167" t="s">
        <v>147</v>
      </c>
      <c r="E83" s="184">
        <v>9522.5</v>
      </c>
      <c r="F83" s="181">
        <v>31955.599999999999</v>
      </c>
      <c r="G83" s="169">
        <f>(F83-E83)/E83</f>
        <v>2.3557994224205827</v>
      </c>
      <c r="H83" s="181">
        <v>32128.833333333332</v>
      </c>
      <c r="I83" s="169">
        <f>(F83-H83)/H83</f>
        <v>-5.3918339186504408E-3</v>
      </c>
    </row>
    <row r="84" spans="1:11" ht="16.5">
      <c r="A84" s="37"/>
      <c r="B84" s="176" t="s">
        <v>77</v>
      </c>
      <c r="C84" s="163" t="s">
        <v>146</v>
      </c>
      <c r="D84" s="159" t="s">
        <v>162</v>
      </c>
      <c r="E84" s="184">
        <v>9771.1111111111095</v>
      </c>
      <c r="F84" s="184">
        <v>23784.777777777777</v>
      </c>
      <c r="G84" s="168">
        <f>(F84-E84)/E84</f>
        <v>1.4341937684785084</v>
      </c>
      <c r="H84" s="184">
        <v>23784.777777777777</v>
      </c>
      <c r="I84" s="168">
        <f>(F84-H84)/H84</f>
        <v>0</v>
      </c>
    </row>
    <row r="85" spans="1:11" ht="16.5">
      <c r="A85" s="37"/>
      <c r="B85" s="176" t="s">
        <v>79</v>
      </c>
      <c r="C85" s="163" t="s">
        <v>155</v>
      </c>
      <c r="D85" s="161" t="s">
        <v>156</v>
      </c>
      <c r="E85" s="184">
        <v>56000</v>
      </c>
      <c r="F85" s="184">
        <v>75000</v>
      </c>
      <c r="G85" s="168">
        <f>(F85-E85)/E85</f>
        <v>0.3392857142857143</v>
      </c>
      <c r="H85" s="184">
        <v>75000</v>
      </c>
      <c r="I85" s="168">
        <f>(F85-H85)/H85</f>
        <v>0</v>
      </c>
    </row>
    <row r="86" spans="1:11" ht="16.5">
      <c r="A86" s="37"/>
      <c r="B86" s="176" t="s">
        <v>80</v>
      </c>
      <c r="C86" s="163" t="s">
        <v>151</v>
      </c>
      <c r="D86" s="161" t="s">
        <v>150</v>
      </c>
      <c r="E86" s="184">
        <v>22355.714285714283</v>
      </c>
      <c r="F86" s="184">
        <v>47437.8</v>
      </c>
      <c r="G86" s="168">
        <f>(F86-E86)/E86</f>
        <v>1.1219541184740243</v>
      </c>
      <c r="H86" s="184">
        <v>47437.8</v>
      </c>
      <c r="I86" s="168">
        <f>(F86-H86)/H86</f>
        <v>0</v>
      </c>
    </row>
    <row r="87" spans="1:11" ht="16.5">
      <c r="A87" s="37"/>
      <c r="B87" s="176" t="s">
        <v>76</v>
      </c>
      <c r="C87" s="163" t="s">
        <v>143</v>
      </c>
      <c r="D87" s="172" t="s">
        <v>161</v>
      </c>
      <c r="E87" s="193">
        <v>14721.205357142857</v>
      </c>
      <c r="F87" s="242">
        <v>28620.714285714286</v>
      </c>
      <c r="G87" s="168">
        <f>(F87-E87)/E87</f>
        <v>0.94418280238358787</v>
      </c>
      <c r="H87" s="242">
        <v>28540.714285714286</v>
      </c>
      <c r="I87" s="168">
        <f>(F87-H87)/H87</f>
        <v>2.8030132392321745E-3</v>
      </c>
    </row>
    <row r="88" spans="1:11" ht="16.5">
      <c r="A88" s="37"/>
      <c r="B88" s="176" t="s">
        <v>74</v>
      </c>
      <c r="C88" s="163" t="s">
        <v>144</v>
      </c>
      <c r="D88" s="172" t="s">
        <v>142</v>
      </c>
      <c r="E88" s="193">
        <v>11908.708333333334</v>
      </c>
      <c r="F88" s="193">
        <v>23892.5</v>
      </c>
      <c r="G88" s="168">
        <f>(F88-E88)/E88</f>
        <v>1.0063049099223607</v>
      </c>
      <c r="H88" s="193">
        <v>23664</v>
      </c>
      <c r="I88" s="168">
        <f>(F88-H88)/H88</f>
        <v>9.6560175794455708E-3</v>
      </c>
    </row>
    <row r="89" spans="1:11" ht="16.5" customHeight="1" thickBot="1">
      <c r="A89" s="35"/>
      <c r="B89" s="177" t="s">
        <v>75</v>
      </c>
      <c r="C89" s="164" t="s">
        <v>148</v>
      </c>
      <c r="D89" s="160" t="s">
        <v>145</v>
      </c>
      <c r="E89" s="187">
        <v>5539.5</v>
      </c>
      <c r="F89" s="187">
        <v>14896.333333333334</v>
      </c>
      <c r="G89" s="170">
        <f>(F89-E89)/E89</f>
        <v>1.6891115323284294</v>
      </c>
      <c r="H89" s="187">
        <v>14309.666666666666</v>
      </c>
      <c r="I89" s="170">
        <f>(F89-H89)/H89</f>
        <v>4.0997926809383023E-2</v>
      </c>
    </row>
    <row r="90" spans="1:11" ht="15.75" customHeight="1" thickBot="1">
      <c r="A90" s="229" t="s">
        <v>194</v>
      </c>
      <c r="B90" s="230"/>
      <c r="C90" s="230"/>
      <c r="D90" s="231"/>
      <c r="E90" s="83">
        <f>SUM(E83:E89)</f>
        <v>129818.73908730157</v>
      </c>
      <c r="F90" s="83">
        <f>SUM(F83:F89)</f>
        <v>245587.72539682541</v>
      </c>
      <c r="G90" s="111">
        <f t="shared" ref="G90:G91" si="14">(F90-E90)/E90</f>
        <v>0.89177407763659267</v>
      </c>
      <c r="H90" s="83">
        <f>SUM(H83:H89)</f>
        <v>244865.79206349206</v>
      </c>
      <c r="I90" s="104">
        <f t="shared" ref="I90:I91" si="15">(F90-H90)/H90</f>
        <v>2.9482816985157176E-3</v>
      </c>
    </row>
    <row r="91" spans="1:11" ht="15.75" customHeight="1" thickBot="1">
      <c r="A91" s="229" t="s">
        <v>195</v>
      </c>
      <c r="B91" s="230"/>
      <c r="C91" s="230"/>
      <c r="D91" s="231"/>
      <c r="E91" s="99">
        <f>SUM(E90+E81+E74+E66+E55+E47+E39+E32)</f>
        <v>2394760.8187500001</v>
      </c>
      <c r="F91" s="99">
        <f>SUM(F32,F39,F47,F55,F66,F74,F81,F90)</f>
        <v>5670277.8299206346</v>
      </c>
      <c r="G91" s="101">
        <f t="shared" si="14"/>
        <v>1.3677846177892476</v>
      </c>
      <c r="H91" s="99">
        <f>SUM(H32,H39,H47,H55,H66,H74,H81,H90)</f>
        <v>5508586.8873015875</v>
      </c>
      <c r="I91" s="112">
        <f t="shared" si="15"/>
        <v>2.9352526505804531E-2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abSelected="1" topLeftCell="A4" zoomScaleNormal="100" workbookViewId="0">
      <selection activeCell="E16" sqref="E16:H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0.7109375" style="215" bestFit="1" customWidth="1"/>
    <col min="12" max="12" width="9.140625" style="215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217</v>
      </c>
      <c r="B9" s="26"/>
      <c r="C9" s="26"/>
      <c r="D9" s="26"/>
      <c r="E9" s="214"/>
      <c r="F9" s="214"/>
    </row>
    <row r="10" spans="1:12" ht="18">
      <c r="A10" s="2" t="s">
        <v>218</v>
      </c>
      <c r="B10" s="2"/>
      <c r="C10" s="2"/>
    </row>
    <row r="11" spans="1:12" ht="18">
      <c r="A11" s="2" t="s">
        <v>219</v>
      </c>
    </row>
    <row r="12" spans="1:12" ht="15.75" thickBot="1"/>
    <row r="13" spans="1:12" ht="24.75" customHeight="1">
      <c r="A13" s="223" t="s">
        <v>3</v>
      </c>
      <c r="B13" s="223"/>
      <c r="C13" s="225" t="s">
        <v>0</v>
      </c>
      <c r="D13" s="219" t="s">
        <v>220</v>
      </c>
      <c r="E13" s="219" t="s">
        <v>221</v>
      </c>
      <c r="F13" s="219" t="s">
        <v>222</v>
      </c>
      <c r="G13" s="219" t="s">
        <v>223</v>
      </c>
      <c r="H13" s="219" t="s">
        <v>224</v>
      </c>
      <c r="I13" s="219" t="s">
        <v>225</v>
      </c>
    </row>
    <row r="14" spans="1:12" ht="24.75" customHeight="1" thickBot="1">
      <c r="A14" s="224"/>
      <c r="B14" s="224"/>
      <c r="C14" s="226"/>
      <c r="D14" s="239"/>
      <c r="E14" s="239"/>
      <c r="F14" s="239"/>
      <c r="G14" s="220"/>
      <c r="H14" s="239"/>
      <c r="I14" s="239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4"/>
    </row>
    <row r="16" spans="1:12" ht="18">
      <c r="A16" s="87"/>
      <c r="B16" s="205" t="s">
        <v>4</v>
      </c>
      <c r="C16" s="162" t="s">
        <v>163</v>
      </c>
      <c r="D16" s="206">
        <v>10000</v>
      </c>
      <c r="E16" s="206">
        <v>10000</v>
      </c>
      <c r="F16" s="206">
        <v>13000</v>
      </c>
      <c r="G16" s="206">
        <v>11000</v>
      </c>
      <c r="H16" s="206">
        <v>11333</v>
      </c>
      <c r="I16" s="154">
        <f>AVERAGE(D16:H16)</f>
        <v>11066.6</v>
      </c>
      <c r="K16" s="204"/>
      <c r="L16" s="207"/>
    </row>
    <row r="17" spans="1:16" ht="18">
      <c r="A17" s="88"/>
      <c r="B17" s="208" t="s">
        <v>5</v>
      </c>
      <c r="C17" s="163" t="s">
        <v>164</v>
      </c>
      <c r="D17" s="201">
        <v>15000</v>
      </c>
      <c r="E17" s="201">
        <v>12000</v>
      </c>
      <c r="F17" s="201">
        <v>13500</v>
      </c>
      <c r="G17" s="201">
        <v>15000</v>
      </c>
      <c r="H17" s="201">
        <v>12333</v>
      </c>
      <c r="I17" s="154">
        <f t="shared" ref="I17:I40" si="0">AVERAGE(D17:H17)</f>
        <v>13566.6</v>
      </c>
      <c r="K17" s="204"/>
      <c r="L17" s="207"/>
    </row>
    <row r="18" spans="1:16" ht="18">
      <c r="A18" s="88"/>
      <c r="B18" s="208" t="s">
        <v>6</v>
      </c>
      <c r="C18" s="163" t="s">
        <v>165</v>
      </c>
      <c r="D18" s="201">
        <v>13000</v>
      </c>
      <c r="E18" s="201">
        <v>20000</v>
      </c>
      <c r="F18" s="201">
        <v>14500</v>
      </c>
      <c r="G18" s="201">
        <v>13000</v>
      </c>
      <c r="H18" s="201">
        <v>13333</v>
      </c>
      <c r="I18" s="154">
        <f t="shared" si="0"/>
        <v>14766.6</v>
      </c>
      <c r="K18" s="204"/>
      <c r="L18" s="207"/>
    </row>
    <row r="19" spans="1:16" ht="18">
      <c r="A19" s="88"/>
      <c r="B19" s="208" t="s">
        <v>7</v>
      </c>
      <c r="C19" s="163" t="s">
        <v>166</v>
      </c>
      <c r="D19" s="201">
        <v>7000</v>
      </c>
      <c r="E19" s="201">
        <v>15000</v>
      </c>
      <c r="F19" s="201">
        <v>10000</v>
      </c>
      <c r="G19" s="201">
        <v>20000</v>
      </c>
      <c r="H19" s="201">
        <v>9333</v>
      </c>
      <c r="I19" s="154">
        <f t="shared" si="0"/>
        <v>12266.6</v>
      </c>
      <c r="K19" s="204"/>
      <c r="L19" s="207"/>
      <c r="P19" s="215"/>
    </row>
    <row r="20" spans="1:16" ht="18">
      <c r="A20" s="88"/>
      <c r="B20" s="208" t="s">
        <v>8</v>
      </c>
      <c r="C20" s="163" t="s">
        <v>167</v>
      </c>
      <c r="D20" s="201">
        <v>25000</v>
      </c>
      <c r="E20" s="201">
        <v>32000</v>
      </c>
      <c r="F20" s="201">
        <v>23000</v>
      </c>
      <c r="G20" s="201">
        <v>22500</v>
      </c>
      <c r="H20" s="201">
        <v>21666</v>
      </c>
      <c r="I20" s="154">
        <f t="shared" si="0"/>
        <v>24833.200000000001</v>
      </c>
      <c r="K20" s="204"/>
      <c r="L20" s="207"/>
    </row>
    <row r="21" spans="1:16" ht="18.75" customHeight="1">
      <c r="A21" s="88"/>
      <c r="B21" s="208" t="s">
        <v>9</v>
      </c>
      <c r="C21" s="163" t="s">
        <v>168</v>
      </c>
      <c r="D21" s="201">
        <v>10000</v>
      </c>
      <c r="E21" s="201">
        <v>12000</v>
      </c>
      <c r="F21" s="201">
        <v>11000</v>
      </c>
      <c r="G21" s="201">
        <v>14500</v>
      </c>
      <c r="H21" s="201">
        <v>10666</v>
      </c>
      <c r="I21" s="154">
        <f t="shared" si="0"/>
        <v>11633.2</v>
      </c>
      <c r="K21" s="204"/>
      <c r="L21" s="207"/>
    </row>
    <row r="22" spans="1:16" ht="18">
      <c r="A22" s="88"/>
      <c r="B22" s="208" t="s">
        <v>10</v>
      </c>
      <c r="C22" s="163" t="s">
        <v>169</v>
      </c>
      <c r="D22" s="201">
        <v>15000</v>
      </c>
      <c r="E22" s="201">
        <v>15000</v>
      </c>
      <c r="F22" s="201">
        <v>13500</v>
      </c>
      <c r="G22" s="201">
        <v>20000</v>
      </c>
      <c r="H22" s="201">
        <v>15000</v>
      </c>
      <c r="I22" s="154">
        <f t="shared" si="0"/>
        <v>15700</v>
      </c>
      <c r="K22" s="204"/>
      <c r="L22" s="207"/>
    </row>
    <row r="23" spans="1:16" ht="18">
      <c r="A23" s="88"/>
      <c r="B23" s="208" t="s">
        <v>11</v>
      </c>
      <c r="C23" s="163" t="s">
        <v>170</v>
      </c>
      <c r="D23" s="201">
        <v>4000</v>
      </c>
      <c r="E23" s="201">
        <v>3000</v>
      </c>
      <c r="F23" s="201">
        <v>5000</v>
      </c>
      <c r="G23" s="201">
        <v>4500</v>
      </c>
      <c r="H23" s="201">
        <v>4333</v>
      </c>
      <c r="I23" s="154">
        <f t="shared" si="0"/>
        <v>4166.6000000000004</v>
      </c>
      <c r="K23" s="204"/>
      <c r="L23" s="207"/>
    </row>
    <row r="24" spans="1:16" ht="18">
      <c r="A24" s="88"/>
      <c r="B24" s="208" t="s">
        <v>12</v>
      </c>
      <c r="C24" s="163" t="s">
        <v>171</v>
      </c>
      <c r="D24" s="201">
        <v>4000</v>
      </c>
      <c r="E24" s="201">
        <v>3000</v>
      </c>
      <c r="F24" s="201">
        <v>6000</v>
      </c>
      <c r="G24" s="201">
        <v>4500</v>
      </c>
      <c r="H24" s="201">
        <v>4333</v>
      </c>
      <c r="I24" s="154">
        <f t="shared" si="0"/>
        <v>4366.6000000000004</v>
      </c>
      <c r="K24" s="204"/>
      <c r="L24" s="207"/>
    </row>
    <row r="25" spans="1:16" ht="18">
      <c r="A25" s="88"/>
      <c r="B25" s="208" t="s">
        <v>13</v>
      </c>
      <c r="C25" s="163" t="s">
        <v>172</v>
      </c>
      <c r="D25" s="201">
        <v>4000</v>
      </c>
      <c r="E25" s="201">
        <v>3000</v>
      </c>
      <c r="F25" s="201">
        <v>6000</v>
      </c>
      <c r="G25" s="201">
        <v>4500</v>
      </c>
      <c r="H25" s="201">
        <v>5333</v>
      </c>
      <c r="I25" s="154">
        <f t="shared" si="0"/>
        <v>4566.6000000000004</v>
      </c>
      <c r="K25" s="204"/>
      <c r="L25" s="207"/>
    </row>
    <row r="26" spans="1:16" ht="18">
      <c r="A26" s="88"/>
      <c r="B26" s="208" t="s">
        <v>14</v>
      </c>
      <c r="C26" s="163" t="s">
        <v>173</v>
      </c>
      <c r="D26" s="201">
        <v>5000</v>
      </c>
      <c r="E26" s="201">
        <v>3000</v>
      </c>
      <c r="F26" s="201">
        <v>6500</v>
      </c>
      <c r="G26" s="201">
        <v>5500</v>
      </c>
      <c r="H26" s="201">
        <v>5000</v>
      </c>
      <c r="I26" s="154">
        <f t="shared" si="0"/>
        <v>5000</v>
      </c>
      <c r="K26" s="204"/>
      <c r="L26" s="207"/>
    </row>
    <row r="27" spans="1:16" ht="18">
      <c r="A27" s="88"/>
      <c r="B27" s="208" t="s">
        <v>15</v>
      </c>
      <c r="C27" s="163" t="s">
        <v>174</v>
      </c>
      <c r="D27" s="201">
        <v>14000</v>
      </c>
      <c r="E27" s="201">
        <v>10000</v>
      </c>
      <c r="F27" s="201">
        <v>13500</v>
      </c>
      <c r="G27" s="201">
        <v>9000</v>
      </c>
      <c r="H27" s="201">
        <v>15000</v>
      </c>
      <c r="I27" s="154">
        <f t="shared" si="0"/>
        <v>12300</v>
      </c>
      <c r="K27" s="204"/>
      <c r="L27" s="207"/>
    </row>
    <row r="28" spans="1:16" ht="18">
      <c r="A28" s="88"/>
      <c r="B28" s="208" t="s">
        <v>16</v>
      </c>
      <c r="C28" s="163" t="s">
        <v>175</v>
      </c>
      <c r="D28" s="201">
        <v>5000</v>
      </c>
      <c r="E28" s="201">
        <v>3000</v>
      </c>
      <c r="F28" s="201">
        <v>5000</v>
      </c>
      <c r="G28" s="201">
        <v>5000</v>
      </c>
      <c r="H28" s="201">
        <v>4333</v>
      </c>
      <c r="I28" s="154">
        <f t="shared" si="0"/>
        <v>4466.6000000000004</v>
      </c>
      <c r="K28" s="204"/>
      <c r="L28" s="207"/>
    </row>
    <row r="29" spans="1:16" ht="18">
      <c r="A29" s="88"/>
      <c r="B29" s="208" t="s">
        <v>17</v>
      </c>
      <c r="C29" s="163" t="s">
        <v>176</v>
      </c>
      <c r="D29" s="201">
        <v>12000</v>
      </c>
      <c r="E29" s="201">
        <v>9000</v>
      </c>
      <c r="F29" s="201">
        <v>12000</v>
      </c>
      <c r="G29" s="201">
        <v>9500</v>
      </c>
      <c r="H29" s="201">
        <v>14000</v>
      </c>
      <c r="I29" s="154">
        <f t="shared" si="0"/>
        <v>11300</v>
      </c>
      <c r="K29" s="204"/>
      <c r="L29" s="207"/>
    </row>
    <row r="30" spans="1:16" ht="18">
      <c r="A30" s="88"/>
      <c r="B30" s="208" t="s">
        <v>18</v>
      </c>
      <c r="C30" s="163" t="s">
        <v>177</v>
      </c>
      <c r="D30" s="201">
        <v>12500</v>
      </c>
      <c r="E30" s="201">
        <v>25000</v>
      </c>
      <c r="F30" s="201">
        <v>13500</v>
      </c>
      <c r="G30" s="201">
        <v>10000</v>
      </c>
      <c r="H30" s="201">
        <v>10000</v>
      </c>
      <c r="I30" s="154">
        <f t="shared" si="0"/>
        <v>14200</v>
      </c>
      <c r="K30" s="204"/>
      <c r="L30" s="207"/>
    </row>
    <row r="31" spans="1:16" ht="16.5" customHeight="1" thickBot="1">
      <c r="A31" s="89"/>
      <c r="B31" s="209" t="s">
        <v>19</v>
      </c>
      <c r="C31" s="164" t="s">
        <v>178</v>
      </c>
      <c r="D31" s="202">
        <v>15000</v>
      </c>
      <c r="E31" s="202">
        <v>13000</v>
      </c>
      <c r="F31" s="202">
        <v>11000</v>
      </c>
      <c r="G31" s="202">
        <v>15000</v>
      </c>
      <c r="H31" s="202">
        <v>12333</v>
      </c>
      <c r="I31" s="154">
        <f t="shared" si="0"/>
        <v>13266.6</v>
      </c>
      <c r="K31" s="204"/>
      <c r="L31" s="207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4"/>
      <c r="K32" s="210"/>
      <c r="L32" s="211"/>
    </row>
    <row r="33" spans="1:12" ht="18">
      <c r="A33" s="87"/>
      <c r="B33" s="205" t="s">
        <v>26</v>
      </c>
      <c r="C33" s="165" t="s">
        <v>179</v>
      </c>
      <c r="D33" s="206">
        <v>25000</v>
      </c>
      <c r="E33" s="206">
        <v>20000</v>
      </c>
      <c r="F33" s="206">
        <v>22500</v>
      </c>
      <c r="G33" s="206">
        <v>33500</v>
      </c>
      <c r="H33" s="206">
        <v>35000</v>
      </c>
      <c r="I33" s="154">
        <f t="shared" si="0"/>
        <v>27200</v>
      </c>
      <c r="K33" s="212"/>
      <c r="L33" s="207"/>
    </row>
    <row r="34" spans="1:12" ht="18">
      <c r="A34" s="88"/>
      <c r="B34" s="208" t="s">
        <v>27</v>
      </c>
      <c r="C34" s="163" t="s">
        <v>180</v>
      </c>
      <c r="D34" s="201">
        <v>25000</v>
      </c>
      <c r="E34" s="201">
        <v>20000</v>
      </c>
      <c r="F34" s="201">
        <v>20000</v>
      </c>
      <c r="G34" s="201">
        <v>33500</v>
      </c>
      <c r="H34" s="201">
        <v>25000</v>
      </c>
      <c r="I34" s="154">
        <f t="shared" si="0"/>
        <v>24700</v>
      </c>
      <c r="K34" s="212"/>
      <c r="L34" s="207"/>
    </row>
    <row r="35" spans="1:12" ht="18">
      <c r="A35" s="88"/>
      <c r="B35" s="205" t="s">
        <v>28</v>
      </c>
      <c r="C35" s="163" t="s">
        <v>181</v>
      </c>
      <c r="D35" s="201">
        <v>20000</v>
      </c>
      <c r="E35" s="201">
        <v>17000</v>
      </c>
      <c r="F35" s="201">
        <v>23500</v>
      </c>
      <c r="G35" s="201">
        <v>20500</v>
      </c>
      <c r="H35" s="201">
        <v>27500</v>
      </c>
      <c r="I35" s="154">
        <f t="shared" si="0"/>
        <v>21700</v>
      </c>
      <c r="K35" s="212"/>
      <c r="L35" s="207"/>
    </row>
    <row r="36" spans="1:12" ht="18">
      <c r="A36" s="88"/>
      <c r="B36" s="208" t="s">
        <v>29</v>
      </c>
      <c r="C36" s="163" t="s">
        <v>182</v>
      </c>
      <c r="D36" s="201">
        <v>9500</v>
      </c>
      <c r="E36" s="201">
        <v>14000</v>
      </c>
      <c r="F36" s="201">
        <v>12000</v>
      </c>
      <c r="G36" s="201">
        <v>12000</v>
      </c>
      <c r="H36" s="201">
        <v>10333</v>
      </c>
      <c r="I36" s="154">
        <f t="shared" si="0"/>
        <v>11566.6</v>
      </c>
      <c r="K36" s="212"/>
      <c r="L36" s="207"/>
    </row>
    <row r="37" spans="1:12" ht="16.5" customHeight="1" thickBot="1">
      <c r="A37" s="89"/>
      <c r="B37" s="205" t="s">
        <v>30</v>
      </c>
      <c r="C37" s="163" t="s">
        <v>183</v>
      </c>
      <c r="D37" s="201">
        <v>10000</v>
      </c>
      <c r="E37" s="201">
        <v>10000</v>
      </c>
      <c r="F37" s="201">
        <v>27500</v>
      </c>
      <c r="G37" s="201">
        <v>14000</v>
      </c>
      <c r="H37" s="201">
        <v>26666</v>
      </c>
      <c r="I37" s="154">
        <f t="shared" si="0"/>
        <v>17633.2</v>
      </c>
      <c r="K37" s="212"/>
      <c r="L37" s="207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4"/>
      <c r="K38" s="210"/>
      <c r="L38" s="211"/>
    </row>
    <row r="39" spans="1:12" ht="18">
      <c r="A39" s="87"/>
      <c r="B39" s="213" t="s">
        <v>31</v>
      </c>
      <c r="C39" s="166" t="s">
        <v>226</v>
      </c>
      <c r="D39" s="180">
        <v>360000</v>
      </c>
      <c r="E39" s="180">
        <v>375000</v>
      </c>
      <c r="F39" s="180">
        <v>500000</v>
      </c>
      <c r="G39" s="180">
        <v>315000</v>
      </c>
      <c r="H39" s="180">
        <v>350000</v>
      </c>
      <c r="I39" s="154">
        <f t="shared" si="0"/>
        <v>380000</v>
      </c>
      <c r="K39" s="212"/>
      <c r="L39" s="207"/>
    </row>
    <row r="40" spans="1:12" ht="18.75" thickBot="1">
      <c r="A40" s="89"/>
      <c r="B40" s="209" t="s">
        <v>32</v>
      </c>
      <c r="C40" s="164" t="s">
        <v>185</v>
      </c>
      <c r="D40" s="186">
        <v>260000</v>
      </c>
      <c r="E40" s="186">
        <v>290000</v>
      </c>
      <c r="F40" s="186">
        <v>350000</v>
      </c>
      <c r="G40" s="186">
        <v>267500</v>
      </c>
      <c r="H40" s="186">
        <v>280000</v>
      </c>
      <c r="I40" s="154">
        <f t="shared" si="0"/>
        <v>289500</v>
      </c>
      <c r="K40" s="212"/>
      <c r="L40" s="207"/>
    </row>
    <row r="41" spans="1:12">
      <c r="D41" s="90"/>
      <c r="E41" s="90"/>
      <c r="F41" s="90"/>
      <c r="G41" s="90"/>
      <c r="H41" s="90"/>
      <c r="I41" s="90"/>
    </row>
    <row r="44" spans="1:12" ht="14.25" customHeight="1"/>
    <row r="48" spans="1:12" ht="15" customHeight="1"/>
    <row r="49" spans="11:12" s="125" customFormat="1" ht="15" customHeight="1">
      <c r="K49" s="215"/>
      <c r="L49" s="215"/>
    </row>
    <row r="50" spans="11:12" s="125" customFormat="1" ht="15" customHeight="1">
      <c r="K50" s="215"/>
      <c r="L50" s="215"/>
    </row>
    <row r="51" spans="11:12" s="125" customFormat="1" ht="15" customHeight="1">
      <c r="K51" s="215"/>
      <c r="L51" s="215"/>
    </row>
    <row r="52" spans="11:12" s="125" customFormat="1" ht="15" customHeight="1">
      <c r="K52" s="215"/>
      <c r="L52" s="215"/>
    </row>
    <row r="53" spans="11:12" s="125" customFormat="1" ht="15" customHeight="1">
      <c r="K53" s="215"/>
      <c r="L53" s="215"/>
    </row>
    <row r="54" spans="11:12" s="125" customFormat="1" ht="15" customHeight="1">
      <c r="K54" s="215"/>
      <c r="L54" s="215"/>
    </row>
    <row r="55" spans="11:12" s="125" customFormat="1" ht="15" customHeight="1">
      <c r="K55" s="215"/>
      <c r="L55" s="215"/>
    </row>
    <row r="56" spans="11:12" s="125" customFormat="1" ht="15" customHeight="1">
      <c r="K56" s="215"/>
      <c r="L56" s="215"/>
    </row>
    <row r="57" spans="11:12" s="125" customFormat="1" ht="15" customHeight="1">
      <c r="K57" s="215"/>
      <c r="L57" s="215"/>
    </row>
    <row r="58" spans="11:12" s="125" customFormat="1" ht="15" customHeight="1">
      <c r="K58" s="215"/>
      <c r="L58" s="215"/>
    </row>
    <row r="59" spans="11:12" s="125" customFormat="1" ht="15" customHeight="1">
      <c r="K59" s="215"/>
      <c r="L59" s="215"/>
    </row>
    <row r="60" spans="11:12" s="125" customFormat="1" ht="15" customHeight="1">
      <c r="K60" s="215"/>
      <c r="L60" s="215"/>
    </row>
    <row r="61" spans="11:12" s="125" customFormat="1" ht="15" customHeight="1">
      <c r="K61" s="215"/>
      <c r="L61" s="215"/>
    </row>
    <row r="62" spans="11:12" s="125" customFormat="1" ht="15" customHeight="1">
      <c r="K62" s="215"/>
      <c r="L62" s="215"/>
    </row>
    <row r="63" spans="11:12" s="125" customFormat="1" ht="15" customHeight="1">
      <c r="K63" s="215"/>
      <c r="L63" s="215"/>
    </row>
    <row r="64" spans="11:12" s="125" customFormat="1" ht="15" customHeight="1">
      <c r="K64" s="215"/>
      <c r="L64" s="215"/>
    </row>
    <row r="65" spans="11:12" s="125" customFormat="1" ht="15" customHeight="1">
      <c r="K65" s="215"/>
      <c r="L65" s="215"/>
    </row>
    <row r="66" spans="11:12" s="125" customFormat="1" ht="15" customHeight="1">
      <c r="K66" s="215"/>
      <c r="L66" s="215"/>
    </row>
    <row r="67" spans="11:12" s="125" customFormat="1" ht="15" customHeight="1">
      <c r="K67" s="215"/>
      <c r="L67" s="215"/>
    </row>
    <row r="68" spans="11:12" s="125" customFormat="1" ht="15" customHeight="1">
      <c r="K68" s="215"/>
      <c r="L68" s="215"/>
    </row>
    <row r="69" spans="11:12" s="125" customFormat="1" ht="15" customHeight="1">
      <c r="K69" s="215"/>
      <c r="L69" s="215"/>
    </row>
    <row r="70" spans="11:12" s="125" customFormat="1" ht="15" customHeight="1">
      <c r="K70" s="215"/>
      <c r="L70" s="215"/>
    </row>
    <row r="71" spans="11:12" s="125" customFormat="1" ht="15" customHeight="1">
      <c r="K71" s="215"/>
      <c r="L71" s="215"/>
    </row>
    <row r="72" spans="11:12" s="125" customFormat="1" ht="15" customHeight="1">
      <c r="K72" s="215"/>
      <c r="L72" s="215"/>
    </row>
    <row r="73" spans="11:12" s="125" customFormat="1" ht="15" customHeight="1">
      <c r="K73" s="215"/>
      <c r="L73" s="215"/>
    </row>
    <row r="74" spans="11:12" s="125" customFormat="1" ht="15" customHeight="1">
      <c r="K74" s="215"/>
      <c r="L74" s="215"/>
    </row>
    <row r="75" spans="11:12" s="125" customFormat="1" ht="15" customHeight="1">
      <c r="K75" s="215"/>
      <c r="L75" s="215"/>
    </row>
    <row r="76" spans="11:12" s="125" customFormat="1" ht="15" customHeight="1">
      <c r="K76" s="215"/>
      <c r="L76" s="215"/>
    </row>
    <row r="77" spans="11:12" s="125" customFormat="1" ht="15" customHeight="1">
      <c r="K77" s="215"/>
      <c r="L77" s="215"/>
    </row>
    <row r="78" spans="11:12" s="125" customFormat="1" ht="15" customHeight="1">
      <c r="K78" s="215"/>
      <c r="L78" s="215"/>
    </row>
    <row r="79" spans="11:12" s="125" customFormat="1" ht="15" customHeight="1">
      <c r="K79" s="215"/>
      <c r="L79" s="215"/>
    </row>
    <row r="80" spans="11:12" s="125" customFormat="1" ht="15" customHeight="1">
      <c r="K80" s="215"/>
      <c r="L80" s="215"/>
    </row>
    <row r="81" spans="11:12" s="125" customFormat="1" ht="15" customHeight="1">
      <c r="K81" s="215"/>
      <c r="L81" s="215"/>
    </row>
    <row r="82" spans="11:12" s="125" customFormat="1" ht="15" customHeight="1">
      <c r="K82" s="215"/>
      <c r="L82" s="215"/>
    </row>
    <row r="83" spans="11:12" s="125" customFormat="1" ht="15" customHeight="1">
      <c r="K83" s="215"/>
      <c r="L83" s="215"/>
    </row>
    <row r="84" spans="11:12" s="125" customFormat="1" ht="15" customHeight="1">
      <c r="K84" s="215"/>
      <c r="L84" s="215"/>
    </row>
    <row r="85" spans="11:12" s="125" customFormat="1" ht="15" customHeight="1">
      <c r="K85" s="215"/>
      <c r="L85" s="215"/>
    </row>
    <row r="86" spans="11:12" s="125" customFormat="1" ht="15" customHeight="1">
      <c r="K86" s="215"/>
      <c r="L86" s="215"/>
    </row>
    <row r="87" spans="11:12" s="125" customFormat="1" ht="15" customHeight="1">
      <c r="K87" s="215"/>
      <c r="L87" s="215"/>
    </row>
    <row r="88" spans="11:12" s="125" customFormat="1" ht="15" customHeight="1">
      <c r="K88" s="215"/>
      <c r="L88" s="215"/>
    </row>
    <row r="89" spans="11:12" s="125" customFormat="1" ht="15" customHeight="1">
      <c r="K89" s="215"/>
      <c r="L89" s="215"/>
    </row>
    <row r="90" spans="11:12" s="125" customFormat="1" ht="15" customHeight="1">
      <c r="K90" s="215"/>
      <c r="L90" s="215"/>
    </row>
    <row r="91" spans="11:12" s="125" customFormat="1" ht="15" customHeight="1">
      <c r="K91" s="215"/>
      <c r="L91" s="215"/>
    </row>
    <row r="92" spans="11:12" s="125" customFormat="1">
      <c r="K92" s="215"/>
      <c r="L92" s="215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18-07-2022</vt:lpstr>
      <vt:lpstr>By Order</vt:lpstr>
      <vt:lpstr>All Stores</vt:lpstr>
      <vt:lpstr>'18-07-2022'!Print_Titles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2022-07-20T09:37:54Z</cp:lastPrinted>
  <dcterms:created xsi:type="dcterms:W3CDTF">2010-10-20T06:23:14Z</dcterms:created>
  <dcterms:modified xsi:type="dcterms:W3CDTF">2022-07-20T09:40:26Z</dcterms:modified>
</cp:coreProperties>
</file>