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1-08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'01-08-2022'!$12:$14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9" i="11"/>
  <c r="G89" i="11"/>
  <c r="I88" i="11"/>
  <c r="G88" i="11"/>
  <c r="I87" i="11"/>
  <c r="G87" i="11"/>
  <c r="I84" i="11"/>
  <c r="G84" i="11"/>
  <c r="I83" i="11"/>
  <c r="G83" i="11"/>
  <c r="I85" i="11"/>
  <c r="G85" i="11"/>
  <c r="I80" i="11"/>
  <c r="G80" i="11"/>
  <c r="I79" i="11"/>
  <c r="G79" i="11"/>
  <c r="I78" i="11"/>
  <c r="G78" i="11"/>
  <c r="I77" i="11"/>
  <c r="G77" i="11"/>
  <c r="I76" i="11"/>
  <c r="G76" i="11"/>
  <c r="I72" i="11"/>
  <c r="G72" i="11"/>
  <c r="I73" i="11"/>
  <c r="G73" i="11"/>
  <c r="I71" i="11"/>
  <c r="G71" i="11"/>
  <c r="I68" i="11"/>
  <c r="G68" i="11"/>
  <c r="I70" i="11"/>
  <c r="G70" i="11"/>
  <c r="I69" i="11"/>
  <c r="G69" i="11"/>
  <c r="I63" i="11"/>
  <c r="G63" i="11"/>
  <c r="I65" i="11"/>
  <c r="G65" i="11"/>
  <c r="I64" i="11"/>
  <c r="G64" i="11"/>
  <c r="I62" i="11"/>
  <c r="G62" i="11"/>
  <c r="I61" i="11"/>
  <c r="G61" i="11"/>
  <c r="I58" i="11"/>
  <c r="G58" i="11"/>
  <c r="I57" i="11"/>
  <c r="G57" i="11"/>
  <c r="I60" i="11"/>
  <c r="G60" i="11"/>
  <c r="I59" i="11"/>
  <c r="G59" i="11"/>
  <c r="I53" i="11"/>
  <c r="G53" i="11"/>
  <c r="I52" i="11"/>
  <c r="G52" i="11"/>
  <c r="I54" i="11"/>
  <c r="G54" i="11"/>
  <c r="I49" i="11"/>
  <c r="G49" i="11"/>
  <c r="I50" i="11"/>
  <c r="G50" i="11"/>
  <c r="I51" i="11"/>
  <c r="G51" i="11"/>
  <c r="I45" i="11"/>
  <c r="G45" i="11"/>
  <c r="I46" i="11"/>
  <c r="G46" i="11"/>
  <c r="I41" i="11"/>
  <c r="G41" i="11"/>
  <c r="I44" i="11"/>
  <c r="G44" i="11"/>
  <c r="I43" i="11"/>
  <c r="G43" i="11"/>
  <c r="I42" i="11"/>
  <c r="G42" i="11"/>
  <c r="I37" i="11"/>
  <c r="G37" i="11"/>
  <c r="I38" i="11"/>
  <c r="G38" i="11"/>
  <c r="I36" i="11"/>
  <c r="G36" i="11"/>
  <c r="I34" i="11"/>
  <c r="G34" i="11"/>
  <c r="I35" i="11"/>
  <c r="G35" i="11"/>
  <c r="I22" i="11"/>
  <c r="G22" i="11"/>
  <c r="I28" i="11"/>
  <c r="G28" i="11"/>
  <c r="I29" i="11"/>
  <c r="G29" i="11"/>
  <c r="I19" i="11"/>
  <c r="G19" i="11"/>
  <c r="I18" i="11"/>
  <c r="G18" i="11"/>
  <c r="I21" i="11"/>
  <c r="G21" i="11"/>
  <c r="I27" i="11"/>
  <c r="G27" i="11"/>
  <c r="I16" i="11"/>
  <c r="G16" i="11"/>
  <c r="I30" i="11"/>
  <c r="G30" i="11"/>
  <c r="I20" i="11"/>
  <c r="G20" i="11"/>
  <c r="I31" i="11"/>
  <c r="G31" i="11"/>
  <c r="I17" i="11"/>
  <c r="G17" i="11"/>
  <c r="I26" i="11"/>
  <c r="G26" i="11"/>
  <c r="I23" i="11"/>
  <c r="G23" i="11"/>
  <c r="I24" i="11"/>
  <c r="G24" i="11"/>
  <c r="I25" i="11"/>
  <c r="G25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<sst xmlns="http://schemas.openxmlformats.org/spreadsheetml/2006/main" count="849" uniqueCount="226">
  <si>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</si>
  <si>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</si>
  <si>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</si>
  <si>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</si>
  <si>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</si>
  <si>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</si>
  <si>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</si>
  <si>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</si>
  <si>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</si>
  <si>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</si>
  <si>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</si>
  <si>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</si>
  <si>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</si>
  <si>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</si>
  <si>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</si>
  <si>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</si>
  <si>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</si>
  <si>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</si>
  <si>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</si>
  <si>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</si>
  <si>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</si>
  <si>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</si>
  <si>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</si>
  <si>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</si>
  <si>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</si>
  <si>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</si>
  <si>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</si>
  <si>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</si>
  <si>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</si>
  <si>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</si>
  <si>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</si>
  <si>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</si>
  <si>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</si>
  <si>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</si>
  <si>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</si>
  <si>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</si>
  <si>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</si>
  <si>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</si>
  <si>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</si>
  <si>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</si>
  <si>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</si>
  <si>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</si>
  <si>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</si>
  <si>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</si>
  <si>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</si>
  <si>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</si>
  <si>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</si>
  <si>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</si>
  <si>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</si>
  <si>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</si>
  <si>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</si>
  <si>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</si>
  <si>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</si>
  <si>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</si>
  <si>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</si>
  <si>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</si>
  <si>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</si>
  <si>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</si>
  <si>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</si>
  <si>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</si>
  <si>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</si>
  <si>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</si>
  <si>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</si>
  <si>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</si>
  <si>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</si>
  <si>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</si>
  <si>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</si>
  <si>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</si>
  <si>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</si>
  <si>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</si>
  <si>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</si>
  <si>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</si>
  <si>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</si>
  <si>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</si>
  <si>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</si>
  <si>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</si>
  <si>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</si>
  <si>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</si>
  <si>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</si>
  <si>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</si>
  <si>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</si>
  <si>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</si>
  <si>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</si>
  <si>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</si>
  <si>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</si>
  <si>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</si>
  <si>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</si>
  <si>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</si>
  <si>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</si>
  <si>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</si>
  <si>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</si>
  <si>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</si>
  <si>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</si>
  <si>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</si>
  <si>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</si>
  <si>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</si>
  <si>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</si>
  <si>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</si>
  <si>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</si>
  <si>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</si>
  <si>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</si>
  <si>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</si>
  <si>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</si>
  <si>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</si>
  <si>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</si>
  <si>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</si>
  <si>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</si>
  <si>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</si>
  <si>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</si>
  <si>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</si>
  <si>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</si>
  <si>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</si>
  <si>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</si>
  <si>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</si>
  <si>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</si>
  <si>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</si>
  <si>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</si>
  <si>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</si>
  <si>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</si>
  <si>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</si>
  <si>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</si>
  <si>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</si>
  <si>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</si>
  <si>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</si>
  <si>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</si>
  <si>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</si>
  <si>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</si>
  <si>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</si>
  <si>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</si>
  <si>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</si>
  <si>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</si>
  <si>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</si>
  <si>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</si>
  <si>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</si>
  <si>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</si>
  <si>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</si>
  <si>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</si>
  <si>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</si>
  <si>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</si>
  <si>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</si>
  <si>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</si>
  <si>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</si>
  <si>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</si>
  <si>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</si>
  <si>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</si>
  <si>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</si>
  <si>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</si>
  <si>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</si>
  <si>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</si>
  <si>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</si>
  <si>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</si>
  <si>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</si>
  <si>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</si>
  <si>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</si>
  <si>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</si>
  <si>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</si>
  <si>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</si>
  <si>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</si>
  <si>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</si>
  <si>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</si>
  <si>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</si>
  <si>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</si>
  <si>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</si>
  <si>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</si>
  <si>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</si>
  <si>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</si>
  <si>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</si>
  <si>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</si>
  <si>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</si>
  <si>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</si>
  <si>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</si>
  <si>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</si>
  <si>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</si>
  <si>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</si>
  <si>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</si>
  <si>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</si>
  <si>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</si>
  <si>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</si>
  <si>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</si>
  <si>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</si>
  <si>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</si>
  <si>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</si>
  <si>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</si>
  <si>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</si>
  <si>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</si>
  <si>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</si>
  <si>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</si>
  <si>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</si>
  <si>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</si>
  <si>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</si>
  <si>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</si>
  <si>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</si>
  <si>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</si>
  <si>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</si>
  <si>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</si>
  <si>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</si>
  <si>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</si>
  <si>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</si>
  <si>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</si>
  <si>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</si>
  <si>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</si>
  <si>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</si>
  <si>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</si>
  <si>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</si>
  <si>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</si>
  <si>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</si>
  <si>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</si>
  <si>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</si>
  <si>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</si>
  <si>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</si>
  <si>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</si>
  <si>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</si>
  <si>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</si>
  <si>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</si>
  <si>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</si>
  <si>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</si>
  <si>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</si>
  <si>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25-07-2022 (ل.ل.)</t>
  </si>
  <si>
    <t>معدل أسعار المحلات والملاحم في 25-07-2022 (ل.ل.)</t>
  </si>
  <si>
    <t>المعدل العام للأسعار في 25-07-2022  (ل.ل.)</t>
  </si>
  <si>
    <t>معدل أسعار  السوبرماركات في 01-08-2022 (ل.ل.)</t>
  </si>
  <si>
    <t>معدل الأسعار في آب 2021 (ل.ل.)</t>
  </si>
  <si>
    <t xml:space="preserve"> التاريخ 1 آب 2022</t>
  </si>
  <si>
    <t>معدل أسعار المحلات والملاحم في 01-08-2022 (ل.ل.)</t>
  </si>
  <si>
    <t>المعدل العام للأسعار في 01-08-2022  (ل.ل.)</t>
  </si>
  <si>
    <t xml:space="preserve"> التاريخ 1 آب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</si>
</sst>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8" t="s">
        <v>202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09" t="s">
        <v>3</v>
      </c>
      <c r="B12" s="215"/>
      <c r="C12" s="213" t="s">
        <v>0</v>
      </c>
      <c r="D12" s="211" t="s">
        <v>23</v>
      </c>
      <c r="E12" s="211" t="s">
        <v>221</v>
      </c>
      <c r="F12" s="211" t="s">
        <v>220</v>
      </c>
      <c r="G12" s="211" t="s">
        <v>197</v>
      </c>
      <c r="H12" s="211" t="s">
        <v>217</v>
      </c>
      <c r="I12" s="211" t="s">
        <v>187</v>
      </c>
    </row>
    <row r="13" spans="1:9" ht="38.25" customHeight="1" thickBot="1">
      <c r="A13" s="210"/>
      <c r="B13" s="216"/>
      <c r="C13" s="214"/>
      <c r="D13" s="212"/>
      <c r="E13" s="212"/>
      <c r="F13" s="212"/>
      <c r="G13" s="212"/>
      <c r="H13" s="212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7677.28</v>
      </c>
      <c r="F15" s="190">
        <v>17776.444444444445</v>
      </c>
      <c r="G15" s="45">
        <f t="shared" ref="G15:G30" si="0">(F15-E15)/E15</f>
        <v>1.3154612629009814</v>
      </c>
      <c r="H15" s="190">
        <v>17555.333333333332</v>
      </c>
      <c r="I15" s="45">
        <f t="shared" ref="I15:I30" si="1">(F15-H15)/H15</f>
        <v>1.259509614045759E-2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6070.5355555555552</v>
      </c>
      <c r="F16" s="184">
        <v>18518.5</v>
      </c>
      <c r="G16" s="48">
        <f t="shared" si="0"/>
        <v>2.0505545730726307</v>
      </c>
      <c r="H16" s="184">
        <v>18593.5</v>
      </c>
      <c r="I16" s="44">
        <f t="shared" si="1"/>
        <v>-4.0336676795654398E-3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5696.844444444444</v>
      </c>
      <c r="F17" s="184">
        <v>13933.111111111111</v>
      </c>
      <c r="G17" s="48">
        <f t="shared" si="0"/>
        <v>1.4457594457750491</v>
      </c>
      <c r="H17" s="184">
        <v>13211.111111111111</v>
      </c>
      <c r="I17" s="44">
        <f t="shared" si="1"/>
        <v>5.4650967199327168E-2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5722.42</v>
      </c>
      <c r="F18" s="184">
        <v>12738.666666666666</v>
      </c>
      <c r="G18" s="48">
        <f t="shared" si="0"/>
        <v>1.2260978164249856</v>
      </c>
      <c r="H18" s="184">
        <v>11710.888888888889</v>
      </c>
      <c r="I18" s="44">
        <f t="shared" si="1"/>
        <v>8.7762576139964674E-2</v>
      </c>
    </row>
    <row r="19" spans="1:9" ht="16.5">
      <c r="A19" s="37"/>
      <c r="B19" s="92" t="s">
        <v>8</v>
      </c>
      <c r="C19" s="15" t="s">
        <v>89</v>
      </c>
      <c r="D19" s="11" t="s">
        <v>161</v>
      </c>
      <c r="E19" s="184">
        <v>14106.971428571429</v>
      </c>
      <c r="F19" s="184">
        <v>20899.666666666668</v>
      </c>
      <c r="G19" s="48">
        <f t="shared" si="0"/>
        <v>0.4815133618501356</v>
      </c>
      <c r="H19" s="184">
        <v>23214</v>
      </c>
      <c r="I19" s="44">
        <f t="shared" si="1"/>
        <v>-9.9695585996955813E-2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8945.7400000000016</v>
      </c>
      <c r="F20" s="184">
        <v>21988.666666666668</v>
      </c>
      <c r="G20" s="48">
        <f t="shared" si="0"/>
        <v>1.4580042195130491</v>
      </c>
      <c r="H20" s="184">
        <v>16332</v>
      </c>
      <c r="I20" s="44">
        <f t="shared" si="1"/>
        <v>0.34635480447383465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4744.0200000000004</v>
      </c>
      <c r="F21" s="184">
        <v>15710.888888888889</v>
      </c>
      <c r="G21" s="48">
        <f t="shared" si="0"/>
        <v>2.3117248428313726</v>
      </c>
      <c r="H21" s="184">
        <v>16554.222222222223</v>
      </c>
      <c r="I21" s="44">
        <f t="shared" si="1"/>
        <v>-5.0943700163771616E-2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1902.51</v>
      </c>
      <c r="F22" s="184">
        <v>6194.4444444444443</v>
      </c>
      <c r="G22" s="48">
        <f t="shared" si="0"/>
        <v>2.2559326597202873</v>
      </c>
      <c r="H22" s="184">
        <v>5416.666666666667</v>
      </c>
      <c r="I22" s="44">
        <f t="shared" si="1"/>
        <v>0.1435897435897435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2424.2600000000002</v>
      </c>
      <c r="F23" s="184">
        <v>7656</v>
      </c>
      <c r="G23" s="48">
        <f t="shared" si="0"/>
        <v>2.1580771039409963</v>
      </c>
      <c r="H23" s="184">
        <v>8499.75</v>
      </c>
      <c r="I23" s="44">
        <f t="shared" si="1"/>
        <v>-9.9267625518397601E-2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2430.9777777777776</v>
      </c>
      <c r="F24" s="184">
        <v>6993.75</v>
      </c>
      <c r="G24" s="48">
        <f t="shared" si="0"/>
        <v>1.8769288077956743</v>
      </c>
      <c r="H24" s="184">
        <v>6931.25</v>
      </c>
      <c r="I24" s="44">
        <f t="shared" si="1"/>
        <v>9.017132551848512E-3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3126.8100000000004</v>
      </c>
      <c r="F25" s="184">
        <v>7860.8888888888887</v>
      </c>
      <c r="G25" s="48">
        <f t="shared" si="0"/>
        <v>1.514028319241939</v>
      </c>
      <c r="H25" s="184">
        <v>8222</v>
      </c>
      <c r="I25" s="44">
        <f t="shared" si="1"/>
        <v>-4.3920105948809449E-2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7191.7000000000007</v>
      </c>
      <c r="F26" s="184">
        <v>14138.666666666666</v>
      </c>
      <c r="G26" s="48">
        <f t="shared" si="0"/>
        <v>0.96597003026637163</v>
      </c>
      <c r="H26" s="184">
        <v>15833.111111111111</v>
      </c>
      <c r="I26" s="44">
        <f t="shared" si="1"/>
        <v>-0.10701904588134575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2430.2283333333335</v>
      </c>
      <c r="F27" s="184">
        <v>8187.25</v>
      </c>
      <c r="G27" s="48">
        <f t="shared" si="0"/>
        <v>2.3689221246014602</v>
      </c>
      <c r="H27" s="184">
        <v>8056</v>
      </c>
      <c r="I27" s="44">
        <f t="shared" si="1"/>
        <v>1.6292204568023834E-2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3862.931111111111</v>
      </c>
      <c r="F28" s="184">
        <v>16776.444444444445</v>
      </c>
      <c r="G28" s="48">
        <f t="shared" si="0"/>
        <v>3.3429313031727781</v>
      </c>
      <c r="H28" s="184">
        <v>16687.25</v>
      </c>
      <c r="I28" s="44">
        <f t="shared" si="1"/>
        <v>5.3450655107609253E-3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7060.881388888889</v>
      </c>
      <c r="F29" s="184">
        <v>20928.571428571428</v>
      </c>
      <c r="G29" s="48">
        <f t="shared" si="0"/>
        <v>1.9640168522735628</v>
      </c>
      <c r="H29" s="184">
        <v>18071.428571428572</v>
      </c>
      <c r="I29" s="44">
        <f t="shared" si="1"/>
        <v>0.15810276679841884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7049.87</v>
      </c>
      <c r="F30" s="187">
        <v>13475</v>
      </c>
      <c r="G30" s="51">
        <f t="shared" si="0"/>
        <v>0.91138276308641153</v>
      </c>
      <c r="H30" s="187">
        <v>14125</v>
      </c>
      <c r="I30" s="56">
        <f t="shared" si="1"/>
        <v>-4.6017699115044247E-2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14042.622777777779</v>
      </c>
      <c r="F32" s="190">
        <v>22771.142857142859</v>
      </c>
      <c r="G32" s="45">
        <f>(F32-E32)/E32</f>
        <v>0.62157334975755529</v>
      </c>
      <c r="H32" s="190">
        <v>35499.714285714283</v>
      </c>
      <c r="I32" s="44">
        <f>(F32-H32)/H32</f>
        <v>-0.35855419359511936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13617.423888888889</v>
      </c>
      <c r="F33" s="184">
        <v>19699.714285714286</v>
      </c>
      <c r="G33" s="48">
        <f>(F33-E33)/E33</f>
        <v>0.44665499483997345</v>
      </c>
      <c r="H33" s="184">
        <v>35499.714285714283</v>
      </c>
      <c r="I33" s="44">
        <f>(F33-H33)/H33</f>
        <v>-0.44507400461975544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12945.898095238095</v>
      </c>
      <c r="F34" s="184">
        <v>28500</v>
      </c>
      <c r="G34" s="48">
        <f>(F34-E34)/E34</f>
        <v>1.2014695149255954</v>
      </c>
      <c r="H34" s="184">
        <v>27375</v>
      </c>
      <c r="I34" s="44">
        <f>(F34-H34)/H34</f>
        <v>4.1095890410958902E-2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9124.6666666666679</v>
      </c>
      <c r="F35" s="184">
        <v>14000</v>
      </c>
      <c r="G35" s="48">
        <f>(F35-E35)/E35</f>
        <v>0.5343026229268647</v>
      </c>
      <c r="H35" s="184">
        <v>12000</v>
      </c>
      <c r="I35" s="44">
        <f>(F35-H35)/H35</f>
        <v>0.16666666666666666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9254.14</v>
      </c>
      <c r="F36" s="184">
        <v>36832</v>
      </c>
      <c r="G36" s="51">
        <f>(F36-E36)/E36</f>
        <v>2.9800564936342009</v>
      </c>
      <c r="H36" s="184">
        <v>33277.555555555555</v>
      </c>
      <c r="I36" s="56">
        <f>(F36-H36)/H36</f>
        <v>0.10681206552297513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285033.2</v>
      </c>
      <c r="F38" s="184">
        <v>457779.6</v>
      </c>
      <c r="G38" s="45">
        <f t="shared" ref="G38:G43" si="2">(F38-E38)/E38</f>
        <v>0.60605711896017711</v>
      </c>
      <c r="H38" s="184">
        <v>457779.6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162034</v>
      </c>
      <c r="F39" s="184">
        <v>273149.66666666669</v>
      </c>
      <c r="G39" s="48">
        <f t="shared" si="2"/>
        <v>0.68575525301274232</v>
      </c>
      <c r="H39" s="184">
        <v>280555.42857142858</v>
      </c>
      <c r="I39" s="44">
        <f t="shared" si="3"/>
        <v>-2.6396787053708386E-2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114522.3</v>
      </c>
      <c r="F40" s="184">
        <v>191448</v>
      </c>
      <c r="G40" s="48">
        <f t="shared" si="2"/>
        <v>0.67170935267629095</v>
      </c>
      <c r="H40" s="184">
        <v>185606.33333333334</v>
      </c>
      <c r="I40" s="44">
        <f t="shared" si="3"/>
        <v>3.1473423141092471E-2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28350.533333333336</v>
      </c>
      <c r="F41" s="184">
        <v>85942.333333333328</v>
      </c>
      <c r="G41" s="48">
        <f t="shared" si="2"/>
        <v>2.031418574136171</v>
      </c>
      <c r="H41" s="184">
        <v>87942.333333333328</v>
      </c>
      <c r="I41" s="44">
        <f t="shared" si="3"/>
        <v>-2.2742175743953427E-2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20666.333333333336</v>
      </c>
      <c r="F42" s="184">
        <v>79000</v>
      </c>
      <c r="G42" s="48">
        <f t="shared" si="2"/>
        <v>2.8226423006822685</v>
      </c>
      <c r="H42" s="184">
        <v>70000</v>
      </c>
      <c r="I42" s="44">
        <f t="shared" si="3"/>
        <v>0.12857142857142856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54949.8</v>
      </c>
      <c r="F43" s="184">
        <v>207928.28571428571</v>
      </c>
      <c r="G43" s="51">
        <f t="shared" si="2"/>
        <v>2.7839680165220928</v>
      </c>
      <c r="H43" s="184">
        <v>193357.14285714287</v>
      </c>
      <c r="I43" s="59">
        <f t="shared" si="3"/>
        <v>7.5358699667528534E-2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48489.186111111114</v>
      </c>
      <c r="F45" s="184">
        <v>121014.22222222222</v>
      </c>
      <c r="G45" s="45">
        <f t="shared" ref="G45:G50" si="4">(F45-E45)/E45</f>
        <v>1.4956950596143801</v>
      </c>
      <c r="H45" s="184">
        <v>121180.88888888889</v>
      </c>
      <c r="I45" s="44">
        <f t="shared" ref="I45:I50" si="5">(F45-H45)/H45</f>
        <v>-1.3753543829793876E-3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39585.605555555558</v>
      </c>
      <c r="F46" s="184">
        <v>97574.222222222219</v>
      </c>
      <c r="G46" s="48">
        <f t="shared" si="4"/>
        <v>1.4648914890359275</v>
      </c>
      <c r="H46" s="184">
        <v>98463.111111111109</v>
      </c>
      <c r="I46" s="84">
        <f t="shared" si="5"/>
        <v>-9.0276335864080109E-3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119506.125</v>
      </c>
      <c r="F47" s="184">
        <v>293867.57142857142</v>
      </c>
      <c r="G47" s="48">
        <f t="shared" si="4"/>
        <v>1.4590168196698823</v>
      </c>
      <c r="H47" s="184">
        <v>297515.42857142858</v>
      </c>
      <c r="I47" s="84">
        <f t="shared" si="5"/>
        <v>-1.226106881371824E-2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160531.25</v>
      </c>
      <c r="F48" s="184">
        <v>351316.12142857147</v>
      </c>
      <c r="G48" s="48">
        <f t="shared" si="4"/>
        <v>1.1884593898606748</v>
      </c>
      <c r="H48" s="184">
        <v>337678.26285714284</v>
      </c>
      <c r="I48" s="84">
        <f t="shared" si="5"/>
        <v>4.0387137910615892E-2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14073.333333333332</v>
      </c>
      <c r="F49" s="184">
        <v>32292</v>
      </c>
      <c r="G49" s="48">
        <f t="shared" si="4"/>
        <v>1.2945523448602561</v>
      </c>
      <c r="H49" s="184">
        <v>32292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114724.36666666667</v>
      </c>
      <c r="F50" s="184">
        <v>269750</v>
      </c>
      <c r="G50" s="56">
        <f t="shared" si="4"/>
        <v>1.3512877676959645</v>
      </c>
      <c r="H50" s="184">
        <v>269750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20827</v>
      </c>
      <c r="F52" s="181">
        <v>53916.666666666664</v>
      </c>
      <c r="G52" s="183">
        <f t="shared" ref="G52:G60" si="6">(F52-E52)/E52</f>
        <v>1.5887869912453385</v>
      </c>
      <c r="H52" s="181">
        <v>53916.666666666664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34371.25</v>
      </c>
      <c r="F53" s="184">
        <v>56363.333333333336</v>
      </c>
      <c r="G53" s="186">
        <f t="shared" si="6"/>
        <v>0.63983949764216708</v>
      </c>
      <c r="H53" s="184">
        <v>56363.333333333336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28321.599999999999</v>
      </c>
      <c r="F54" s="184">
        <v>48061.599999999999</v>
      </c>
      <c r="G54" s="186">
        <f t="shared" si="6"/>
        <v>0.69699452008361118</v>
      </c>
      <c r="H54" s="184">
        <v>49633.599999999999</v>
      </c>
      <c r="I54" s="84">
        <f t="shared" si="7"/>
        <v>-3.1672093098223782E-2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27694.6</v>
      </c>
      <c r="F55" s="184">
        <v>62615</v>
      </c>
      <c r="G55" s="186">
        <f t="shared" si="6"/>
        <v>1.2609100691109458</v>
      </c>
      <c r="H55" s="184">
        <v>63921.25</v>
      </c>
      <c r="I55" s="84">
        <f t="shared" si="7"/>
        <v>-2.043530124958445E-2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19451.599999999999</v>
      </c>
      <c r="F56" s="184">
        <v>31762.5</v>
      </c>
      <c r="G56" s="191">
        <f t="shared" si="6"/>
        <v>0.63289909313372694</v>
      </c>
      <c r="H56" s="184">
        <v>31762.5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4766.62</v>
      </c>
      <c r="F57" s="187">
        <v>28333.333333333332</v>
      </c>
      <c r="G57" s="189">
        <f t="shared" si="6"/>
        <v>4.9441141381803737</v>
      </c>
      <c r="H57" s="187">
        <v>28333.333333333332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41347</v>
      </c>
      <c r="F58" s="190">
        <v>79021.142857142855</v>
      </c>
      <c r="G58" s="44">
        <f t="shared" si="6"/>
        <v>0.911169924230122</v>
      </c>
      <c r="H58" s="190">
        <v>72669.71428571429</v>
      </c>
      <c r="I58" s="44">
        <f t="shared" si="7"/>
        <v>8.7401314754820159E-2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42744.142857142855</v>
      </c>
      <c r="F59" s="184">
        <v>82066.333333333328</v>
      </c>
      <c r="G59" s="48">
        <f t="shared" si="6"/>
        <v>0.91994336177499114</v>
      </c>
      <c r="H59" s="184">
        <v>73599.666666666672</v>
      </c>
      <c r="I59" s="44">
        <f t="shared" si="7"/>
        <v>0.11503675288384445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218000</v>
      </c>
      <c r="F60" s="184">
        <v>523550</v>
      </c>
      <c r="G60" s="51">
        <f t="shared" si="6"/>
        <v>1.401605504587156</v>
      </c>
      <c r="H60" s="184">
        <v>523550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50694.162222222214</v>
      </c>
      <c r="F62" s="184">
        <v>124141.625</v>
      </c>
      <c r="G62" s="45">
        <f t="shared" ref="G62:G67" si="8">(F62-E62)/E62</f>
        <v>1.4488347288552579</v>
      </c>
      <c r="H62" s="184">
        <v>125329.125</v>
      </c>
      <c r="I62" s="44">
        <f t="shared" ref="I62:I67" si="9">(F62-H62)/H62</f>
        <v>-9.4750521875900749E-3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350689.32476190478</v>
      </c>
      <c r="F63" s="184">
        <v>706187</v>
      </c>
      <c r="G63" s="48">
        <f t="shared" si="8"/>
        <v>1.0137111401365155</v>
      </c>
      <c r="H63" s="184">
        <v>706187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153380.00000000003</v>
      </c>
      <c r="F64" s="184">
        <v>446556.6</v>
      </c>
      <c r="G64" s="48">
        <f t="shared" si="8"/>
        <v>1.9114395618724731</v>
      </c>
      <c r="H64" s="184">
        <v>452963.83333333331</v>
      </c>
      <c r="I64" s="84">
        <f t="shared" si="9"/>
        <v>-1.4145132264054939E-2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77999</v>
      </c>
      <c r="F65" s="184">
        <v>193295.75</v>
      </c>
      <c r="G65" s="48">
        <f t="shared" si="8"/>
        <v>1.4781824125950334</v>
      </c>
      <c r="H65" s="184">
        <v>193295.75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41564.416666666672</v>
      </c>
      <c r="F66" s="184">
        <v>86219.125</v>
      </c>
      <c r="G66" s="48">
        <f t="shared" si="8"/>
        <v>1.0743494535590337</v>
      </c>
      <c r="H66" s="184">
        <v>82752.555555555562</v>
      </c>
      <c r="I66" s="84">
        <f t="shared" si="9"/>
        <v>4.1890784171821398E-2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33854.666666666672</v>
      </c>
      <c r="F67" s="184">
        <v>66394.5</v>
      </c>
      <c r="G67" s="51">
        <f t="shared" si="8"/>
        <v>0.96116241975503103</v>
      </c>
      <c r="H67" s="184">
        <v>66394.5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44894.284523809525</v>
      </c>
      <c r="F69" s="190">
        <v>73247.875</v>
      </c>
      <c r="G69" s="45">
        <f>(F69-E69)/E69</f>
        <v>0.63156347800026191</v>
      </c>
      <c r="H69" s="190">
        <v>73247.875</v>
      </c>
      <c r="I69" s="44">
        <f>(F69-H69)/H69</f>
        <v>0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21680.5</v>
      </c>
      <c r="F70" s="184">
        <v>60098.25</v>
      </c>
      <c r="G70" s="48">
        <f>(F70-E70)/E70</f>
        <v>1.77199557205784</v>
      </c>
      <c r="H70" s="184">
        <v>60098.25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14882.573333333334</v>
      </c>
      <c r="F71" s="184">
        <v>26693</v>
      </c>
      <c r="G71" s="48">
        <f>(F71-E71)/E71</f>
        <v>0.79357422954632395</v>
      </c>
      <c r="H71" s="184">
        <v>26693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24025.75</v>
      </c>
      <c r="F72" s="184">
        <v>40115</v>
      </c>
      <c r="G72" s="48">
        <f>(F72-E72)/E72</f>
        <v>0.66966691986722582</v>
      </c>
      <c r="H72" s="184">
        <v>40115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16000.914285714287</v>
      </c>
      <c r="F73" s="193">
        <v>30208.6</v>
      </c>
      <c r="G73" s="48">
        <f>(F73-E73)/E73</f>
        <v>0.88792961830752504</v>
      </c>
      <c r="H73" s="193">
        <v>28598.833333333332</v>
      </c>
      <c r="I73" s="59">
        <f>(F73-H73)/H73</f>
        <v>5.6287843909716591E-2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15972.86</v>
      </c>
      <c r="F75" s="181">
        <v>23892.5</v>
      </c>
      <c r="G75" s="44">
        <f t="shared" ref="G75:G81" si="10">(F75-E75)/E75</f>
        <v>0.4958185321852191</v>
      </c>
      <c r="H75" s="181">
        <v>23892.5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15658.275</v>
      </c>
      <c r="F76" s="184">
        <v>29121.142857142859</v>
      </c>
      <c r="G76" s="48">
        <f t="shared" si="10"/>
        <v>0.8597925286880489</v>
      </c>
      <c r="H76" s="184">
        <v>30620.428571428572</v>
      </c>
      <c r="I76" s="44">
        <f t="shared" si="11"/>
        <v>-4.8963577070396495E-2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6226.88</v>
      </c>
      <c r="F77" s="184">
        <v>14883.833333333334</v>
      </c>
      <c r="G77" s="48">
        <f t="shared" si="10"/>
        <v>1.3902553659831784</v>
      </c>
      <c r="H77" s="184">
        <v>14885.6</v>
      </c>
      <c r="I77" s="44">
        <f t="shared" si="11"/>
        <v>-1.1868293294636589E-4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10986.288888888888</v>
      </c>
      <c r="F78" s="184">
        <v>23923.666666666668</v>
      </c>
      <c r="G78" s="48">
        <f t="shared" si="10"/>
        <v>1.1775930806682271</v>
      </c>
      <c r="H78" s="184">
        <v>23784.777777777777</v>
      </c>
      <c r="I78" s="44">
        <f t="shared" si="11"/>
        <v>5.8394024189141261E-3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17796.653333333332</v>
      </c>
      <c r="F79" s="184">
        <v>34370.5</v>
      </c>
      <c r="G79" s="48">
        <f t="shared" si="10"/>
        <v>0.93129007775993855</v>
      </c>
      <c r="H79" s="184">
        <v>33155.599999999999</v>
      </c>
      <c r="I79" s="44">
        <f t="shared" si="11"/>
        <v>3.6642377154990455E-2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56000</v>
      </c>
      <c r="F80" s="184">
        <v>104666</v>
      </c>
      <c r="G80" s="48">
        <f t="shared" si="10"/>
        <v>0.86903571428571424</v>
      </c>
      <c r="H80" s="184">
        <v>95999.5</v>
      </c>
      <c r="I80" s="44">
        <f t="shared" si="11"/>
        <v>9.0276511856832581E-2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27534.904761904756</v>
      </c>
      <c r="F81" s="187">
        <v>47437.8</v>
      </c>
      <c r="G81" s="51">
        <f t="shared" si="10"/>
        <v>0.72282419024856814</v>
      </c>
      <c r="H81" s="187">
        <v>47437.8</v>
      </c>
      <c r="I81" s="56">
        <f t="shared" si="11"/>
        <v>0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203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09" t="s">
        <v>3</v>
      </c>
      <c r="B12" s="215"/>
      <c r="C12" s="217" t="s">
        <v>0</v>
      </c>
      <c r="D12" s="211" t="s">
        <v>23</v>
      </c>
      <c r="E12" s="211" t="s">
        <v>221</v>
      </c>
      <c r="F12" s="219" t="s">
        <v>223</v>
      </c>
      <c r="G12" s="211" t="s">
        <v>197</v>
      </c>
      <c r="H12" s="219" t="s">
        <v>218</v>
      </c>
      <c r="I12" s="211" t="s">
        <v>187</v>
      </c>
    </row>
    <row r="13" spans="1:9" ht="30.75" customHeight="1" thickBot="1">
      <c r="A13" s="210"/>
      <c r="B13" s="216"/>
      <c r="C13" s="218"/>
      <c r="D13" s="212"/>
      <c r="E13" s="212"/>
      <c r="F13" s="220"/>
      <c r="G13" s="212"/>
      <c r="H13" s="220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7677.28</v>
      </c>
      <c r="F15" s="155">
        <v>13066.6</v>
      </c>
      <c r="G15" s="44">
        <f>(F15-E15)/E15</f>
        <v>0.70198299397703368</v>
      </c>
      <c r="H15" s="155">
        <v>14533.2</v>
      </c>
      <c r="I15" s="118">
        <f>(F15-H15)/H15</f>
        <v>-0.10091376985109957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6070.5355555555552</v>
      </c>
      <c r="F16" s="155">
        <v>13300</v>
      </c>
      <c r="G16" s="48">
        <f t="shared" ref="G16:G39" si="0">(F16-E16)/E16</f>
        <v>1.1909104852912484</v>
      </c>
      <c r="H16" s="155">
        <v>14800</v>
      </c>
      <c r="I16" s="48">
        <f>(F16-H16)/H16</f>
        <v>-0.10135135135135136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5696.844444444444</v>
      </c>
      <c r="F17" s="155">
        <v>13600</v>
      </c>
      <c r="G17" s="48">
        <f t="shared" si="0"/>
        <v>1.3872865289946092</v>
      </c>
      <c r="H17" s="155">
        <v>15900</v>
      </c>
      <c r="I17" s="48">
        <f t="shared" ref="I17:I29" si="1">(F17-H17)/H17</f>
        <v>-0.14465408805031446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5722.42</v>
      </c>
      <c r="F18" s="155">
        <v>8900</v>
      </c>
      <c r="G18" s="48">
        <f t="shared" si="0"/>
        <v>0.55528605030738742</v>
      </c>
      <c r="H18" s="155">
        <v>10200</v>
      </c>
      <c r="I18" s="48">
        <f t="shared" si="1"/>
        <v>-0.12745098039215685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14106.971428571429</v>
      </c>
      <c r="F19" s="155">
        <v>18966.599999999999</v>
      </c>
      <c r="G19" s="48">
        <f t="shared" si="0"/>
        <v>0.34448418613694531</v>
      </c>
      <c r="H19" s="155">
        <v>22233.200000000001</v>
      </c>
      <c r="I19" s="48">
        <f t="shared" si="1"/>
        <v>-0.14692441933684769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8945.7400000000016</v>
      </c>
      <c r="F20" s="155">
        <v>16000</v>
      </c>
      <c r="G20" s="48">
        <f t="shared" si="0"/>
        <v>0.78856081218546448</v>
      </c>
      <c r="H20" s="155">
        <v>15000</v>
      </c>
      <c r="I20" s="48">
        <f t="shared" si="1"/>
        <v>6.6666666666666666E-2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4744.0200000000004</v>
      </c>
      <c r="F21" s="155">
        <v>11500</v>
      </c>
      <c r="G21" s="48">
        <f t="shared" si="0"/>
        <v>1.4241044514989396</v>
      </c>
      <c r="H21" s="155">
        <v>13100</v>
      </c>
      <c r="I21" s="48">
        <f t="shared" si="1"/>
        <v>-0.12213740458015267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1902.51</v>
      </c>
      <c r="F22" s="155">
        <v>3900</v>
      </c>
      <c r="G22" s="48">
        <f t="shared" si="0"/>
        <v>1.0499235220839838</v>
      </c>
      <c r="H22" s="155">
        <v>3900</v>
      </c>
      <c r="I22" s="48">
        <f t="shared" si="1"/>
        <v>0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2424.2600000000002</v>
      </c>
      <c r="F23" s="155">
        <v>4000</v>
      </c>
      <c r="G23" s="48">
        <f t="shared" si="0"/>
        <v>0.6499880375867273</v>
      </c>
      <c r="H23" s="155">
        <v>5266.6</v>
      </c>
      <c r="I23" s="48">
        <f t="shared" si="1"/>
        <v>-0.24049671514829307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2430.9777777777776</v>
      </c>
      <c r="F24" s="155">
        <v>4100</v>
      </c>
      <c r="G24" s="48">
        <f t="shared" si="0"/>
        <v>0.68656416256833108</v>
      </c>
      <c r="H24" s="155">
        <v>4266.6000000000004</v>
      </c>
      <c r="I24" s="48">
        <f t="shared" si="1"/>
        <v>-3.9047485116955036E-2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3126.8100000000004</v>
      </c>
      <c r="F25" s="155">
        <v>5266.6</v>
      </c>
      <c r="G25" s="48">
        <f t="shared" si="0"/>
        <v>0.68433643233838948</v>
      </c>
      <c r="H25" s="155">
        <v>5800</v>
      </c>
      <c r="I25" s="48">
        <f t="shared" si="1"/>
        <v>-9.1965517241379247E-2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7191.7000000000007</v>
      </c>
      <c r="F26" s="155">
        <v>10100</v>
      </c>
      <c r="G26" s="48">
        <f t="shared" si="0"/>
        <v>0.40439673512521362</v>
      </c>
      <c r="H26" s="155">
        <v>11466.6</v>
      </c>
      <c r="I26" s="48">
        <f t="shared" si="1"/>
        <v>-0.11918092547049695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2430.2283333333335</v>
      </c>
      <c r="F27" s="155">
        <v>3900</v>
      </c>
      <c r="G27" s="48">
        <f t="shared" si="0"/>
        <v>0.60478747881714812</v>
      </c>
      <c r="H27" s="155">
        <v>5200</v>
      </c>
      <c r="I27" s="48">
        <f t="shared" si="1"/>
        <v>-0.25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3862.931111111111</v>
      </c>
      <c r="F28" s="155">
        <v>13200</v>
      </c>
      <c r="G28" s="48">
        <f t="shared" si="0"/>
        <v>2.4170943307873873</v>
      </c>
      <c r="H28" s="155">
        <v>12800</v>
      </c>
      <c r="I28" s="48">
        <f t="shared" si="1"/>
        <v>3.125E-2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7060.881388888889</v>
      </c>
      <c r="F29" s="155">
        <v>14800</v>
      </c>
      <c r="G29" s="48">
        <f t="shared" si="0"/>
        <v>1.0960556033825333</v>
      </c>
      <c r="H29" s="155">
        <v>17100</v>
      </c>
      <c r="I29" s="48">
        <f t="shared" si="1"/>
        <v>-0.13450292397660818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7049.87</v>
      </c>
      <c r="F30" s="158">
        <v>10966.6</v>
      </c>
      <c r="G30" s="51">
        <f t="shared" si="0"/>
        <v>0.55557478364849289</v>
      </c>
      <c r="H30" s="158">
        <v>11866.6</v>
      </c>
      <c r="I30" s="51">
        <f>(F30-H30)/H30</f>
        <v>-7.5843122714172553E-2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14042.622777777779</v>
      </c>
      <c r="F32" s="155">
        <v>17700</v>
      </c>
      <c r="G32" s="44">
        <f t="shared" si="0"/>
        <v>0.26044829944516928</v>
      </c>
      <c r="H32" s="155">
        <v>21000</v>
      </c>
      <c r="I32" s="45">
        <f>(F32-H32)/H32</f>
        <v>-0.15714285714285714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13617.423888888889</v>
      </c>
      <c r="F33" s="155">
        <v>17866.599999999999</v>
      </c>
      <c r="G33" s="48">
        <f t="shared" si="0"/>
        <v>0.31203964463338896</v>
      </c>
      <c r="H33" s="155">
        <v>19333.2</v>
      </c>
      <c r="I33" s="48">
        <f>(F33-H33)/H33</f>
        <v>-7.5859143856164629E-2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12945.898095238095</v>
      </c>
      <c r="F34" s="155">
        <v>22133.200000000001</v>
      </c>
      <c r="G34" s="48">
        <f>(F34-E34)/E34</f>
        <v>0.70966894974565586</v>
      </c>
      <c r="H34" s="155">
        <v>26400</v>
      </c>
      <c r="I34" s="48">
        <f>(F34-H34)/H34</f>
        <v>-0.16162121212121208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9124.6666666666679</v>
      </c>
      <c r="F35" s="155">
        <v>12266.6</v>
      </c>
      <c r="G35" s="48">
        <f t="shared" si="0"/>
        <v>0.34433403959961995</v>
      </c>
      <c r="H35" s="155">
        <v>11366.6</v>
      </c>
      <c r="I35" s="48">
        <f>(F35-H35)/H35</f>
        <v>7.9179350025513337E-2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9254.14</v>
      </c>
      <c r="F36" s="155">
        <v>31100</v>
      </c>
      <c r="G36" s="55">
        <f t="shared" si="0"/>
        <v>2.3606580406174968</v>
      </c>
      <c r="H36" s="155">
        <v>28100</v>
      </c>
      <c r="I36" s="48">
        <f>(F36-H36)/H36</f>
        <v>0.10676156583629894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285033.2</v>
      </c>
      <c r="F38" s="156">
        <v>403666.6</v>
      </c>
      <c r="G38" s="45">
        <f t="shared" si="0"/>
        <v>0.41620905915521406</v>
      </c>
      <c r="H38" s="156">
        <v>395000</v>
      </c>
      <c r="I38" s="45">
        <f>(F38-H38)/H38</f>
        <v>2.1940759493670827E-2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162034</v>
      </c>
      <c r="F39" s="157">
        <v>306000</v>
      </c>
      <c r="G39" s="51">
        <f t="shared" si="0"/>
        <v>0.88849253860300925</v>
      </c>
      <c r="H39" s="157">
        <v>285000</v>
      </c>
      <c r="I39" s="51">
        <f>(F39-H39)/H39</f>
        <v>7.3684210526315783E-2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204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09" t="s">
        <v>3</v>
      </c>
      <c r="B12" s="215"/>
      <c r="C12" s="217" t="s">
        <v>0</v>
      </c>
      <c r="D12" s="211" t="s">
        <v>220</v>
      </c>
      <c r="E12" s="219" t="s">
        <v>223</v>
      </c>
      <c r="F12" s="226" t="s">
        <v>186</v>
      </c>
      <c r="G12" s="211" t="s">
        <v>221</v>
      </c>
      <c r="H12" s="228" t="s">
        <v>224</v>
      </c>
      <c r="I12" s="224" t="s">
        <v>196</v>
      </c>
    </row>
    <row r="13" spans="1:9" ht="39.75" customHeight="1" thickBot="1">
      <c r="A13" s="210"/>
      <c r="B13" s="216"/>
      <c r="C13" s="218"/>
      <c r="D13" s="212"/>
      <c r="E13" s="220"/>
      <c r="F13" s="227"/>
      <c r="G13" s="212"/>
      <c r="H13" s="229"/>
      <c r="I13" s="225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17776.444444444445</v>
      </c>
      <c r="E15" s="144">
        <v>13066.6</v>
      </c>
      <c r="F15" s="67">
        <f t="shared" ref="F15:F30" si="0">D15-E15</f>
        <v>4709.8444444444449</v>
      </c>
      <c r="G15" s="42">
        <v>7677.28</v>
      </c>
      <c r="H15" s="66">
        <f>AVERAGE(D15:E15)</f>
        <v>15421.522222222222</v>
      </c>
      <c r="I15" s="69">
        <f>(H15-G15)/G15</f>
        <v>1.0087221284390073</v>
      </c>
    </row>
    <row r="16" spans="1:9" ht="16.5" customHeight="1">
      <c r="A16" s="37"/>
      <c r="B16" s="34" t="s">
        <v>5</v>
      </c>
      <c r="C16" s="15" t="s">
        <v>164</v>
      </c>
      <c r="D16" s="144">
        <v>18518.5</v>
      </c>
      <c r="E16" s="144">
        <v>13300</v>
      </c>
      <c r="F16" s="71">
        <f t="shared" si="0"/>
        <v>5218.5</v>
      </c>
      <c r="G16" s="46">
        <v>6070.5355555555552</v>
      </c>
      <c r="H16" s="68">
        <f t="shared" ref="H16:H30" si="1">AVERAGE(D16:E16)</f>
        <v>15909.25</v>
      </c>
      <c r="I16" s="72">
        <f t="shared" ref="I16:I39" si="2">(H16-G16)/G16</f>
        <v>1.6207325291819397</v>
      </c>
    </row>
    <row r="17" spans="1:9" ht="16.5">
      <c r="A17" s="37"/>
      <c r="B17" s="34" t="s">
        <v>6</v>
      </c>
      <c r="C17" s="15" t="s">
        <v>165</v>
      </c>
      <c r="D17" s="144">
        <v>13933.111111111111</v>
      </c>
      <c r="E17" s="144">
        <v>13600</v>
      </c>
      <c r="F17" s="71">
        <f t="shared" si="0"/>
        <v>333.11111111111131</v>
      </c>
      <c r="G17" s="46">
        <v>5696.844444444444</v>
      </c>
      <c r="H17" s="68">
        <f t="shared" si="1"/>
        <v>13766.555555555555</v>
      </c>
      <c r="I17" s="72">
        <f t="shared" si="2"/>
        <v>1.4165229873848291</v>
      </c>
    </row>
    <row r="18" spans="1:9" ht="16.5">
      <c r="A18" s="37"/>
      <c r="B18" s="34" t="s">
        <v>7</v>
      </c>
      <c r="C18" s="15" t="s">
        <v>166</v>
      </c>
      <c r="D18" s="144">
        <v>12738.666666666666</v>
      </c>
      <c r="E18" s="144">
        <v>8900</v>
      </c>
      <c r="F18" s="71">
        <f t="shared" si="0"/>
        <v>3838.6666666666661</v>
      </c>
      <c r="G18" s="46">
        <v>5722.42</v>
      </c>
      <c r="H18" s="68">
        <f t="shared" si="1"/>
        <v>10819.333333333332</v>
      </c>
      <c r="I18" s="72">
        <f t="shared" si="2"/>
        <v>0.89069193336618635</v>
      </c>
    </row>
    <row r="19" spans="1:9" ht="16.5">
      <c r="A19" s="37"/>
      <c r="B19" s="34" t="s">
        <v>8</v>
      </c>
      <c r="C19" s="15" t="s">
        <v>167</v>
      </c>
      <c r="D19" s="144">
        <v>20899.666666666668</v>
      </c>
      <c r="E19" s="144">
        <v>18966.599999999999</v>
      </c>
      <c r="F19" s="71">
        <f t="shared" si="0"/>
        <v>1933.0666666666693</v>
      </c>
      <c r="G19" s="46">
        <v>14106.971428571429</v>
      </c>
      <c r="H19" s="68">
        <f t="shared" si="1"/>
        <v>19933.133333333331</v>
      </c>
      <c r="I19" s="72">
        <f t="shared" si="2"/>
        <v>0.41299877399354035</v>
      </c>
    </row>
    <row r="20" spans="1:9" ht="16.5">
      <c r="A20" s="37"/>
      <c r="B20" s="34" t="s">
        <v>9</v>
      </c>
      <c r="C20" s="15" t="s">
        <v>168</v>
      </c>
      <c r="D20" s="144">
        <v>21988.666666666668</v>
      </c>
      <c r="E20" s="144">
        <v>16000</v>
      </c>
      <c r="F20" s="71">
        <f t="shared" si="0"/>
        <v>5988.6666666666679</v>
      </c>
      <c r="G20" s="46">
        <v>8945.7400000000016</v>
      </c>
      <c r="H20" s="68">
        <f t="shared" si="1"/>
        <v>18994.333333333336</v>
      </c>
      <c r="I20" s="72">
        <f t="shared" si="2"/>
        <v>1.123282515849257</v>
      </c>
    </row>
    <row r="21" spans="1:9" ht="16.5">
      <c r="A21" s="37"/>
      <c r="B21" s="34" t="s">
        <v>10</v>
      </c>
      <c r="C21" s="15" t="s">
        <v>169</v>
      </c>
      <c r="D21" s="144">
        <v>15710.888888888889</v>
      </c>
      <c r="E21" s="144">
        <v>11500</v>
      </c>
      <c r="F21" s="71">
        <f t="shared" si="0"/>
        <v>4210.8888888888887</v>
      </c>
      <c r="G21" s="46">
        <v>4744.0200000000004</v>
      </c>
      <c r="H21" s="68">
        <f t="shared" si="1"/>
        <v>13605.444444444445</v>
      </c>
      <c r="I21" s="72">
        <f t="shared" si="2"/>
        <v>1.8679146471651562</v>
      </c>
    </row>
    <row r="22" spans="1:9" ht="16.5">
      <c r="A22" s="37"/>
      <c r="B22" s="34" t="s">
        <v>11</v>
      </c>
      <c r="C22" s="15" t="s">
        <v>170</v>
      </c>
      <c r="D22" s="144">
        <v>6194.4444444444443</v>
      </c>
      <c r="E22" s="144">
        <v>3900</v>
      </c>
      <c r="F22" s="71">
        <f t="shared" si="0"/>
        <v>2294.4444444444443</v>
      </c>
      <c r="G22" s="46">
        <v>1902.51</v>
      </c>
      <c r="H22" s="68">
        <f t="shared" si="1"/>
        <v>5047.2222222222226</v>
      </c>
      <c r="I22" s="72">
        <f t="shared" si="2"/>
        <v>1.6529280909021358</v>
      </c>
    </row>
    <row r="23" spans="1:9" ht="16.5">
      <c r="A23" s="37"/>
      <c r="B23" s="34" t="s">
        <v>12</v>
      </c>
      <c r="C23" s="15" t="s">
        <v>171</v>
      </c>
      <c r="D23" s="144">
        <v>7656</v>
      </c>
      <c r="E23" s="144">
        <v>4000</v>
      </c>
      <c r="F23" s="71">
        <f t="shared" si="0"/>
        <v>3656</v>
      </c>
      <c r="G23" s="46">
        <v>2424.2600000000002</v>
      </c>
      <c r="H23" s="68">
        <f t="shared" si="1"/>
        <v>5828</v>
      </c>
      <c r="I23" s="72">
        <f t="shared" si="2"/>
        <v>1.4040325707638617</v>
      </c>
    </row>
    <row r="24" spans="1:9" ht="16.5">
      <c r="A24" s="37"/>
      <c r="B24" s="34" t="s">
        <v>13</v>
      </c>
      <c r="C24" s="15" t="s">
        <v>172</v>
      </c>
      <c r="D24" s="144">
        <v>6993.75</v>
      </c>
      <c r="E24" s="144">
        <v>4100</v>
      </c>
      <c r="F24" s="71">
        <f t="shared" si="0"/>
        <v>2893.75</v>
      </c>
      <c r="G24" s="46">
        <v>2430.9777777777776</v>
      </c>
      <c r="H24" s="68">
        <f t="shared" si="1"/>
        <v>5546.875</v>
      </c>
      <c r="I24" s="72">
        <f t="shared" si="2"/>
        <v>1.2817464851820028</v>
      </c>
    </row>
    <row r="25" spans="1:9" ht="16.5">
      <c r="A25" s="37"/>
      <c r="B25" s="34" t="s">
        <v>14</v>
      </c>
      <c r="C25" s="15" t="s">
        <v>173</v>
      </c>
      <c r="D25" s="144">
        <v>7860.8888888888887</v>
      </c>
      <c r="E25" s="144">
        <v>5266.6</v>
      </c>
      <c r="F25" s="71">
        <f t="shared" si="0"/>
        <v>2594.2888888888883</v>
      </c>
      <c r="G25" s="46">
        <v>3126.8100000000004</v>
      </c>
      <c r="H25" s="68">
        <f t="shared" si="1"/>
        <v>6563.7444444444445</v>
      </c>
      <c r="I25" s="72">
        <f t="shared" si="2"/>
        <v>1.0991823757901644</v>
      </c>
    </row>
    <row r="26" spans="1:9" ht="16.5">
      <c r="A26" s="37"/>
      <c r="B26" s="34" t="s">
        <v>15</v>
      </c>
      <c r="C26" s="15" t="s">
        <v>174</v>
      </c>
      <c r="D26" s="144">
        <v>14138.666666666666</v>
      </c>
      <c r="E26" s="144">
        <v>10100</v>
      </c>
      <c r="F26" s="71">
        <f t="shared" si="0"/>
        <v>4038.6666666666661</v>
      </c>
      <c r="G26" s="46">
        <v>7191.7000000000007</v>
      </c>
      <c r="H26" s="68">
        <f t="shared" si="1"/>
        <v>12119.333333333332</v>
      </c>
      <c r="I26" s="72">
        <f t="shared" si="2"/>
        <v>0.68518338269579249</v>
      </c>
    </row>
    <row r="27" spans="1:9" ht="16.5">
      <c r="A27" s="37"/>
      <c r="B27" s="34" t="s">
        <v>16</v>
      </c>
      <c r="C27" s="15" t="s">
        <v>175</v>
      </c>
      <c r="D27" s="144">
        <v>8187.25</v>
      </c>
      <c r="E27" s="144">
        <v>3900</v>
      </c>
      <c r="F27" s="71">
        <f t="shared" si="0"/>
        <v>4287.25</v>
      </c>
      <c r="G27" s="46">
        <v>2430.2283333333335</v>
      </c>
      <c r="H27" s="68">
        <f t="shared" si="1"/>
        <v>6043.625</v>
      </c>
      <c r="I27" s="72">
        <f t="shared" si="2"/>
        <v>1.4868548017093042</v>
      </c>
    </row>
    <row r="28" spans="1:9" ht="16.5">
      <c r="A28" s="37"/>
      <c r="B28" s="34" t="s">
        <v>17</v>
      </c>
      <c r="C28" s="15" t="s">
        <v>176</v>
      </c>
      <c r="D28" s="144">
        <v>16776.444444444445</v>
      </c>
      <c r="E28" s="144">
        <v>13200</v>
      </c>
      <c r="F28" s="71">
        <f t="shared" si="0"/>
        <v>3576.4444444444453</v>
      </c>
      <c r="G28" s="46">
        <v>3862.931111111111</v>
      </c>
      <c r="H28" s="68">
        <f t="shared" si="1"/>
        <v>14988.222222222223</v>
      </c>
      <c r="I28" s="72">
        <f t="shared" si="2"/>
        <v>2.8800128169800825</v>
      </c>
    </row>
    <row r="29" spans="1:9" ht="16.5">
      <c r="A29" s="37"/>
      <c r="B29" s="34" t="s">
        <v>18</v>
      </c>
      <c r="C29" s="15" t="s">
        <v>177</v>
      </c>
      <c r="D29" s="144">
        <v>20928.571428571428</v>
      </c>
      <c r="E29" s="144">
        <v>14800</v>
      </c>
      <c r="F29" s="71">
        <f t="shared" si="0"/>
        <v>6128.5714285714275</v>
      </c>
      <c r="G29" s="46">
        <v>7060.881388888889</v>
      </c>
      <c r="H29" s="68">
        <f t="shared" si="1"/>
        <v>17864.285714285714</v>
      </c>
      <c r="I29" s="72">
        <f t="shared" si="2"/>
        <v>1.5300362278280482</v>
      </c>
    </row>
    <row r="30" spans="1:9" ht="17.25" thickBot="1">
      <c r="A30" s="38"/>
      <c r="B30" s="36" t="s">
        <v>19</v>
      </c>
      <c r="C30" s="16" t="s">
        <v>178</v>
      </c>
      <c r="D30" s="155">
        <v>13475</v>
      </c>
      <c r="E30" s="147">
        <v>10966.6</v>
      </c>
      <c r="F30" s="74">
        <f t="shared" si="0"/>
        <v>2508.3999999999996</v>
      </c>
      <c r="G30" s="49">
        <v>7049.87</v>
      </c>
      <c r="H30" s="100">
        <f t="shared" si="1"/>
        <v>12220.8</v>
      </c>
      <c r="I30" s="75">
        <f t="shared" si="2"/>
        <v>0.73347877336745204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22771.142857142859</v>
      </c>
      <c r="E32" s="144">
        <v>17700</v>
      </c>
      <c r="F32" s="67">
        <f>D32-E32</f>
        <v>5071.1428571428587</v>
      </c>
      <c r="G32" s="54">
        <v>14042.622777777779</v>
      </c>
      <c r="H32" s="68">
        <f>AVERAGE(D32:E32)</f>
        <v>20235.571428571428</v>
      </c>
      <c r="I32" s="78">
        <f t="shared" si="2"/>
        <v>0.44101082460136215</v>
      </c>
    </row>
    <row r="33" spans="1:9" ht="16.5">
      <c r="A33" s="37"/>
      <c r="B33" s="34" t="s">
        <v>27</v>
      </c>
      <c r="C33" s="15" t="s">
        <v>180</v>
      </c>
      <c r="D33" s="47">
        <v>19699.714285714286</v>
      </c>
      <c r="E33" s="144">
        <v>17866.599999999999</v>
      </c>
      <c r="F33" s="79">
        <f>D33-E33</f>
        <v>1833.1142857142877</v>
      </c>
      <c r="G33" s="46">
        <v>13617.423888888889</v>
      </c>
      <c r="H33" s="68">
        <f>AVERAGE(D33:E33)</f>
        <v>18783.157142857141</v>
      </c>
      <c r="I33" s="72">
        <f t="shared" si="2"/>
        <v>0.37934731973668107</v>
      </c>
    </row>
    <row r="34" spans="1:9" ht="16.5">
      <c r="A34" s="37"/>
      <c r="B34" s="39" t="s">
        <v>28</v>
      </c>
      <c r="C34" s="15" t="s">
        <v>181</v>
      </c>
      <c r="D34" s="47">
        <v>28500</v>
      </c>
      <c r="E34" s="144">
        <v>22133.200000000001</v>
      </c>
      <c r="F34" s="71">
        <f>D34-E34</f>
        <v>6366.7999999999993</v>
      </c>
      <c r="G34" s="46">
        <v>12945.898095238095</v>
      </c>
      <c r="H34" s="68">
        <f>AVERAGE(D34:E34)</f>
        <v>25316.6</v>
      </c>
      <c r="I34" s="72">
        <f t="shared" si="2"/>
        <v>0.95556923233562552</v>
      </c>
    </row>
    <row r="35" spans="1:9" ht="16.5">
      <c r="A35" s="37"/>
      <c r="B35" s="34" t="s">
        <v>29</v>
      </c>
      <c r="C35" s="15" t="s">
        <v>182</v>
      </c>
      <c r="D35" s="47">
        <v>14000</v>
      </c>
      <c r="E35" s="144">
        <v>12266.6</v>
      </c>
      <c r="F35" s="79">
        <f>D35-E35</f>
        <v>1733.3999999999996</v>
      </c>
      <c r="G35" s="46">
        <v>9124.6666666666679</v>
      </c>
      <c r="H35" s="68">
        <f>AVERAGE(D35:E35)</f>
        <v>13133.3</v>
      </c>
      <c r="I35" s="72">
        <f t="shared" si="2"/>
        <v>0.43931833126324221</v>
      </c>
    </row>
    <row r="36" spans="1:9" ht="17.25" thickBot="1">
      <c r="A36" s="38"/>
      <c r="B36" s="39" t="s">
        <v>30</v>
      </c>
      <c r="C36" s="15" t="s">
        <v>183</v>
      </c>
      <c r="D36" s="50">
        <v>36832</v>
      </c>
      <c r="E36" s="144">
        <v>31100</v>
      </c>
      <c r="F36" s="71">
        <f>D36-E36</f>
        <v>5732</v>
      </c>
      <c r="G36" s="49">
        <v>9254.14</v>
      </c>
      <c r="H36" s="68">
        <f>AVERAGE(D36:E36)</f>
        <v>33966</v>
      </c>
      <c r="I36" s="80">
        <f t="shared" si="2"/>
        <v>2.6703572671258486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457779.6</v>
      </c>
      <c r="E38" s="145">
        <v>403666.6</v>
      </c>
      <c r="F38" s="67">
        <f>D38-E38</f>
        <v>54113</v>
      </c>
      <c r="G38" s="46">
        <v>285033.2</v>
      </c>
      <c r="H38" s="67">
        <f>AVERAGE(D38:E38)</f>
        <v>430723.1</v>
      </c>
      <c r="I38" s="78">
        <f t="shared" si="2"/>
        <v>0.51113308905769561</v>
      </c>
    </row>
    <row r="39" spans="1:9" ht="17.25" thickBot="1">
      <c r="A39" s="38"/>
      <c r="B39" s="36" t="s">
        <v>32</v>
      </c>
      <c r="C39" s="16" t="s">
        <v>185</v>
      </c>
      <c r="D39" s="57">
        <v>273149.66666666669</v>
      </c>
      <c r="E39" s="146">
        <v>306000</v>
      </c>
      <c r="F39" s="74">
        <f>D39-E39</f>
        <v>-32850.333333333314</v>
      </c>
      <c r="G39" s="46">
        <v>162034</v>
      </c>
      <c r="H39" s="81">
        <f>AVERAGE(D39:E39)</f>
        <v>289574.83333333337</v>
      </c>
      <c r="I39" s="75">
        <f t="shared" si="2"/>
        <v>0.78712389580787601</v>
      </c>
    </row>
    <row r="40" spans="1:9" ht="15.75" customHeight="1" thickBot="1">
      <c r="A40" s="221"/>
      <c r="B40" s="222"/>
      <c r="C40" s="223"/>
      <c r="D40" s="83">
        <f>SUM(D15:D39)</f>
        <v>1076509.084126984</v>
      </c>
      <c r="E40" s="83">
        <f>SUM(E15:E39)</f>
        <v>976299.4</v>
      </c>
      <c r="F40" s="83">
        <f>SUM(F15:F39)</f>
        <v>100209.68412698415</v>
      </c>
      <c r="G40" s="83">
        <f>SUM(G15:G39)</f>
        <v>596495.93146825396</v>
      </c>
      <c r="H40" s="83">
        <f>AVERAGE(D40:E40)</f>
        <v>1026404.2420634921</v>
      </c>
      <c r="I40" s="75">
        <f>(H40-G40)/G40</f>
        <v>0.72072295537210751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221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7677.28</v>
      </c>
      <c r="F16" s="42">
        <v>15421.522222222222</v>
      </c>
      <c r="G16" s="21">
        <f t="shared" ref="G16:G31" si="0">(F16-E16)/E16</f>
        <v>1.0087221284390073</v>
      </c>
      <c r="H16" s="181">
        <v>16044.266666666666</v>
      </c>
      <c r="I16" s="21">
        <f t="shared" ref="I16:I31" si="1">(F16-H16)/H16</f>
        <v>-3.8814141984952748E-2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6070.5355555555552</v>
      </c>
      <c r="F17" s="46">
        <v>15909.25</v>
      </c>
      <c r="G17" s="21">
        <f t="shared" si="0"/>
        <v>1.6207325291819397</v>
      </c>
      <c r="H17" s="184">
        <v>16696.75</v>
      </c>
      <c r="I17" s="21">
        <f t="shared" si="1"/>
        <v>-4.7164867414317156E-2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5696.844444444444</v>
      </c>
      <c r="F18" s="46">
        <v>13766.555555555555</v>
      </c>
      <c r="G18" s="21">
        <f t="shared" si="0"/>
        <v>1.4165229873848291</v>
      </c>
      <c r="H18" s="184">
        <v>14555.555555555555</v>
      </c>
      <c r="I18" s="21">
        <f t="shared" si="1"/>
        <v>-5.4206106870229011E-2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5722.42</v>
      </c>
      <c r="F19" s="46">
        <v>10819.333333333332</v>
      </c>
      <c r="G19" s="21">
        <f t="shared" si="0"/>
        <v>0.89069193336618635</v>
      </c>
      <c r="H19" s="184">
        <v>10955.444444444445</v>
      </c>
      <c r="I19" s="21">
        <f t="shared" si="1"/>
        <v>-1.2424061095954503E-2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14106.971428571429</v>
      </c>
      <c r="F20" s="46">
        <v>19933.133333333331</v>
      </c>
      <c r="G20" s="21">
        <f t="shared" si="0"/>
        <v>0.41299877399354035</v>
      </c>
      <c r="H20" s="184">
        <v>22723.599999999999</v>
      </c>
      <c r="I20" s="21">
        <f t="shared" si="1"/>
        <v>-0.12280037787439786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8945.7400000000016</v>
      </c>
      <c r="F21" s="46">
        <v>18994.333333333336</v>
      </c>
      <c r="G21" s="21">
        <f t="shared" si="0"/>
        <v>1.123282515849257</v>
      </c>
      <c r="H21" s="184">
        <v>15666</v>
      </c>
      <c r="I21" s="21">
        <f t="shared" si="1"/>
        <v>0.21245584918507185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4744.0200000000004</v>
      </c>
      <c r="F22" s="46">
        <v>13605.444444444445</v>
      </c>
      <c r="G22" s="21">
        <f t="shared" si="0"/>
        <v>1.8679146471651562</v>
      </c>
      <c r="H22" s="184">
        <v>14827.111111111111</v>
      </c>
      <c r="I22" s="21">
        <f t="shared" si="1"/>
        <v>-8.2394112886304327E-2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1902.51</v>
      </c>
      <c r="F23" s="46">
        <v>5047.2222222222226</v>
      </c>
      <c r="G23" s="21">
        <f t="shared" si="0"/>
        <v>1.6529280909021358</v>
      </c>
      <c r="H23" s="184">
        <v>4658.3333333333339</v>
      </c>
      <c r="I23" s="21">
        <f t="shared" si="1"/>
        <v>8.3482409063804358E-2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2424.2600000000002</v>
      </c>
      <c r="F24" s="46">
        <v>5828</v>
      </c>
      <c r="G24" s="21">
        <f t="shared" si="0"/>
        <v>1.4040325707638617</v>
      </c>
      <c r="H24" s="184">
        <v>6883.1750000000002</v>
      </c>
      <c r="I24" s="21">
        <f t="shared" si="1"/>
        <v>-0.15329771508061327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2430.9777777777776</v>
      </c>
      <c r="F25" s="46">
        <v>5546.875</v>
      </c>
      <c r="G25" s="21">
        <f t="shared" si="0"/>
        <v>1.2817464851820028</v>
      </c>
      <c r="H25" s="184">
        <v>5598.9250000000002</v>
      </c>
      <c r="I25" s="21">
        <f t="shared" si="1"/>
        <v>-9.2964274391959499E-3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3126.8100000000004</v>
      </c>
      <c r="F26" s="46">
        <v>6563.7444444444445</v>
      </c>
      <c r="G26" s="21">
        <f t="shared" si="0"/>
        <v>1.0991823757901644</v>
      </c>
      <c r="H26" s="184">
        <v>7011</v>
      </c>
      <c r="I26" s="21">
        <f t="shared" si="1"/>
        <v>-6.3793404015911492E-2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7191.7000000000007</v>
      </c>
      <c r="F27" s="46">
        <v>12119.333333333332</v>
      </c>
      <c r="G27" s="21">
        <f t="shared" si="0"/>
        <v>0.68518338269579249</v>
      </c>
      <c r="H27" s="184">
        <v>13649.855555555556</v>
      </c>
      <c r="I27" s="21">
        <f t="shared" si="1"/>
        <v>-0.11212735665904493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2430.2283333333335</v>
      </c>
      <c r="F28" s="46">
        <v>6043.625</v>
      </c>
      <c r="G28" s="21">
        <f t="shared" si="0"/>
        <v>1.4868548017093042</v>
      </c>
      <c r="H28" s="184">
        <v>6628</v>
      </c>
      <c r="I28" s="21">
        <f t="shared" si="1"/>
        <v>-8.8167622208811108E-2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3862.931111111111</v>
      </c>
      <c r="F29" s="46">
        <v>14988.222222222223</v>
      </c>
      <c r="G29" s="21">
        <f t="shared" si="0"/>
        <v>2.8800128169800825</v>
      </c>
      <c r="H29" s="184">
        <v>14743.625</v>
      </c>
      <c r="I29" s="21">
        <f t="shared" si="1"/>
        <v>1.6590032791950596E-2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7060.881388888889</v>
      </c>
      <c r="F30" s="46">
        <v>17864.285714285714</v>
      </c>
      <c r="G30" s="21">
        <f t="shared" si="0"/>
        <v>1.5300362278280482</v>
      </c>
      <c r="H30" s="184">
        <v>17585.714285714286</v>
      </c>
      <c r="I30" s="21">
        <f t="shared" si="1"/>
        <v>1.5840779853777357E-2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7049.87</v>
      </c>
      <c r="F31" s="49">
        <v>12220.8</v>
      </c>
      <c r="G31" s="23">
        <f t="shared" si="0"/>
        <v>0.73347877336745204</v>
      </c>
      <c r="H31" s="187">
        <v>12995.8</v>
      </c>
      <c r="I31" s="23">
        <f t="shared" si="1"/>
        <v>-5.9634651195001463E-2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14042.622777777779</v>
      </c>
      <c r="F33" s="54">
        <v>20235.571428571428</v>
      </c>
      <c r="G33" s="21">
        <f>(F33-E33)/E33</f>
        <v>0.44101082460136215</v>
      </c>
      <c r="H33" s="190">
        <v>28249.857142857141</v>
      </c>
      <c r="I33" s="21">
        <f>(F33-H33)/H33</f>
        <v>-0.28369296431334673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13617.423888888889</v>
      </c>
      <c r="F34" s="46">
        <v>18783.157142857141</v>
      </c>
      <c r="G34" s="21">
        <f>(F34-E34)/E34</f>
        <v>0.37934731973668107</v>
      </c>
      <c r="H34" s="184">
        <v>27416.457142857143</v>
      </c>
      <c r="I34" s="21">
        <f>(F34-H34)/H34</f>
        <v>-0.31489480770673722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12945.898095238095</v>
      </c>
      <c r="F35" s="46">
        <v>25316.6</v>
      </c>
      <c r="G35" s="21">
        <f>(F35-E35)/E35</f>
        <v>0.95556923233562552</v>
      </c>
      <c r="H35" s="184">
        <v>26887.5</v>
      </c>
      <c r="I35" s="21">
        <f>(F35-H35)/H35</f>
        <v>-5.842491864249192E-2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9124.6666666666679</v>
      </c>
      <c r="F36" s="46">
        <v>13133.3</v>
      </c>
      <c r="G36" s="21">
        <f>(F36-E36)/E36</f>
        <v>0.43931833126324221</v>
      </c>
      <c r="H36" s="184">
        <v>11683.3</v>
      </c>
      <c r="I36" s="21">
        <f>(F36-H36)/H36</f>
        <v>0.12410877063843265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9254.14</v>
      </c>
      <c r="F37" s="49">
        <v>33966</v>
      </c>
      <c r="G37" s="23">
        <f>(F37-E37)/E37</f>
        <v>2.6703572671258486</v>
      </c>
      <c r="H37" s="187">
        <v>30688.777777777777</v>
      </c>
      <c r="I37" s="23">
        <f>(F37-H37)/H37</f>
        <v>0.1067889456515049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285033.2</v>
      </c>
      <c r="F39" s="46">
        <v>430723.1</v>
      </c>
      <c r="G39" s="21">
        <f t="shared" ref="G39:G44" si="2">(F39-E39)/E39</f>
        <v>0.51113308905769561</v>
      </c>
      <c r="H39" s="184">
        <v>426389.8</v>
      </c>
      <c r="I39" s="21">
        <f t="shared" ref="I39:I44" si="3">(F39-H39)/H39</f>
        <v>1.0162766557736579E-2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162034</v>
      </c>
      <c r="F40" s="46">
        <v>289574.83333333337</v>
      </c>
      <c r="G40" s="21">
        <f t="shared" si="2"/>
        <v>0.78712389580787601</v>
      </c>
      <c r="H40" s="184">
        <v>282777.71428571432</v>
      </c>
      <c r="I40" s="21">
        <f t="shared" si="3"/>
        <v>2.4036968630248377E-2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114522.3</v>
      </c>
      <c r="F41" s="57">
        <v>191448</v>
      </c>
      <c r="G41" s="21">
        <f t="shared" si="2"/>
        <v>0.67170935267629095</v>
      </c>
      <c r="H41" s="192">
        <v>185606.33333333334</v>
      </c>
      <c r="I41" s="21">
        <f t="shared" si="3"/>
        <v>3.1473423141092471E-2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28350.533333333336</v>
      </c>
      <c r="F42" s="47">
        <v>85942.333333333328</v>
      </c>
      <c r="G42" s="21">
        <f t="shared" si="2"/>
        <v>2.031418574136171</v>
      </c>
      <c r="H42" s="185">
        <v>87942.333333333328</v>
      </c>
      <c r="I42" s="21">
        <f t="shared" si="3"/>
        <v>-2.2742175743953427E-2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20666.333333333336</v>
      </c>
      <c r="F43" s="47">
        <v>79000</v>
      </c>
      <c r="G43" s="21">
        <f t="shared" si="2"/>
        <v>2.8226423006822685</v>
      </c>
      <c r="H43" s="185">
        <v>70000</v>
      </c>
      <c r="I43" s="21">
        <f t="shared" si="3"/>
        <v>0.12857142857142856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54949.8</v>
      </c>
      <c r="F44" s="50">
        <v>207928.28571428571</v>
      </c>
      <c r="G44" s="31">
        <f t="shared" si="2"/>
        <v>2.7839680165220928</v>
      </c>
      <c r="H44" s="188">
        <v>193357.14285714287</v>
      </c>
      <c r="I44" s="31">
        <f t="shared" si="3"/>
        <v>7.5358699667528534E-2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48489.186111111114</v>
      </c>
      <c r="F46" s="43">
        <v>121014.22222222222</v>
      </c>
      <c r="G46" s="21">
        <f t="shared" ref="G46:G51" si="4">(F46-E46)/E46</f>
        <v>1.4956950596143801</v>
      </c>
      <c r="H46" s="182">
        <v>121180.88888888889</v>
      </c>
      <c r="I46" s="21">
        <f t="shared" ref="I46:I51" si="5">(F46-H46)/H46</f>
        <v>-1.3753543829793876E-3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39585.605555555558</v>
      </c>
      <c r="F47" s="47">
        <v>97574.222222222219</v>
      </c>
      <c r="G47" s="21">
        <f t="shared" si="4"/>
        <v>1.4648914890359275</v>
      </c>
      <c r="H47" s="185">
        <v>98463.111111111109</v>
      </c>
      <c r="I47" s="21">
        <f t="shared" si="5"/>
        <v>-9.0276335864080109E-3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119506.125</v>
      </c>
      <c r="F48" s="47">
        <v>293867.57142857142</v>
      </c>
      <c r="G48" s="21">
        <f t="shared" si="4"/>
        <v>1.4590168196698823</v>
      </c>
      <c r="H48" s="185">
        <v>297515.42857142858</v>
      </c>
      <c r="I48" s="21">
        <f t="shared" si="5"/>
        <v>-1.226106881371824E-2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160531.25</v>
      </c>
      <c r="F49" s="47">
        <v>351316.12142857147</v>
      </c>
      <c r="G49" s="21">
        <f t="shared" si="4"/>
        <v>1.1884593898606748</v>
      </c>
      <c r="H49" s="185">
        <v>337678.26285714284</v>
      </c>
      <c r="I49" s="21">
        <f t="shared" si="5"/>
        <v>4.0387137910615892E-2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14073.333333333332</v>
      </c>
      <c r="F50" s="47">
        <v>32292</v>
      </c>
      <c r="G50" s="21">
        <f t="shared" si="4"/>
        <v>1.2945523448602561</v>
      </c>
      <c r="H50" s="185">
        <v>32292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114724.36666666667</v>
      </c>
      <c r="F51" s="50">
        <v>269750</v>
      </c>
      <c r="G51" s="31">
        <f t="shared" si="4"/>
        <v>1.3512877676959645</v>
      </c>
      <c r="H51" s="188">
        <v>269750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20827</v>
      </c>
      <c r="F53" s="66">
        <v>53916.666666666664</v>
      </c>
      <c r="G53" s="22">
        <f t="shared" ref="G53:G61" si="6">(F53-E53)/E53</f>
        <v>1.5887869912453385</v>
      </c>
      <c r="H53" s="143">
        <v>53916.666666666664</v>
      </c>
      <c r="I53" s="22">
        <f t="shared" ref="I53:I61" si="7">(F53-H53)/H53</f>
        <v>0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34371.25</v>
      </c>
      <c r="F54" s="70">
        <v>56363.333333333336</v>
      </c>
      <c r="G54" s="21">
        <f t="shared" si="6"/>
        <v>0.63983949764216708</v>
      </c>
      <c r="H54" s="196">
        <v>56363.333333333336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28321.599999999999</v>
      </c>
      <c r="F55" s="70">
        <v>48061.599999999999</v>
      </c>
      <c r="G55" s="21">
        <f t="shared" si="6"/>
        <v>0.69699452008361118</v>
      </c>
      <c r="H55" s="196">
        <v>49633.599999999999</v>
      </c>
      <c r="I55" s="21">
        <f t="shared" si="7"/>
        <v>-3.1672093098223782E-2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27694.6</v>
      </c>
      <c r="F56" s="70">
        <v>62615</v>
      </c>
      <c r="G56" s="21">
        <f t="shared" si="6"/>
        <v>1.2609100691109458</v>
      </c>
      <c r="H56" s="196">
        <v>63921.25</v>
      </c>
      <c r="I56" s="21">
        <f t="shared" si="7"/>
        <v>-2.043530124958445E-2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19451.599999999999</v>
      </c>
      <c r="F57" s="98">
        <v>31762.5</v>
      </c>
      <c r="G57" s="21">
        <f t="shared" si="6"/>
        <v>0.63289909313372694</v>
      </c>
      <c r="H57" s="201">
        <v>31762.5</v>
      </c>
      <c r="I57" s="21">
        <f t="shared" si="7"/>
        <v>0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4766.62</v>
      </c>
      <c r="F58" s="50">
        <v>28333.333333333332</v>
      </c>
      <c r="G58" s="29">
        <f t="shared" si="6"/>
        <v>4.9441141381803737</v>
      </c>
      <c r="H58" s="188">
        <v>28333.333333333332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41347</v>
      </c>
      <c r="F59" s="68">
        <v>79021.142857142855</v>
      </c>
      <c r="G59" s="21">
        <f t="shared" si="6"/>
        <v>0.911169924230122</v>
      </c>
      <c r="H59" s="195">
        <v>72669.71428571429</v>
      </c>
      <c r="I59" s="21">
        <f t="shared" si="7"/>
        <v>8.7401314754820159E-2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42744.142857142855</v>
      </c>
      <c r="F60" s="70">
        <v>82066.333333333328</v>
      </c>
      <c r="G60" s="21">
        <f t="shared" si="6"/>
        <v>0.91994336177499114</v>
      </c>
      <c r="H60" s="196">
        <v>73599.666666666672</v>
      </c>
      <c r="I60" s="21">
        <f t="shared" si="7"/>
        <v>0.11503675288384445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218000</v>
      </c>
      <c r="F61" s="73">
        <v>523550</v>
      </c>
      <c r="G61" s="29">
        <f t="shared" si="6"/>
        <v>1.401605504587156</v>
      </c>
      <c r="H61" s="197">
        <v>523550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50694.162222222214</v>
      </c>
      <c r="F63" s="54">
        <v>124141.625</v>
      </c>
      <c r="G63" s="21">
        <f t="shared" ref="G63:G68" si="8">(F63-E63)/E63</f>
        <v>1.4488347288552579</v>
      </c>
      <c r="H63" s="190">
        <v>125329.125</v>
      </c>
      <c r="I63" s="21">
        <f t="shared" ref="I63:I74" si="9">(F63-H63)/H63</f>
        <v>-9.4750521875900749E-3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350689.32476190478</v>
      </c>
      <c r="F64" s="46">
        <v>706187</v>
      </c>
      <c r="G64" s="21">
        <f t="shared" si="8"/>
        <v>1.0137111401365155</v>
      </c>
      <c r="H64" s="184">
        <v>706187</v>
      </c>
      <c r="I64" s="21">
        <f t="shared" si="9"/>
        <v>0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153380.00000000003</v>
      </c>
      <c r="F65" s="46">
        <v>446556.6</v>
      </c>
      <c r="G65" s="21">
        <f t="shared" si="8"/>
        <v>1.9114395618724731</v>
      </c>
      <c r="H65" s="184">
        <v>452963.83333333331</v>
      </c>
      <c r="I65" s="21">
        <f t="shared" si="9"/>
        <v>-1.4145132264054939E-2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77999</v>
      </c>
      <c r="F66" s="46">
        <v>193295.75</v>
      </c>
      <c r="G66" s="21">
        <f t="shared" si="8"/>
        <v>1.4781824125950334</v>
      </c>
      <c r="H66" s="184">
        <v>193295.75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41564.416666666672</v>
      </c>
      <c r="F67" s="46">
        <v>86219.125</v>
      </c>
      <c r="G67" s="21">
        <f t="shared" si="8"/>
        <v>1.0743494535590337</v>
      </c>
      <c r="H67" s="184">
        <v>82752.555555555562</v>
      </c>
      <c r="I67" s="21">
        <f t="shared" si="9"/>
        <v>4.1890784171821398E-2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33854.666666666672</v>
      </c>
      <c r="F68" s="58">
        <v>66394.5</v>
      </c>
      <c r="G68" s="31">
        <f t="shared" si="8"/>
        <v>0.96116241975503103</v>
      </c>
      <c r="H68" s="193">
        <v>66394.5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44894.284523809525</v>
      </c>
      <c r="F70" s="43">
        <v>73247.875</v>
      </c>
      <c r="G70" s="21">
        <f>(F70-E70)/E70</f>
        <v>0.63156347800026191</v>
      </c>
      <c r="H70" s="182">
        <v>73247.875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21680.5</v>
      </c>
      <c r="F71" s="47">
        <v>60098.25</v>
      </c>
      <c r="G71" s="21">
        <f>(F71-E71)/E71</f>
        <v>1.77199557205784</v>
      </c>
      <c r="H71" s="185">
        <v>60098.25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14882.573333333334</v>
      </c>
      <c r="F72" s="47">
        <v>26693</v>
      </c>
      <c r="G72" s="21">
        <f>(F72-E72)/E72</f>
        <v>0.79357422954632395</v>
      </c>
      <c r="H72" s="185">
        <v>26693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24025.75</v>
      </c>
      <c r="F73" s="47">
        <v>40115</v>
      </c>
      <c r="G73" s="21">
        <f>(F73-E73)/E73</f>
        <v>0.66966691986722582</v>
      </c>
      <c r="H73" s="185">
        <v>40115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16000.914285714287</v>
      </c>
      <c r="F74" s="50">
        <v>30208.6</v>
      </c>
      <c r="G74" s="21">
        <f>(F74-E74)/E74</f>
        <v>0.88792961830752504</v>
      </c>
      <c r="H74" s="188">
        <v>28598.833333333332</v>
      </c>
      <c r="I74" s="21">
        <f t="shared" si="9"/>
        <v>5.6287843909716591E-2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15972.86</v>
      </c>
      <c r="F76" s="43">
        <v>23892.5</v>
      </c>
      <c r="G76" s="22">
        <f t="shared" ref="G76:G82" si="10">(F76-E76)/E76</f>
        <v>0.4958185321852191</v>
      </c>
      <c r="H76" s="182">
        <v>23892.5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15658.275</v>
      </c>
      <c r="F77" s="32">
        <v>29121.142857142859</v>
      </c>
      <c r="G77" s="21">
        <f t="shared" si="10"/>
        <v>0.8597925286880489</v>
      </c>
      <c r="H77" s="176">
        <v>30620.428571428572</v>
      </c>
      <c r="I77" s="21">
        <f t="shared" si="11"/>
        <v>-4.8963577070396495E-2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6226.88</v>
      </c>
      <c r="F78" s="47">
        <v>14883.833333333334</v>
      </c>
      <c r="G78" s="21">
        <f t="shared" si="10"/>
        <v>1.3902553659831784</v>
      </c>
      <c r="H78" s="185">
        <v>14885.6</v>
      </c>
      <c r="I78" s="21">
        <f t="shared" si="11"/>
        <v>-1.1868293294636589E-4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10986.288888888888</v>
      </c>
      <c r="F79" s="47">
        <v>23923.666666666668</v>
      </c>
      <c r="G79" s="21">
        <f t="shared" si="10"/>
        <v>1.1775930806682271</v>
      </c>
      <c r="H79" s="185">
        <v>23784.777777777777</v>
      </c>
      <c r="I79" s="21">
        <f t="shared" si="11"/>
        <v>5.8394024189141261E-3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17796.653333333332</v>
      </c>
      <c r="F80" s="61">
        <v>34370.5</v>
      </c>
      <c r="G80" s="21">
        <f t="shared" si="10"/>
        <v>0.93129007775993855</v>
      </c>
      <c r="H80" s="194">
        <v>33155.599999999999</v>
      </c>
      <c r="I80" s="21">
        <f t="shared" si="11"/>
        <v>3.6642377154990455E-2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56000</v>
      </c>
      <c r="F81" s="61">
        <v>104666</v>
      </c>
      <c r="G81" s="21">
        <f t="shared" si="10"/>
        <v>0.86903571428571424</v>
      </c>
      <c r="H81" s="194">
        <v>95999.5</v>
      </c>
      <c r="I81" s="21">
        <f t="shared" si="11"/>
        <v>9.0276511856832581E-2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27534.904761904756</v>
      </c>
      <c r="F82" s="50">
        <v>47437.8</v>
      </c>
      <c r="G82" s="23">
        <f t="shared" si="10"/>
        <v>0.72282419024856814</v>
      </c>
      <c r="H82" s="188">
        <v>47437.8</v>
      </c>
      <c r="I82" s="23">
        <f t="shared" si="11"/>
        <v>0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221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s="126" customFormat="1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12</v>
      </c>
      <c r="C16" s="163" t="s">
        <v>92</v>
      </c>
      <c r="D16" s="160" t="s">
        <v>81</v>
      </c>
      <c r="E16" s="181">
        <v>2424.2600000000002</v>
      </c>
      <c r="F16" s="181">
        <v>5828</v>
      </c>
      <c r="G16" s="169">
        <f>(F16-E16)/E16</f>
        <v>1.4040325707638617</v>
      </c>
      <c r="H16" s="181">
        <v>6883.1750000000002</v>
      </c>
      <c r="I16" s="169">
        <f>(F16-H16)/H16</f>
        <v>-0.15329771508061327</v>
      </c>
    </row>
    <row r="17" spans="1:9" ht="16.5">
      <c r="A17" s="130"/>
      <c r="B17" s="177" t="s">
        <v>8</v>
      </c>
      <c r="C17" s="164" t="s">
        <v>89</v>
      </c>
      <c r="D17" s="160" t="s">
        <v>161</v>
      </c>
      <c r="E17" s="184">
        <v>14106.971428571429</v>
      </c>
      <c r="F17" s="184">
        <v>19933.133333333331</v>
      </c>
      <c r="G17" s="169">
        <f>(F17-E17)/E17</f>
        <v>0.41299877399354035</v>
      </c>
      <c r="H17" s="184">
        <v>22723.599999999999</v>
      </c>
      <c r="I17" s="169">
        <f>(F17-H17)/H17</f>
        <v>-0.12280037787439786</v>
      </c>
    </row>
    <row r="18" spans="1:9" ht="16.5">
      <c r="A18" s="130"/>
      <c r="B18" s="177" t="s">
        <v>15</v>
      </c>
      <c r="C18" s="164" t="s">
        <v>95</v>
      </c>
      <c r="D18" s="160" t="s">
        <v>82</v>
      </c>
      <c r="E18" s="184">
        <v>7191.7000000000007</v>
      </c>
      <c r="F18" s="184">
        <v>12119.333333333332</v>
      </c>
      <c r="G18" s="169">
        <f>(F18-E18)/E18</f>
        <v>0.68518338269579249</v>
      </c>
      <c r="H18" s="184">
        <v>13649.855555555556</v>
      </c>
      <c r="I18" s="169">
        <f>(F18-H18)/H18</f>
        <v>-0.11212735665904493</v>
      </c>
    </row>
    <row r="19" spans="1:9" ht="16.5">
      <c r="A19" s="130"/>
      <c r="B19" s="177" t="s">
        <v>16</v>
      </c>
      <c r="C19" s="164" t="s">
        <v>96</v>
      </c>
      <c r="D19" s="160" t="s">
        <v>81</v>
      </c>
      <c r="E19" s="184">
        <v>2430.2283333333335</v>
      </c>
      <c r="F19" s="184">
        <v>6043.625</v>
      </c>
      <c r="G19" s="169">
        <f>(F19-E19)/E19</f>
        <v>1.4868548017093042</v>
      </c>
      <c r="H19" s="184">
        <v>6628</v>
      </c>
      <c r="I19" s="169">
        <f>(F19-H19)/H19</f>
        <v>-8.8167622208811108E-2</v>
      </c>
    </row>
    <row r="20" spans="1:9" ht="16.5">
      <c r="A20" s="130"/>
      <c r="B20" s="177" t="s">
        <v>10</v>
      </c>
      <c r="C20" s="164" t="s">
        <v>90</v>
      </c>
      <c r="D20" s="160" t="s">
        <v>161</v>
      </c>
      <c r="E20" s="184">
        <v>4744.0200000000004</v>
      </c>
      <c r="F20" s="184">
        <v>13605.444444444445</v>
      </c>
      <c r="G20" s="169">
        <f>(F20-E20)/E20</f>
        <v>1.8679146471651562</v>
      </c>
      <c r="H20" s="184">
        <v>14827.111111111111</v>
      </c>
      <c r="I20" s="169">
        <f>(F20-H20)/H20</f>
        <v>-8.2394112886304327E-2</v>
      </c>
    </row>
    <row r="21" spans="1:9" ht="16.5">
      <c r="A21" s="130"/>
      <c r="B21" s="177" t="s">
        <v>14</v>
      </c>
      <c r="C21" s="164" t="s">
        <v>94</v>
      </c>
      <c r="D21" s="160" t="s">
        <v>81</v>
      </c>
      <c r="E21" s="184">
        <v>3126.8100000000004</v>
      </c>
      <c r="F21" s="184">
        <v>6563.7444444444445</v>
      </c>
      <c r="G21" s="169">
        <f>(F21-E21)/E21</f>
        <v>1.0991823757901644</v>
      </c>
      <c r="H21" s="184">
        <v>7011</v>
      </c>
      <c r="I21" s="169">
        <f>(F21-H21)/H21</f>
        <v>-6.3793404015911492E-2</v>
      </c>
    </row>
    <row r="22" spans="1:9" ht="16.5">
      <c r="A22" s="130"/>
      <c r="B22" s="177" t="s">
        <v>19</v>
      </c>
      <c r="C22" s="164" t="s">
        <v>99</v>
      </c>
      <c r="D22" s="160" t="s">
        <v>161</v>
      </c>
      <c r="E22" s="184">
        <v>7049.87</v>
      </c>
      <c r="F22" s="184">
        <v>12220.8</v>
      </c>
      <c r="G22" s="169">
        <f>(F22-E22)/E22</f>
        <v>0.73347877336745204</v>
      </c>
      <c r="H22" s="184">
        <v>12995.8</v>
      </c>
      <c r="I22" s="169">
        <f>(F22-H22)/H22</f>
        <v>-5.9634651195001463E-2</v>
      </c>
    </row>
    <row r="23" spans="1:9" ht="16.5">
      <c r="A23" s="130"/>
      <c r="B23" s="177" t="s">
        <v>6</v>
      </c>
      <c r="C23" s="164" t="s">
        <v>86</v>
      </c>
      <c r="D23" s="162" t="s">
        <v>161</v>
      </c>
      <c r="E23" s="184">
        <v>5696.844444444444</v>
      </c>
      <c r="F23" s="184">
        <v>13766.555555555555</v>
      </c>
      <c r="G23" s="169">
        <f>(F23-E23)/E23</f>
        <v>1.4165229873848291</v>
      </c>
      <c r="H23" s="184">
        <v>14555.555555555555</v>
      </c>
      <c r="I23" s="169">
        <f>(F23-H23)/H23</f>
        <v>-5.4206106870229011E-2</v>
      </c>
    </row>
    <row r="24" spans="1:9" ht="16.5">
      <c r="A24" s="130"/>
      <c r="B24" s="177" t="s">
        <v>5</v>
      </c>
      <c r="C24" s="164" t="s">
        <v>85</v>
      </c>
      <c r="D24" s="162" t="s">
        <v>161</v>
      </c>
      <c r="E24" s="184">
        <v>6070.5355555555552</v>
      </c>
      <c r="F24" s="184">
        <v>15909.25</v>
      </c>
      <c r="G24" s="169">
        <f>(F24-E24)/E24</f>
        <v>1.6207325291819397</v>
      </c>
      <c r="H24" s="184">
        <v>16696.75</v>
      </c>
      <c r="I24" s="169">
        <f>(F24-H24)/H24</f>
        <v>-4.7164867414317156E-2</v>
      </c>
    </row>
    <row r="25" spans="1:9" ht="16.5">
      <c r="A25" s="130"/>
      <c r="B25" s="177" t="s">
        <v>4</v>
      </c>
      <c r="C25" s="164" t="s">
        <v>84</v>
      </c>
      <c r="D25" s="162" t="s">
        <v>161</v>
      </c>
      <c r="E25" s="184">
        <v>7677.28</v>
      </c>
      <c r="F25" s="184">
        <v>15421.522222222222</v>
      </c>
      <c r="G25" s="169">
        <f>(F25-E25)/E25</f>
        <v>1.0087221284390073</v>
      </c>
      <c r="H25" s="184">
        <v>16044.266666666666</v>
      </c>
      <c r="I25" s="169">
        <f>(F25-H25)/H25</f>
        <v>-3.8814141984952748E-2</v>
      </c>
    </row>
    <row r="26" spans="1:9" ht="16.5">
      <c r="A26" s="130"/>
      <c r="B26" s="177" t="s">
        <v>7</v>
      </c>
      <c r="C26" s="164" t="s">
        <v>87</v>
      </c>
      <c r="D26" s="162" t="s">
        <v>161</v>
      </c>
      <c r="E26" s="184">
        <v>5722.42</v>
      </c>
      <c r="F26" s="184">
        <v>10819.333333333332</v>
      </c>
      <c r="G26" s="169">
        <f>(F26-E26)/E26</f>
        <v>0.89069193336618635</v>
      </c>
      <c r="H26" s="184">
        <v>10955.444444444445</v>
      </c>
      <c r="I26" s="169">
        <f>(F26-H26)/H26</f>
        <v>-1.2424061095954503E-2</v>
      </c>
    </row>
    <row r="27" spans="1:9" ht="16.5">
      <c r="A27" s="130"/>
      <c r="B27" s="177" t="s">
        <v>13</v>
      </c>
      <c r="C27" s="164" t="s">
        <v>93</v>
      </c>
      <c r="D27" s="162" t="s">
        <v>81</v>
      </c>
      <c r="E27" s="184">
        <v>2430.9777777777776</v>
      </c>
      <c r="F27" s="184">
        <v>5546.875</v>
      </c>
      <c r="G27" s="169">
        <f>(F27-E27)/E27</f>
        <v>1.2817464851820028</v>
      </c>
      <c r="H27" s="184">
        <v>5598.9250000000002</v>
      </c>
      <c r="I27" s="169">
        <f>(F27-H27)/H27</f>
        <v>-9.2964274391959499E-3</v>
      </c>
    </row>
    <row r="28" spans="1:9" ht="16.5">
      <c r="A28" s="130"/>
      <c r="B28" s="177" t="s">
        <v>18</v>
      </c>
      <c r="C28" s="164" t="s">
        <v>98</v>
      </c>
      <c r="D28" s="162" t="s">
        <v>83</v>
      </c>
      <c r="E28" s="184">
        <v>7060.881388888889</v>
      </c>
      <c r="F28" s="184">
        <v>17864.285714285714</v>
      </c>
      <c r="G28" s="169">
        <f>(F28-E28)/E28</f>
        <v>1.5300362278280482</v>
      </c>
      <c r="H28" s="184">
        <v>17585.714285714286</v>
      </c>
      <c r="I28" s="169">
        <f>(F28-H28)/H28</f>
        <v>1.5840779853777357E-2</v>
      </c>
    </row>
    <row r="29" spans="1:9" ht="17.25" thickBot="1">
      <c r="A29" s="131"/>
      <c r="B29" s="177" t="s">
        <v>17</v>
      </c>
      <c r="C29" s="164" t="s">
        <v>97</v>
      </c>
      <c r="D29" s="162" t="s">
        <v>161</v>
      </c>
      <c r="E29" s="184">
        <v>3862.931111111111</v>
      </c>
      <c r="F29" s="184">
        <v>14988.222222222223</v>
      </c>
      <c r="G29" s="169">
        <f>(F29-E29)/E29</f>
        <v>2.8800128169800825</v>
      </c>
      <c r="H29" s="184">
        <v>14743.625</v>
      </c>
      <c r="I29" s="169">
        <f>(F29-H29)/H29</f>
        <v>1.6590032791950596E-2</v>
      </c>
    </row>
    <row r="30" spans="1:9" ht="16.5">
      <c r="A30" s="37"/>
      <c r="B30" s="177" t="s">
        <v>11</v>
      </c>
      <c r="C30" s="164" t="s">
        <v>91</v>
      </c>
      <c r="D30" s="162" t="s">
        <v>81</v>
      </c>
      <c r="E30" s="184">
        <v>1902.51</v>
      </c>
      <c r="F30" s="184">
        <v>5047.2222222222226</v>
      </c>
      <c r="G30" s="169">
        <f>(F30-E30)/E30</f>
        <v>1.6529280909021358</v>
      </c>
      <c r="H30" s="184">
        <v>4658.3333333333339</v>
      </c>
      <c r="I30" s="169">
        <f>(F30-H30)/H30</f>
        <v>8.3482409063804358E-2</v>
      </c>
    </row>
    <row r="31" spans="1:9" ht="17.25" thickBot="1">
      <c r="A31" s="38"/>
      <c r="B31" s="178" t="s">
        <v>9</v>
      </c>
      <c r="C31" s="165" t="s">
        <v>88</v>
      </c>
      <c r="D31" s="161" t="s">
        <v>161</v>
      </c>
      <c r="E31" s="187">
        <v>8945.7400000000016</v>
      </c>
      <c r="F31" s="187">
        <v>18994.333333333336</v>
      </c>
      <c r="G31" s="171">
        <f>(F31-E31)/E31</f>
        <v>1.123282515849257</v>
      </c>
      <c r="H31" s="187">
        <v>15666</v>
      </c>
      <c r="I31" s="171">
        <f>(F31-H31)/H31</f>
        <v>0.21245584918507185</v>
      </c>
    </row>
    <row r="32" spans="1:9" ht="15.75" customHeight="1" thickBot="1">
      <c r="A32" s="221" t="s">
        <v>188</v>
      </c>
      <c r="B32" s="222"/>
      <c r="C32" s="222"/>
      <c r="D32" s="223"/>
      <c r="E32" s="99">
        <f>SUM(E16:E31)</f>
        <v>90443.980039682545</v>
      </c>
      <c r="F32" s="100">
        <f>SUM(F16:F31)</f>
        <v>194671.68015873016</v>
      </c>
      <c r="G32" s="101">
        <f t="shared" ref="G32" si="0">(F32-E32)/E32</f>
        <v>1.1524006359883481</v>
      </c>
      <c r="H32" s="100">
        <f>SUM(H16:H31)</f>
        <v>201223.15595238094</v>
      </c>
      <c r="I32" s="104">
        <f t="shared" ref="I32" si="1">(F32-H32)/H32</f>
        <v>-3.2558259821753192E-2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27</v>
      </c>
      <c r="C34" s="166" t="s">
        <v>101</v>
      </c>
      <c r="D34" s="168" t="s">
        <v>161</v>
      </c>
      <c r="E34" s="190">
        <v>13617.423888888889</v>
      </c>
      <c r="F34" s="190">
        <v>18783.157142857141</v>
      </c>
      <c r="G34" s="169">
        <f>(F34-E34)/E34</f>
        <v>0.37934731973668107</v>
      </c>
      <c r="H34" s="190">
        <v>27416.457142857143</v>
      </c>
      <c r="I34" s="169">
        <f>(F34-H34)/H34</f>
        <v>-0.31489480770673722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14042.622777777779</v>
      </c>
      <c r="F35" s="184">
        <v>20235.571428571428</v>
      </c>
      <c r="G35" s="169">
        <f>(F35-E35)/E35</f>
        <v>0.44101082460136215</v>
      </c>
      <c r="H35" s="184">
        <v>28249.857142857141</v>
      </c>
      <c r="I35" s="169">
        <f>(F35-H35)/H35</f>
        <v>-0.28369296431334673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12945.898095238095</v>
      </c>
      <c r="F36" s="184">
        <v>25316.6</v>
      </c>
      <c r="G36" s="169">
        <f>(F36-E36)/E36</f>
        <v>0.95556923233562552</v>
      </c>
      <c r="H36" s="184">
        <v>26887.5</v>
      </c>
      <c r="I36" s="169">
        <f>(F36-H36)/H36</f>
        <v>-5.842491864249192E-2</v>
      </c>
    </row>
    <row r="37" spans="1:9" ht="16.5">
      <c r="A37" s="37"/>
      <c r="B37" s="177" t="s">
        <v>30</v>
      </c>
      <c r="C37" s="164" t="s">
        <v>104</v>
      </c>
      <c r="D37" s="160" t="s">
        <v>161</v>
      </c>
      <c r="E37" s="184">
        <v>9254.14</v>
      </c>
      <c r="F37" s="184">
        <v>33966</v>
      </c>
      <c r="G37" s="169">
        <f>(F37-E37)/E37</f>
        <v>2.6703572671258486</v>
      </c>
      <c r="H37" s="184">
        <v>30688.777777777777</v>
      </c>
      <c r="I37" s="169">
        <f>(F37-H37)/H37</f>
        <v>0.1067889456515049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9124.6666666666679</v>
      </c>
      <c r="F38" s="187">
        <v>13133.3</v>
      </c>
      <c r="G38" s="171">
        <f>(F38-E38)/E38</f>
        <v>0.43931833126324221</v>
      </c>
      <c r="H38" s="187">
        <v>11683.3</v>
      </c>
      <c r="I38" s="171">
        <f>(F38-H38)/H38</f>
        <v>0.12410877063843265</v>
      </c>
    </row>
    <row r="39" spans="1:9" ht="15.75" customHeight="1" thickBot="1">
      <c r="A39" s="221" t="s">
        <v>189</v>
      </c>
      <c r="B39" s="222"/>
      <c r="C39" s="222"/>
      <c r="D39" s="223"/>
      <c r="E39" s="83">
        <f>SUM(E34:E38)</f>
        <v>58984.751428571428</v>
      </c>
      <c r="F39" s="102">
        <f>SUM(F34:F38)</f>
        <v>111434.62857142858</v>
      </c>
      <c r="G39" s="103">
        <f t="shared" ref="G39" si="2">(F39-E39)/E39</f>
        <v>0.88921078537344023</v>
      </c>
      <c r="H39" s="102">
        <f>SUM(H34:H38)</f>
        <v>124925.89206349207</v>
      </c>
      <c r="I39" s="104">
        <f t="shared" ref="I39" si="3">(F39-H39)/H39</f>
        <v>-0.107994133715745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34</v>
      </c>
      <c r="C41" s="164" t="s">
        <v>154</v>
      </c>
      <c r="D41" s="168" t="s">
        <v>161</v>
      </c>
      <c r="E41" s="182">
        <v>28350.533333333336</v>
      </c>
      <c r="F41" s="184">
        <v>85942.333333333328</v>
      </c>
      <c r="G41" s="169">
        <f>(F41-E41)/E41</f>
        <v>2.031418574136171</v>
      </c>
      <c r="H41" s="184">
        <v>87942.333333333328</v>
      </c>
      <c r="I41" s="169">
        <f>(F41-H41)/H41</f>
        <v>-2.2742175743953427E-2</v>
      </c>
    </row>
    <row r="42" spans="1:9" ht="16.5">
      <c r="A42" s="37"/>
      <c r="B42" s="177" t="s">
        <v>31</v>
      </c>
      <c r="C42" s="164" t="s">
        <v>105</v>
      </c>
      <c r="D42" s="160" t="s">
        <v>161</v>
      </c>
      <c r="E42" s="185">
        <v>285033.2</v>
      </c>
      <c r="F42" s="184">
        <v>430723.1</v>
      </c>
      <c r="G42" s="169">
        <f>(F42-E42)/E42</f>
        <v>0.51113308905769561</v>
      </c>
      <c r="H42" s="184">
        <v>426389.8</v>
      </c>
      <c r="I42" s="169">
        <f>(F42-H42)/H42</f>
        <v>1.0162766557736579E-2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162034</v>
      </c>
      <c r="F43" s="192">
        <v>289574.83333333337</v>
      </c>
      <c r="G43" s="169">
        <f>(F43-E43)/E43</f>
        <v>0.78712389580787601</v>
      </c>
      <c r="H43" s="192">
        <v>282777.71428571432</v>
      </c>
      <c r="I43" s="169">
        <f>(F43-H43)/H43</f>
        <v>2.4036968630248377E-2</v>
      </c>
    </row>
    <row r="44" spans="1:9" ht="16.5">
      <c r="A44" s="37"/>
      <c r="B44" s="177" t="s">
        <v>33</v>
      </c>
      <c r="C44" s="164" t="s">
        <v>107</v>
      </c>
      <c r="D44" s="160" t="s">
        <v>161</v>
      </c>
      <c r="E44" s="185">
        <v>114522.3</v>
      </c>
      <c r="F44" s="185">
        <v>191448</v>
      </c>
      <c r="G44" s="169">
        <f>(F44-E44)/E44</f>
        <v>0.67170935267629095</v>
      </c>
      <c r="H44" s="185">
        <v>185606.33333333334</v>
      </c>
      <c r="I44" s="169">
        <f>(F44-H44)/H44</f>
        <v>3.1473423141092471E-2</v>
      </c>
    </row>
    <row r="45" spans="1:9" ht="16.5">
      <c r="A45" s="37"/>
      <c r="B45" s="177" t="s">
        <v>36</v>
      </c>
      <c r="C45" s="164" t="s">
        <v>153</v>
      </c>
      <c r="D45" s="160" t="s">
        <v>161</v>
      </c>
      <c r="E45" s="185">
        <v>54949.8</v>
      </c>
      <c r="F45" s="185">
        <v>207928.28571428571</v>
      </c>
      <c r="G45" s="169">
        <f>(F45-E45)/E45</f>
        <v>2.7839680165220928</v>
      </c>
      <c r="H45" s="185">
        <v>193357.14285714287</v>
      </c>
      <c r="I45" s="169">
        <f>(F45-H45)/H45</f>
        <v>7.5358699667528534E-2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20666.333333333336</v>
      </c>
      <c r="F46" s="188">
        <v>79000</v>
      </c>
      <c r="G46" s="175">
        <f>(F46-E46)/E46</f>
        <v>2.8226423006822685</v>
      </c>
      <c r="H46" s="188">
        <v>70000</v>
      </c>
      <c r="I46" s="175">
        <f>(F46-H46)/H46</f>
        <v>0.12857142857142856</v>
      </c>
    </row>
    <row r="47" spans="1:9" ht="15.75" customHeight="1" thickBot="1">
      <c r="A47" s="221" t="s">
        <v>190</v>
      </c>
      <c r="B47" s="222"/>
      <c r="C47" s="222"/>
      <c r="D47" s="223"/>
      <c r="E47" s="83">
        <f>SUM(E41:E46)</f>
        <v>665556.16666666674</v>
      </c>
      <c r="F47" s="83">
        <f>SUM(F41:F46)</f>
        <v>1284616.5523809523</v>
      </c>
      <c r="G47" s="103">
        <f t="shared" ref="G47" si="4">(F47-E47)/E47</f>
        <v>0.93013995920847969</v>
      </c>
      <c r="H47" s="102">
        <f>SUM(H41:H46)</f>
        <v>1246073.3238095238</v>
      </c>
      <c r="I47" s="104">
        <f t="shared" ref="I47" si="5">(F47-H47)/H47</f>
        <v>3.0931750030241571E-2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47</v>
      </c>
      <c r="C49" s="164" t="s">
        <v>113</v>
      </c>
      <c r="D49" s="168" t="s">
        <v>114</v>
      </c>
      <c r="E49" s="182">
        <v>119506.125</v>
      </c>
      <c r="F49" s="182">
        <v>293867.57142857142</v>
      </c>
      <c r="G49" s="169">
        <f>(F49-E49)/E49</f>
        <v>1.4590168196698823</v>
      </c>
      <c r="H49" s="182">
        <v>297515.42857142858</v>
      </c>
      <c r="I49" s="169">
        <f>(F49-H49)/H49</f>
        <v>-1.226106881371824E-2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39585.605555555558</v>
      </c>
      <c r="F50" s="185">
        <v>97574.222222222219</v>
      </c>
      <c r="G50" s="169">
        <f>(F50-E50)/E50</f>
        <v>1.4648914890359275</v>
      </c>
      <c r="H50" s="185">
        <v>98463.111111111109</v>
      </c>
      <c r="I50" s="169">
        <f>(F50-H50)/H50</f>
        <v>-9.0276335864080109E-3</v>
      </c>
    </row>
    <row r="51" spans="1:9" ht="16.5">
      <c r="A51" s="37"/>
      <c r="B51" s="177" t="s">
        <v>45</v>
      </c>
      <c r="C51" s="164" t="s">
        <v>109</v>
      </c>
      <c r="D51" s="160" t="s">
        <v>108</v>
      </c>
      <c r="E51" s="185">
        <v>48489.186111111114</v>
      </c>
      <c r="F51" s="185">
        <v>121014.22222222222</v>
      </c>
      <c r="G51" s="169">
        <f>(F51-E51)/E51</f>
        <v>1.4956950596143801</v>
      </c>
      <c r="H51" s="185">
        <v>121180.88888888889</v>
      </c>
      <c r="I51" s="169">
        <f>(F51-H51)/H51</f>
        <v>-1.3753543829793876E-3</v>
      </c>
    </row>
    <row r="52" spans="1:9" ht="16.5">
      <c r="A52" s="37"/>
      <c r="B52" s="177" t="s">
        <v>49</v>
      </c>
      <c r="C52" s="164" t="s">
        <v>158</v>
      </c>
      <c r="D52" s="160" t="s">
        <v>199</v>
      </c>
      <c r="E52" s="185">
        <v>14073.333333333332</v>
      </c>
      <c r="F52" s="185">
        <v>32292</v>
      </c>
      <c r="G52" s="169">
        <f>(F52-E52)/E52</f>
        <v>1.2945523448602561</v>
      </c>
      <c r="H52" s="185">
        <v>32292</v>
      </c>
      <c r="I52" s="169">
        <f>(F52-H52)/H52</f>
        <v>0</v>
      </c>
    </row>
    <row r="53" spans="1:9" ht="16.5">
      <c r="A53" s="37"/>
      <c r="B53" s="177" t="s">
        <v>50</v>
      </c>
      <c r="C53" s="164" t="s">
        <v>159</v>
      </c>
      <c r="D53" s="162" t="s">
        <v>112</v>
      </c>
      <c r="E53" s="185">
        <v>114724.36666666667</v>
      </c>
      <c r="F53" s="185">
        <v>269750</v>
      </c>
      <c r="G53" s="169">
        <f>(F53-E53)/E53</f>
        <v>1.3512877676959645</v>
      </c>
      <c r="H53" s="185">
        <v>269750</v>
      </c>
      <c r="I53" s="169">
        <f>(F53-H53)/H53</f>
        <v>0</v>
      </c>
    </row>
    <row r="54" spans="1:9" ht="16.5" customHeight="1" thickBot="1">
      <c r="A54" s="38"/>
      <c r="B54" s="177" t="s">
        <v>48</v>
      </c>
      <c r="C54" s="164" t="s">
        <v>157</v>
      </c>
      <c r="D54" s="161" t="s">
        <v>114</v>
      </c>
      <c r="E54" s="188">
        <v>160531.25</v>
      </c>
      <c r="F54" s="188">
        <v>351316.12142857147</v>
      </c>
      <c r="G54" s="175">
        <f>(F54-E54)/E54</f>
        <v>1.1884593898606748</v>
      </c>
      <c r="H54" s="188">
        <v>337678.26285714284</v>
      </c>
      <c r="I54" s="175">
        <f>(F54-H54)/H54</f>
        <v>4.0387137910615892E-2</v>
      </c>
    </row>
    <row r="55" spans="1:9" ht="15.75" customHeight="1" thickBot="1">
      <c r="A55" s="221" t="s">
        <v>191</v>
      </c>
      <c r="B55" s="222"/>
      <c r="C55" s="222"/>
      <c r="D55" s="223"/>
      <c r="E55" s="83">
        <f>SUM(E49:E54)</f>
        <v>496909.8666666667</v>
      </c>
      <c r="F55" s="83">
        <f>SUM(F49:F54)</f>
        <v>1165814.1373015873</v>
      </c>
      <c r="G55" s="103">
        <f t="shared" ref="G55" si="6">(F55-E55)/E55</f>
        <v>1.34612797109869</v>
      </c>
      <c r="H55" s="83">
        <f>SUM(H49:H54)</f>
        <v>1156879.6914285715</v>
      </c>
      <c r="I55" s="104">
        <f t="shared" ref="I55" si="7">(F55-H55)/H55</f>
        <v>7.7228824563279376E-3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40</v>
      </c>
      <c r="C57" s="167" t="s">
        <v>117</v>
      </c>
      <c r="D57" s="168" t="s">
        <v>114</v>
      </c>
      <c r="E57" s="182">
        <v>28321.599999999999</v>
      </c>
      <c r="F57" s="143">
        <v>48061.599999999999</v>
      </c>
      <c r="G57" s="170">
        <f>(F57-E57)/E57</f>
        <v>0.69699452008361118</v>
      </c>
      <c r="H57" s="143">
        <v>49633.599999999999</v>
      </c>
      <c r="I57" s="170">
        <f>(F57-H57)/H57</f>
        <v>-3.1672093098223782E-2</v>
      </c>
    </row>
    <row r="58" spans="1:9" ht="16.5">
      <c r="A58" s="109"/>
      <c r="B58" s="199" t="s">
        <v>41</v>
      </c>
      <c r="C58" s="164" t="s">
        <v>118</v>
      </c>
      <c r="D58" s="160" t="s">
        <v>114</v>
      </c>
      <c r="E58" s="185">
        <v>27694.6</v>
      </c>
      <c r="F58" s="196">
        <v>62615</v>
      </c>
      <c r="G58" s="169">
        <f>(F58-E58)/E58</f>
        <v>1.2609100691109458</v>
      </c>
      <c r="H58" s="196">
        <v>63921.25</v>
      </c>
      <c r="I58" s="169">
        <f>(F58-H58)/H58</f>
        <v>-2.043530124958445E-2</v>
      </c>
    </row>
    <row r="59" spans="1:9" ht="16.5">
      <c r="A59" s="109"/>
      <c r="B59" s="199" t="s">
        <v>38</v>
      </c>
      <c r="C59" s="164" t="s">
        <v>115</v>
      </c>
      <c r="D59" s="160" t="s">
        <v>114</v>
      </c>
      <c r="E59" s="185">
        <v>20827</v>
      </c>
      <c r="F59" s="196">
        <v>53916.666666666664</v>
      </c>
      <c r="G59" s="169">
        <f>(F59-E59)/E59</f>
        <v>1.5887869912453385</v>
      </c>
      <c r="H59" s="196">
        <v>53916.666666666664</v>
      </c>
      <c r="I59" s="169">
        <f>(F59-H59)/H59</f>
        <v>0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34371.25</v>
      </c>
      <c r="F60" s="196">
        <v>56363.333333333336</v>
      </c>
      <c r="G60" s="169">
        <f>(F60-E60)/E60</f>
        <v>0.63983949764216708</v>
      </c>
      <c r="H60" s="196">
        <v>56363.333333333336</v>
      </c>
      <c r="I60" s="169">
        <f>(F60-H60)/H60</f>
        <v>0</v>
      </c>
    </row>
    <row r="61" spans="1:9" s="126" customFormat="1" ht="16.5">
      <c r="A61" s="148"/>
      <c r="B61" s="199" t="s">
        <v>42</v>
      </c>
      <c r="C61" s="164" t="s">
        <v>198</v>
      </c>
      <c r="D61" s="160" t="s">
        <v>114</v>
      </c>
      <c r="E61" s="185">
        <v>19451.599999999999</v>
      </c>
      <c r="F61" s="201">
        <v>31762.5</v>
      </c>
      <c r="G61" s="169">
        <f>(F61-E61)/E61</f>
        <v>0.63289909313372694</v>
      </c>
      <c r="H61" s="201">
        <v>31762.5</v>
      </c>
      <c r="I61" s="169">
        <f>(F61-H61)/H61</f>
        <v>0</v>
      </c>
    </row>
    <row r="62" spans="1:9" s="126" customFormat="1" ht="17.25" thickBot="1">
      <c r="A62" s="148"/>
      <c r="B62" s="200" t="s">
        <v>43</v>
      </c>
      <c r="C62" s="165" t="s">
        <v>119</v>
      </c>
      <c r="D62" s="161" t="s">
        <v>114</v>
      </c>
      <c r="E62" s="188">
        <v>4766.62</v>
      </c>
      <c r="F62" s="188">
        <v>28333.333333333332</v>
      </c>
      <c r="G62" s="174">
        <f>(F62-E62)/E62</f>
        <v>4.9441141381803737</v>
      </c>
      <c r="H62" s="188">
        <v>28333.333333333332</v>
      </c>
      <c r="I62" s="174">
        <f>(F62-H62)/H62</f>
        <v>0</v>
      </c>
    </row>
    <row r="63" spans="1:9" s="126" customFormat="1" ht="16.5">
      <c r="A63" s="148"/>
      <c r="B63" s="94" t="s">
        <v>56</v>
      </c>
      <c r="C63" s="163" t="s">
        <v>123</v>
      </c>
      <c r="D63" s="160" t="s">
        <v>120</v>
      </c>
      <c r="E63" s="185">
        <v>218000</v>
      </c>
      <c r="F63" s="195">
        <v>523550</v>
      </c>
      <c r="G63" s="169">
        <f>(F63-E63)/E63</f>
        <v>1.401605504587156</v>
      </c>
      <c r="H63" s="195">
        <v>523550</v>
      </c>
      <c r="I63" s="169">
        <f>(F63-H63)/H63</f>
        <v>0</v>
      </c>
    </row>
    <row r="64" spans="1:9" s="126" customFormat="1" ht="16.5">
      <c r="A64" s="148"/>
      <c r="B64" s="199" t="s">
        <v>54</v>
      </c>
      <c r="C64" s="164" t="s">
        <v>121</v>
      </c>
      <c r="D64" s="162" t="s">
        <v>120</v>
      </c>
      <c r="E64" s="192">
        <v>41347</v>
      </c>
      <c r="F64" s="196">
        <v>79021.142857142855</v>
      </c>
      <c r="G64" s="169">
        <f>(F64-E64)/E64</f>
        <v>0.911169924230122</v>
      </c>
      <c r="H64" s="196">
        <v>72669.71428571429</v>
      </c>
      <c r="I64" s="169">
        <f>(F64-H64)/H64</f>
        <v>8.7401314754820159E-2</v>
      </c>
    </row>
    <row r="65" spans="1:9" ht="16.5" customHeight="1" thickBot="1">
      <c r="A65" s="110"/>
      <c r="B65" s="200" t="s">
        <v>55</v>
      </c>
      <c r="C65" s="165" t="s">
        <v>122</v>
      </c>
      <c r="D65" s="161" t="s">
        <v>120</v>
      </c>
      <c r="E65" s="188">
        <v>42744.142857142855</v>
      </c>
      <c r="F65" s="197">
        <v>82066.333333333328</v>
      </c>
      <c r="G65" s="174">
        <f>(F65-E65)/E65</f>
        <v>0.91994336177499114</v>
      </c>
      <c r="H65" s="197">
        <v>73599.666666666672</v>
      </c>
      <c r="I65" s="174">
        <f>(F65-H65)/H65</f>
        <v>0.11503675288384445</v>
      </c>
    </row>
    <row r="66" spans="1:9" ht="15.75" customHeight="1" thickBot="1">
      <c r="A66" s="221" t="s">
        <v>192</v>
      </c>
      <c r="B66" s="232"/>
      <c r="C66" s="232"/>
      <c r="D66" s="233"/>
      <c r="E66" s="99">
        <f>SUM(E57:E65)</f>
        <v>437523.81285714282</v>
      </c>
      <c r="F66" s="99">
        <f>SUM(F57:F65)</f>
        <v>965689.90952380956</v>
      </c>
      <c r="G66" s="101">
        <f t="shared" ref="G66" si="8">(F66-E66)/E66</f>
        <v>1.2071710867977825</v>
      </c>
      <c r="H66" s="99">
        <f>SUM(H57:H65)</f>
        <v>953750.0642857143</v>
      </c>
      <c r="I66" s="152">
        <f t="shared" ref="I66" si="9">(F66-H66)/H66</f>
        <v>1.2518840821297658E-2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216</v>
      </c>
      <c r="E68" s="182">
        <v>153380.00000000003</v>
      </c>
      <c r="F68" s="190">
        <v>446556.6</v>
      </c>
      <c r="G68" s="169">
        <f>(F68-E68)/E68</f>
        <v>1.9114395618724731</v>
      </c>
      <c r="H68" s="190">
        <v>452963.83333333331</v>
      </c>
      <c r="I68" s="169">
        <f>(F68-H68)/H68</f>
        <v>-1.4145132264054939E-2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50694.162222222214</v>
      </c>
      <c r="F69" s="184">
        <v>124141.625</v>
      </c>
      <c r="G69" s="169">
        <f>(F69-E69)/E69</f>
        <v>1.4488347288552579</v>
      </c>
      <c r="H69" s="184">
        <v>125329.125</v>
      </c>
      <c r="I69" s="169">
        <f>(F69-H69)/H69</f>
        <v>-9.4750521875900749E-3</v>
      </c>
    </row>
    <row r="70" spans="1:9" ht="16.5">
      <c r="A70" s="37"/>
      <c r="B70" s="177" t="s">
        <v>60</v>
      </c>
      <c r="C70" s="164" t="s">
        <v>129</v>
      </c>
      <c r="D70" s="162" t="s">
        <v>215</v>
      </c>
      <c r="E70" s="185">
        <v>350689.32476190478</v>
      </c>
      <c r="F70" s="184">
        <v>706187</v>
      </c>
      <c r="G70" s="169">
        <f>(F70-E70)/E70</f>
        <v>1.0137111401365155</v>
      </c>
      <c r="H70" s="184">
        <v>706187</v>
      </c>
      <c r="I70" s="169">
        <f>(F70-H70)/H70</f>
        <v>0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77999</v>
      </c>
      <c r="F71" s="184">
        <v>193295.75</v>
      </c>
      <c r="G71" s="169">
        <f>(F71-E71)/E71</f>
        <v>1.4781824125950334</v>
      </c>
      <c r="H71" s="184">
        <v>193295.75</v>
      </c>
      <c r="I71" s="169">
        <f>(F71-H71)/H71</f>
        <v>0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33854.666666666672</v>
      </c>
      <c r="F72" s="184">
        <v>66394.5</v>
      </c>
      <c r="G72" s="169">
        <f>(F72-E72)/E72</f>
        <v>0.96116241975503103</v>
      </c>
      <c r="H72" s="184">
        <v>66394.5</v>
      </c>
      <c r="I72" s="169">
        <f>(F72-H72)/H72</f>
        <v>0</v>
      </c>
    </row>
    <row r="73" spans="1:9" ht="16.5" customHeight="1" thickBot="1">
      <c r="A73" s="37"/>
      <c r="B73" s="177" t="s">
        <v>63</v>
      </c>
      <c r="C73" s="164" t="s">
        <v>132</v>
      </c>
      <c r="D73" s="161" t="s">
        <v>126</v>
      </c>
      <c r="E73" s="188">
        <v>41564.416666666672</v>
      </c>
      <c r="F73" s="193">
        <v>86219.125</v>
      </c>
      <c r="G73" s="175">
        <f>(F73-E73)/E73</f>
        <v>1.0743494535590337</v>
      </c>
      <c r="H73" s="193">
        <v>82752.555555555562</v>
      </c>
      <c r="I73" s="175">
        <f>(F73-H73)/H73</f>
        <v>4.1890784171821398E-2</v>
      </c>
    </row>
    <row r="74" spans="1:9" ht="15.75" customHeight="1" thickBot="1">
      <c r="A74" s="221" t="s">
        <v>214</v>
      </c>
      <c r="B74" s="222"/>
      <c r="C74" s="222"/>
      <c r="D74" s="223"/>
      <c r="E74" s="83">
        <f>SUM(E68:E73)</f>
        <v>708181.57031746022</v>
      </c>
      <c r="F74" s="83">
        <f>SUM(F68:F73)</f>
        <v>1622794.6</v>
      </c>
      <c r="G74" s="103">
        <f t="shared" ref="G74" si="10">(F74-E74)/E74</f>
        <v>1.29149510241073</v>
      </c>
      <c r="H74" s="83">
        <f>SUM(H68:H73)</f>
        <v>1626922.7638888888</v>
      </c>
      <c r="I74" s="104">
        <f t="shared" ref="I74" si="11">(F74-H74)/H74</f>
        <v>-2.5374061882452096E-3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68</v>
      </c>
      <c r="C76" s="166" t="s">
        <v>138</v>
      </c>
      <c r="D76" s="168" t="s">
        <v>134</v>
      </c>
      <c r="E76" s="182">
        <v>44894.284523809525</v>
      </c>
      <c r="F76" s="182">
        <v>73247.875</v>
      </c>
      <c r="G76" s="169">
        <f>(F76-E76)/E76</f>
        <v>0.63156347800026191</v>
      </c>
      <c r="H76" s="182">
        <v>73247.875</v>
      </c>
      <c r="I76" s="169">
        <f>(F76-H76)/H76</f>
        <v>0</v>
      </c>
    </row>
    <row r="77" spans="1:9" ht="16.5">
      <c r="A77" s="37"/>
      <c r="B77" s="177" t="s">
        <v>67</v>
      </c>
      <c r="C77" s="164" t="s">
        <v>139</v>
      </c>
      <c r="D77" s="162" t="s">
        <v>135</v>
      </c>
      <c r="E77" s="185">
        <v>21680.5</v>
      </c>
      <c r="F77" s="185">
        <v>60098.25</v>
      </c>
      <c r="G77" s="169">
        <f>(F77-E77)/E77</f>
        <v>1.77199557205784</v>
      </c>
      <c r="H77" s="185">
        <v>60098.25</v>
      </c>
      <c r="I77" s="169">
        <f>(F77-H77)/H77</f>
        <v>0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14882.573333333334</v>
      </c>
      <c r="F78" s="185">
        <v>26693</v>
      </c>
      <c r="G78" s="169">
        <f>(F78-E78)/E78</f>
        <v>0.79357422954632395</v>
      </c>
      <c r="H78" s="185">
        <v>26693</v>
      </c>
      <c r="I78" s="169">
        <f>(F78-H78)/H78</f>
        <v>0</v>
      </c>
    </row>
    <row r="79" spans="1:9" ht="16.5">
      <c r="A79" s="37"/>
      <c r="B79" s="177" t="s">
        <v>70</v>
      </c>
      <c r="C79" s="164" t="s">
        <v>141</v>
      </c>
      <c r="D79" s="162" t="s">
        <v>137</v>
      </c>
      <c r="E79" s="185">
        <v>24025.75</v>
      </c>
      <c r="F79" s="185">
        <v>40115</v>
      </c>
      <c r="G79" s="169">
        <f>(F79-E79)/E79</f>
        <v>0.66966691986722582</v>
      </c>
      <c r="H79" s="185">
        <v>40115</v>
      </c>
      <c r="I79" s="169">
        <f>(F79-H79)/H79</f>
        <v>0</v>
      </c>
    </row>
    <row r="80" spans="1:9" ht="16.5" customHeight="1" thickBot="1">
      <c r="A80" s="38"/>
      <c r="B80" s="177" t="s">
        <v>71</v>
      </c>
      <c r="C80" s="164" t="s">
        <v>200</v>
      </c>
      <c r="D80" s="161" t="s">
        <v>134</v>
      </c>
      <c r="E80" s="188">
        <v>16000.914285714287</v>
      </c>
      <c r="F80" s="188">
        <v>30208.6</v>
      </c>
      <c r="G80" s="169">
        <f>(F80-E80)/E80</f>
        <v>0.88792961830752504</v>
      </c>
      <c r="H80" s="188">
        <v>28598.833333333332</v>
      </c>
      <c r="I80" s="169">
        <f>(F80-H80)/H80</f>
        <v>5.6287843909716591E-2</v>
      </c>
    </row>
    <row r="81" spans="1:11" ht="15.75" customHeight="1" thickBot="1">
      <c r="A81" s="221" t="s">
        <v>193</v>
      </c>
      <c r="B81" s="222"/>
      <c r="C81" s="222"/>
      <c r="D81" s="223"/>
      <c r="E81" s="83">
        <f>SUM(E76:E80)</f>
        <v>121484.02214285715</v>
      </c>
      <c r="F81" s="83">
        <f>SUM(F76:F80)</f>
        <v>230362.72500000001</v>
      </c>
      <c r="G81" s="103">
        <f t="shared" ref="G81" si="12">(F81-E81)/E81</f>
        <v>0.89623887106000422</v>
      </c>
      <c r="H81" s="83">
        <f>SUM(H76:H80)</f>
        <v>228752.95833333334</v>
      </c>
      <c r="I81" s="104">
        <f t="shared" ref="I81" si="13">(F81-H81)/H81</f>
        <v>7.0371403211360846E-3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76</v>
      </c>
      <c r="C83" s="164" t="s">
        <v>143</v>
      </c>
      <c r="D83" s="168" t="s">
        <v>161</v>
      </c>
      <c r="E83" s="185">
        <v>15658.275</v>
      </c>
      <c r="F83" s="246">
        <v>29121.142857142859</v>
      </c>
      <c r="G83" s="170">
        <f>(F83-E83)/E83</f>
        <v>0.8597925286880489</v>
      </c>
      <c r="H83" s="246">
        <v>30620.428571428572</v>
      </c>
      <c r="I83" s="170">
        <f>(F83-H83)/H83</f>
        <v>-4.8963577070396495E-2</v>
      </c>
    </row>
    <row r="84" spans="1:11" ht="16.5">
      <c r="A84" s="37"/>
      <c r="B84" s="177" t="s">
        <v>75</v>
      </c>
      <c r="C84" s="164" t="s">
        <v>148</v>
      </c>
      <c r="D84" s="160" t="s">
        <v>145</v>
      </c>
      <c r="E84" s="185">
        <v>6226.88</v>
      </c>
      <c r="F84" s="185">
        <v>14883.833333333334</v>
      </c>
      <c r="G84" s="169">
        <f>(F84-E84)/E84</f>
        <v>1.3902553659831784</v>
      </c>
      <c r="H84" s="185">
        <v>14885.6</v>
      </c>
      <c r="I84" s="169">
        <f>(F84-H84)/H84</f>
        <v>-1.1868293294636589E-4</v>
      </c>
    </row>
    <row r="85" spans="1:11" ht="16.5">
      <c r="A85" s="37"/>
      <c r="B85" s="177" t="s">
        <v>74</v>
      </c>
      <c r="C85" s="164" t="s">
        <v>144</v>
      </c>
      <c r="D85" s="162" t="s">
        <v>142</v>
      </c>
      <c r="E85" s="185">
        <v>15972.86</v>
      </c>
      <c r="F85" s="185">
        <v>23892.5</v>
      </c>
      <c r="G85" s="169">
        <f>(F85-E85)/E85</f>
        <v>0.4958185321852191</v>
      </c>
      <c r="H85" s="185">
        <v>23892.5</v>
      </c>
      <c r="I85" s="169">
        <f>(F85-H85)/H85</f>
        <v>0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27534.904761904756</v>
      </c>
      <c r="F86" s="185">
        <v>47437.8</v>
      </c>
      <c r="G86" s="169">
        <f>(F86-E86)/E86</f>
        <v>0.72282419024856814</v>
      </c>
      <c r="H86" s="185">
        <v>47437.8</v>
      </c>
      <c r="I86" s="169">
        <f>(F86-H86)/H86</f>
        <v>0</v>
      </c>
    </row>
    <row r="87" spans="1:11" ht="16.5">
      <c r="A87" s="37"/>
      <c r="B87" s="177" t="s">
        <v>77</v>
      </c>
      <c r="C87" s="164" t="s">
        <v>146</v>
      </c>
      <c r="D87" s="173" t="s">
        <v>162</v>
      </c>
      <c r="E87" s="194">
        <v>10986.288888888888</v>
      </c>
      <c r="F87" s="194">
        <v>23923.666666666668</v>
      </c>
      <c r="G87" s="169">
        <f>(F87-E87)/E87</f>
        <v>1.1775930806682271</v>
      </c>
      <c r="H87" s="194">
        <v>23784.777777777777</v>
      </c>
      <c r="I87" s="169">
        <f>(F87-H87)/H87</f>
        <v>5.8394024189141261E-3</v>
      </c>
    </row>
    <row r="88" spans="1:11" ht="16.5">
      <c r="A88" s="37"/>
      <c r="B88" s="177" t="s">
        <v>78</v>
      </c>
      <c r="C88" s="164" t="s">
        <v>149</v>
      </c>
      <c r="D88" s="173" t="s">
        <v>147</v>
      </c>
      <c r="E88" s="194">
        <v>17796.653333333332</v>
      </c>
      <c r="F88" s="194">
        <v>34370.5</v>
      </c>
      <c r="G88" s="169">
        <f>(F88-E88)/E88</f>
        <v>0.93129007775993855</v>
      </c>
      <c r="H88" s="194">
        <v>33155.599999999999</v>
      </c>
      <c r="I88" s="169">
        <f>(F88-H88)/H88</f>
        <v>3.6642377154990455E-2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56000</v>
      </c>
      <c r="F89" s="188">
        <v>104666</v>
      </c>
      <c r="G89" s="171">
        <f>(F89-E89)/E89</f>
        <v>0.86903571428571424</v>
      </c>
      <c r="H89" s="188">
        <v>95999.5</v>
      </c>
      <c r="I89" s="171">
        <f>(F89-H89)/H89</f>
        <v>9.0276511856832581E-2</v>
      </c>
    </row>
    <row r="90" spans="1:11" ht="15.75" customHeight="1" thickBot="1">
      <c r="A90" s="221" t="s">
        <v>194</v>
      </c>
      <c r="B90" s="222"/>
      <c r="C90" s="222"/>
      <c r="D90" s="223"/>
      <c r="E90" s="83">
        <f>SUM(E83:E89)</f>
        <v>150175.86198412697</v>
      </c>
      <c r="F90" s="83">
        <f>SUM(F83:F89)</f>
        <v>278295.44285714289</v>
      </c>
      <c r="G90" s="111">
        <f t="shared" ref="G90:G91" si="14">(F90-E90)/E90</f>
        <v>0.85313031788395988</v>
      </c>
      <c r="H90" s="83">
        <f>SUM(H83:H89)</f>
        <v>269776.20634920639</v>
      </c>
      <c r="I90" s="104">
        <f t="shared" ref="I90:I91" si="15">(F90-H90)/H90</f>
        <v>3.1578902465953365E-2</v>
      </c>
    </row>
    <row r="91" spans="1:11" ht="15.75" customHeight="1" thickBot="1">
      <c r="A91" s="221" t="s">
        <v>195</v>
      </c>
      <c r="B91" s="222"/>
      <c r="C91" s="222"/>
      <c r="D91" s="223"/>
      <c r="E91" s="99">
        <f>SUM(E90+E81+E74+E66+E55+E47+E39+E32)</f>
        <v>2729260.0321031748</v>
      </c>
      <c r="F91" s="99">
        <f>SUM(F32,F39,F47,F55,F66,F74,F81,F90)</f>
        <v>5853679.6757936496</v>
      </c>
      <c r="G91" s="101">
        <f t="shared" si="14"/>
        <v>1.1447863548871116</v>
      </c>
      <c r="H91" s="99">
        <f>SUM(H32,H39,H47,H55,H66,H74,H81,H90)</f>
        <v>5808304.0561111104</v>
      </c>
      <c r="I91" s="112">
        <f t="shared" si="15"/>
        <v>7.8121977162676345E-3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0.7109375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15" t="s">
        <v>3</v>
      </c>
      <c r="B13" s="215"/>
      <c r="C13" s="217" t="s">
        <v>0</v>
      </c>
      <c r="D13" s="211" t="s">
        <v>207</v>
      </c>
      <c r="E13" s="211" t="s">
        <v>208</v>
      </c>
      <c r="F13" s="211" t="s">
        <v>209</v>
      </c>
      <c r="G13" s="211" t="s">
        <v>210</v>
      </c>
      <c r="H13" s="211" t="s">
        <v>211</v>
      </c>
      <c r="I13" s="211" t="s">
        <v>212</v>
      </c>
    </row>
    <row r="14" spans="1:12" ht="24.75" customHeight="1" thickBot="1">
      <c r="A14" s="216"/>
      <c r="B14" s="216"/>
      <c r="C14" s="218"/>
      <c r="D14" s="231"/>
      <c r="E14" s="231"/>
      <c r="F14" s="231"/>
      <c r="G14" s="212"/>
      <c r="H14" s="231"/>
      <c r="I14" s="231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34"/>
    </row>
    <row r="16" spans="1:12" ht="18">
      <c r="A16" s="87"/>
      <c r="B16" s="235" t="s">
        <v>4</v>
      </c>
      <c r="C16" s="163" t="s">
        <v>163</v>
      </c>
      <c r="D16" s="236">
        <v>16000</v>
      </c>
      <c r="E16" s="236">
        <v>12000</v>
      </c>
      <c r="F16" s="236">
        <v>12000</v>
      </c>
      <c r="G16" s="155">
        <v>10000</v>
      </c>
      <c r="H16" s="236">
        <v>15333</v>
      </c>
      <c r="I16" s="155">
        <f>AVERAGE(D16:H16)</f>
        <v>13066.6</v>
      </c>
      <c r="K16" s="234"/>
      <c r="L16" s="237"/>
    </row>
    <row r="17" spans="1:16" ht="18">
      <c r="A17" s="88"/>
      <c r="B17" s="238" t="s">
        <v>5</v>
      </c>
      <c r="C17" s="164" t="s">
        <v>164</v>
      </c>
      <c r="D17" s="202">
        <v>11000</v>
      </c>
      <c r="E17" s="202">
        <v>16000</v>
      </c>
      <c r="F17" s="202">
        <v>12500</v>
      </c>
      <c r="G17" s="125">
        <v>15000</v>
      </c>
      <c r="H17" s="202">
        <v>12000</v>
      </c>
      <c r="I17" s="155">
        <f t="shared" ref="I17:I40" si="0">AVERAGE(D17:H17)</f>
        <v>13300</v>
      </c>
      <c r="K17" s="234"/>
      <c r="L17" s="237"/>
    </row>
    <row r="18" spans="1:16" ht="18">
      <c r="A18" s="88"/>
      <c r="B18" s="238" t="s">
        <v>6</v>
      </c>
      <c r="C18" s="164" t="s">
        <v>165</v>
      </c>
      <c r="D18" s="202">
        <v>8000</v>
      </c>
      <c r="E18" s="239">
        <v>18000</v>
      </c>
      <c r="F18" s="202">
        <v>12000</v>
      </c>
      <c r="G18" s="125">
        <v>10000</v>
      </c>
      <c r="H18" s="202">
        <v>20000</v>
      </c>
      <c r="I18" s="155">
        <f t="shared" si="0"/>
        <v>13600</v>
      </c>
      <c r="K18" s="234"/>
      <c r="L18" s="237"/>
    </row>
    <row r="19" spans="1:16" ht="18">
      <c r="A19" s="88"/>
      <c r="B19" s="238" t="s">
        <v>7</v>
      </c>
      <c r="C19" s="164" t="s">
        <v>166</v>
      </c>
      <c r="D19" s="202">
        <v>5000</v>
      </c>
      <c r="E19" s="202">
        <v>10000</v>
      </c>
      <c r="F19" s="202">
        <v>9500</v>
      </c>
      <c r="G19" s="125">
        <v>10000</v>
      </c>
      <c r="H19" s="202">
        <v>10000</v>
      </c>
      <c r="I19" s="155">
        <f t="shared" si="0"/>
        <v>8900</v>
      </c>
      <c r="K19" s="234"/>
      <c r="L19" s="237"/>
      <c r="P19" s="207"/>
    </row>
    <row r="20" spans="1:16" ht="18">
      <c r="A20" s="88"/>
      <c r="B20" s="238" t="s">
        <v>8</v>
      </c>
      <c r="C20" s="164" t="s">
        <v>167</v>
      </c>
      <c r="D20" s="202">
        <v>17000</v>
      </c>
      <c r="E20" s="202">
        <v>22000</v>
      </c>
      <c r="F20" s="239">
        <v>18500</v>
      </c>
      <c r="G20" s="125">
        <v>20000</v>
      </c>
      <c r="H20" s="239">
        <v>17333</v>
      </c>
      <c r="I20" s="155">
        <f t="shared" si="0"/>
        <v>18966.599999999999</v>
      </c>
      <c r="K20" s="234"/>
      <c r="L20" s="237"/>
    </row>
    <row r="21" spans="1:16" ht="18.75" customHeight="1">
      <c r="A21" s="88"/>
      <c r="B21" s="238" t="s">
        <v>9</v>
      </c>
      <c r="C21" s="164" t="s">
        <v>168</v>
      </c>
      <c r="D21" s="202">
        <v>17500</v>
      </c>
      <c r="E21" s="202">
        <v>15000</v>
      </c>
      <c r="F21" s="202">
        <v>12500</v>
      </c>
      <c r="G21" s="125">
        <v>20000</v>
      </c>
      <c r="H21" s="202">
        <v>15000</v>
      </c>
      <c r="I21" s="155">
        <f t="shared" si="0"/>
        <v>16000</v>
      </c>
      <c r="K21" s="234"/>
      <c r="L21" s="237"/>
    </row>
    <row r="22" spans="1:16" ht="18">
      <c r="A22" s="88"/>
      <c r="B22" s="238" t="s">
        <v>10</v>
      </c>
      <c r="C22" s="164" t="s">
        <v>169</v>
      </c>
      <c r="D22" s="202">
        <v>8000</v>
      </c>
      <c r="E22" s="202">
        <v>17000</v>
      </c>
      <c r="F22" s="202">
        <v>12500</v>
      </c>
      <c r="G22" s="125">
        <v>10000</v>
      </c>
      <c r="H22" s="202">
        <v>10000</v>
      </c>
      <c r="I22" s="155">
        <f t="shared" si="0"/>
        <v>11500</v>
      </c>
      <c r="K22" s="234"/>
      <c r="L22" s="237"/>
    </row>
    <row r="23" spans="1:16" ht="18">
      <c r="A23" s="88"/>
      <c r="B23" s="238" t="s">
        <v>11</v>
      </c>
      <c r="C23" s="164" t="s">
        <v>170</v>
      </c>
      <c r="D23" s="202">
        <v>3000</v>
      </c>
      <c r="E23" s="202">
        <v>3000</v>
      </c>
      <c r="F23" s="239">
        <v>4500</v>
      </c>
      <c r="G23" s="125">
        <v>4000</v>
      </c>
      <c r="H23" s="239">
        <v>5000</v>
      </c>
      <c r="I23" s="155">
        <f t="shared" si="0"/>
        <v>3900</v>
      </c>
      <c r="K23" s="234"/>
      <c r="L23" s="237"/>
    </row>
    <row r="24" spans="1:16" ht="18">
      <c r="A24" s="88"/>
      <c r="B24" s="238" t="s">
        <v>12</v>
      </c>
      <c r="C24" s="164" t="s">
        <v>171</v>
      </c>
      <c r="D24" s="202">
        <v>3000</v>
      </c>
      <c r="E24" s="202">
        <v>3000</v>
      </c>
      <c r="F24" s="202">
        <v>6000</v>
      </c>
      <c r="G24" s="125">
        <v>3000</v>
      </c>
      <c r="H24" s="202">
        <v>5000</v>
      </c>
      <c r="I24" s="155">
        <f t="shared" si="0"/>
        <v>4000</v>
      </c>
      <c r="K24" s="234"/>
      <c r="L24" s="237"/>
    </row>
    <row r="25" spans="1:16" ht="18">
      <c r="A25" s="88"/>
      <c r="B25" s="238" t="s">
        <v>13</v>
      </c>
      <c r="C25" s="164" t="s">
        <v>172</v>
      </c>
      <c r="D25" s="202">
        <v>3000</v>
      </c>
      <c r="E25" s="202">
        <v>3000</v>
      </c>
      <c r="F25" s="202">
        <v>5500</v>
      </c>
      <c r="G25" s="125">
        <v>4000</v>
      </c>
      <c r="H25" s="202">
        <v>5000</v>
      </c>
      <c r="I25" s="155">
        <f t="shared" si="0"/>
        <v>4100</v>
      </c>
      <c r="K25" s="234"/>
      <c r="L25" s="237"/>
    </row>
    <row r="26" spans="1:16" ht="18">
      <c r="A26" s="88"/>
      <c r="B26" s="238" t="s">
        <v>14</v>
      </c>
      <c r="C26" s="164" t="s">
        <v>173</v>
      </c>
      <c r="D26" s="202">
        <v>3000</v>
      </c>
      <c r="E26" s="202">
        <v>3500</v>
      </c>
      <c r="F26" s="202">
        <v>5500</v>
      </c>
      <c r="G26" s="125">
        <v>7000</v>
      </c>
      <c r="H26" s="202">
        <v>7333</v>
      </c>
      <c r="I26" s="155">
        <f t="shared" si="0"/>
        <v>5266.6</v>
      </c>
      <c r="K26" s="234"/>
      <c r="L26" s="237"/>
    </row>
    <row r="27" spans="1:16" ht="18">
      <c r="A27" s="88"/>
      <c r="B27" s="238" t="s">
        <v>15</v>
      </c>
      <c r="C27" s="164" t="s">
        <v>174</v>
      </c>
      <c r="D27" s="202">
        <v>6000</v>
      </c>
      <c r="E27" s="202">
        <v>12000</v>
      </c>
      <c r="F27" s="202">
        <v>12500</v>
      </c>
      <c r="G27" s="125">
        <v>10000</v>
      </c>
      <c r="H27" s="202">
        <v>10000</v>
      </c>
      <c r="I27" s="155">
        <f t="shared" si="0"/>
        <v>10100</v>
      </c>
      <c r="K27" s="234"/>
      <c r="L27" s="237"/>
    </row>
    <row r="28" spans="1:16" ht="18">
      <c r="A28" s="88"/>
      <c r="B28" s="238" t="s">
        <v>16</v>
      </c>
      <c r="C28" s="164" t="s">
        <v>175</v>
      </c>
      <c r="D28" s="202">
        <v>3000</v>
      </c>
      <c r="E28" s="202">
        <v>3000</v>
      </c>
      <c r="F28" s="202">
        <v>4500</v>
      </c>
      <c r="G28" s="125">
        <v>4000</v>
      </c>
      <c r="H28" s="202">
        <v>5000</v>
      </c>
      <c r="I28" s="155">
        <f t="shared" si="0"/>
        <v>3900</v>
      </c>
      <c r="K28" s="234"/>
      <c r="L28" s="237"/>
    </row>
    <row r="29" spans="1:16" ht="18">
      <c r="A29" s="88"/>
      <c r="B29" s="238" t="s">
        <v>17</v>
      </c>
      <c r="C29" s="164" t="s">
        <v>176</v>
      </c>
      <c r="D29" s="202">
        <v>13000</v>
      </c>
      <c r="E29" s="239">
        <v>10000</v>
      </c>
      <c r="F29" s="202">
        <v>15000</v>
      </c>
      <c r="G29" s="125">
        <v>13000</v>
      </c>
      <c r="H29" s="202">
        <v>15000</v>
      </c>
      <c r="I29" s="155">
        <f t="shared" si="0"/>
        <v>13200</v>
      </c>
      <c r="K29" s="234"/>
      <c r="L29" s="237"/>
    </row>
    <row r="30" spans="1:16" ht="18">
      <c r="A30" s="88"/>
      <c r="B30" s="238" t="s">
        <v>18</v>
      </c>
      <c r="C30" s="164" t="s">
        <v>177</v>
      </c>
      <c r="D30" s="202">
        <v>11500</v>
      </c>
      <c r="E30" s="202">
        <v>30000</v>
      </c>
      <c r="F30" s="202">
        <v>12500</v>
      </c>
      <c r="G30" s="125">
        <v>10000</v>
      </c>
      <c r="H30" s="202">
        <v>10000</v>
      </c>
      <c r="I30" s="155">
        <f t="shared" si="0"/>
        <v>14800</v>
      </c>
      <c r="K30" s="234"/>
      <c r="L30" s="237"/>
    </row>
    <row r="31" spans="1:16" ht="16.5" customHeight="1" thickBot="1">
      <c r="A31" s="89"/>
      <c r="B31" s="240" t="s">
        <v>19</v>
      </c>
      <c r="C31" s="165" t="s">
        <v>178</v>
      </c>
      <c r="D31" s="203">
        <v>12000</v>
      </c>
      <c r="E31" s="203">
        <v>12000</v>
      </c>
      <c r="F31" s="203">
        <v>10500</v>
      </c>
      <c r="G31" s="158">
        <v>9000</v>
      </c>
      <c r="H31" s="203">
        <v>11333</v>
      </c>
      <c r="I31" s="155">
        <f t="shared" si="0"/>
        <v>10966.6</v>
      </c>
      <c r="K31" s="234"/>
      <c r="L31" s="237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41"/>
      <c r="L32" s="242"/>
    </row>
    <row r="33" spans="1:12" ht="18">
      <c r="A33" s="87"/>
      <c r="B33" s="235" t="s">
        <v>26</v>
      </c>
      <c r="C33" s="166" t="s">
        <v>179</v>
      </c>
      <c r="D33" s="236">
        <v>7000</v>
      </c>
      <c r="E33" s="236">
        <v>25000</v>
      </c>
      <c r="F33" s="236">
        <v>21500</v>
      </c>
      <c r="G33" s="155">
        <v>15000</v>
      </c>
      <c r="H33" s="236">
        <v>20000</v>
      </c>
      <c r="I33" s="155">
        <f t="shared" si="0"/>
        <v>17700</v>
      </c>
      <c r="K33" s="243"/>
      <c r="L33" s="237"/>
    </row>
    <row r="34" spans="1:12" ht="18">
      <c r="A34" s="88"/>
      <c r="B34" s="238" t="s">
        <v>27</v>
      </c>
      <c r="C34" s="164" t="s">
        <v>180</v>
      </c>
      <c r="D34" s="202">
        <v>7000</v>
      </c>
      <c r="E34" s="202">
        <v>25000</v>
      </c>
      <c r="F34" s="202">
        <v>19000</v>
      </c>
      <c r="G34" s="125">
        <v>15000</v>
      </c>
      <c r="H34" s="202">
        <v>23333</v>
      </c>
      <c r="I34" s="155">
        <f t="shared" si="0"/>
        <v>17866.599999999999</v>
      </c>
      <c r="K34" s="243"/>
      <c r="L34" s="237"/>
    </row>
    <row r="35" spans="1:12" ht="18">
      <c r="A35" s="88"/>
      <c r="B35" s="235" t="s">
        <v>28</v>
      </c>
      <c r="C35" s="164" t="s">
        <v>181</v>
      </c>
      <c r="D35" s="202">
        <v>25000</v>
      </c>
      <c r="E35" s="202">
        <v>18000</v>
      </c>
      <c r="F35" s="202">
        <v>21000</v>
      </c>
      <c r="G35" s="125">
        <v>25000</v>
      </c>
      <c r="H35" s="202">
        <v>21666</v>
      </c>
      <c r="I35" s="155">
        <f t="shared" si="0"/>
        <v>22133.200000000001</v>
      </c>
      <c r="K35" s="243"/>
      <c r="L35" s="237"/>
    </row>
    <row r="36" spans="1:12" ht="18">
      <c r="A36" s="88"/>
      <c r="B36" s="238" t="s">
        <v>29</v>
      </c>
      <c r="C36" s="164" t="s">
        <v>182</v>
      </c>
      <c r="D36" s="202">
        <v>10000</v>
      </c>
      <c r="E36" s="202">
        <v>15000</v>
      </c>
      <c r="F36" s="202">
        <v>16000</v>
      </c>
      <c r="G36" s="125">
        <v>10000</v>
      </c>
      <c r="H36" s="202">
        <v>10333</v>
      </c>
      <c r="I36" s="155">
        <f t="shared" si="0"/>
        <v>12266.6</v>
      </c>
      <c r="K36" s="243"/>
      <c r="L36" s="237"/>
    </row>
    <row r="37" spans="1:12" ht="16.5" customHeight="1" thickBot="1">
      <c r="A37" s="89"/>
      <c r="B37" s="235" t="s">
        <v>30</v>
      </c>
      <c r="C37" s="164" t="s">
        <v>183</v>
      </c>
      <c r="D37" s="202">
        <v>34000</v>
      </c>
      <c r="E37" s="202">
        <v>35000</v>
      </c>
      <c r="F37" s="202">
        <v>31500</v>
      </c>
      <c r="G37" s="125">
        <v>25000</v>
      </c>
      <c r="H37" s="202">
        <v>30000</v>
      </c>
      <c r="I37" s="155">
        <f t="shared" si="0"/>
        <v>31100</v>
      </c>
      <c r="K37" s="243"/>
      <c r="L37" s="237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41"/>
      <c r="L38" s="242"/>
    </row>
    <row r="39" spans="1:12" ht="18">
      <c r="A39" s="87"/>
      <c r="B39" s="244" t="s">
        <v>31</v>
      </c>
      <c r="C39" s="167" t="s">
        <v>213</v>
      </c>
      <c r="D39" s="181">
        <v>450000</v>
      </c>
      <c r="E39" s="181">
        <v>375000</v>
      </c>
      <c r="F39" s="181">
        <v>420000</v>
      </c>
      <c r="G39" s="245">
        <v>450000</v>
      </c>
      <c r="H39" s="181">
        <v>323333</v>
      </c>
      <c r="I39" s="155">
        <f t="shared" si="0"/>
        <v>403666.6</v>
      </c>
      <c r="K39" s="243"/>
      <c r="L39" s="237"/>
    </row>
    <row r="40" spans="1:12" ht="18.75" thickBot="1">
      <c r="A40" s="89"/>
      <c r="B40" s="240" t="s">
        <v>32</v>
      </c>
      <c r="C40" s="165" t="s">
        <v>185</v>
      </c>
      <c r="D40" s="187">
        <v>300000</v>
      </c>
      <c r="E40" s="187">
        <v>300000</v>
      </c>
      <c r="F40" s="187">
        <v>350000</v>
      </c>
      <c r="G40" s="157">
        <v>300000</v>
      </c>
      <c r="H40" s="187">
        <v>280000</v>
      </c>
      <c r="I40" s="155">
        <f t="shared" si="0"/>
        <v>306000</v>
      </c>
      <c r="K40" s="243"/>
      <c r="L40" s="237"/>
    </row>
    <row r="41" spans="1:12">
      <c r="D41" s="90">
        <f>SUM(D16:D40)</f>
        <v>973000</v>
      </c>
      <c r="E41" s="90">
        <f t="shared" ref="E41:H41" si="1">SUM(E16:E40)</f>
        <v>982500</v>
      </c>
      <c r="F41" s="90">
        <f t="shared" si="1"/>
        <v>1045000</v>
      </c>
      <c r="G41" s="90">
        <f t="shared" si="1"/>
        <v>999000</v>
      </c>
      <c r="H41" s="90">
        <f t="shared" si="1"/>
        <v>881997</v>
      </c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01-08-2022</vt:lpstr>
      <vt:lpstr>By Order</vt:lpstr>
      <vt:lpstr>All Stores</vt:lpstr>
      <vt:lpstr>'01-08-2022'!Print_Titles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2022-08-03T09:26:07Z</cp:lastPrinted>
  <dcterms:created xsi:type="dcterms:W3CDTF">2010-10-20T06:23:14Z</dcterms:created>
  <dcterms:modified xsi:type="dcterms:W3CDTF">2022-08-03T09:31:31Z</dcterms:modified>
</cp:coreProperties>
</file>