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9-08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'29-08-2022'!$12:$14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4" i="11"/>
  <c r="G84" i="11"/>
  <c r="I89" i="11"/>
  <c r="G89" i="11"/>
  <c r="I86" i="11"/>
  <c r="G86" i="11"/>
  <c r="I85" i="11"/>
  <c r="G85" i="11"/>
  <c r="I88" i="11"/>
  <c r="G88" i="11"/>
  <c r="I83" i="11"/>
  <c r="G83" i="11"/>
  <c r="I79" i="11"/>
  <c r="G79" i="11"/>
  <c r="I76" i="11"/>
  <c r="G76" i="11"/>
  <c r="I78" i="11"/>
  <c r="G78" i="11"/>
  <c r="I80" i="11"/>
  <c r="G80" i="11"/>
  <c r="I77" i="11"/>
  <c r="G77" i="11"/>
  <c r="I73" i="11"/>
  <c r="G73" i="11"/>
  <c r="I69" i="11"/>
  <c r="G69" i="11"/>
  <c r="I71" i="11"/>
  <c r="G71" i="11"/>
  <c r="I70" i="11"/>
  <c r="G70" i="11"/>
  <c r="I68" i="11"/>
  <c r="G68" i="11"/>
  <c r="I72" i="11"/>
  <c r="G72" i="11"/>
  <c r="I65" i="11"/>
  <c r="G65" i="11"/>
  <c r="I63" i="11"/>
  <c r="G63" i="11"/>
  <c r="I62" i="11"/>
  <c r="G62" i="11"/>
  <c r="I59" i="11"/>
  <c r="G59" i="11"/>
  <c r="I64" i="11"/>
  <c r="G64" i="11"/>
  <c r="I60" i="11"/>
  <c r="G60" i="11"/>
  <c r="I58" i="11"/>
  <c r="G58" i="11"/>
  <c r="I57" i="11"/>
  <c r="G57" i="11"/>
  <c r="I61" i="11"/>
  <c r="G61" i="11"/>
  <c r="I49" i="11"/>
  <c r="G49" i="11"/>
  <c r="I54" i="11"/>
  <c r="G54" i="11"/>
  <c r="I53" i="11"/>
  <c r="G53" i="11"/>
  <c r="I52" i="11"/>
  <c r="G52" i="11"/>
  <c r="I50" i="11"/>
  <c r="G50" i="11"/>
  <c r="I51" i="11"/>
  <c r="G51" i="11"/>
  <c r="I42" i="11"/>
  <c r="G42" i="11"/>
  <c r="I45" i="11"/>
  <c r="G45" i="11"/>
  <c r="I44" i="11"/>
  <c r="G44" i="11"/>
  <c r="I41" i="11"/>
  <c r="G41" i="11"/>
  <c r="I43" i="11"/>
  <c r="G43" i="11"/>
  <c r="I46" i="11"/>
  <c r="G46" i="11"/>
  <c r="I37" i="11"/>
  <c r="G37" i="11"/>
  <c r="I34" i="11"/>
  <c r="G34" i="11"/>
  <c r="I38" i="11"/>
  <c r="G38" i="11"/>
  <c r="I36" i="11"/>
  <c r="G36" i="11"/>
  <c r="I35" i="11"/>
  <c r="G35" i="11"/>
  <c r="I27" i="11"/>
  <c r="G27" i="11"/>
  <c r="I20" i="11"/>
  <c r="G20" i="11"/>
  <c r="I18" i="11"/>
  <c r="G18" i="11"/>
  <c r="I26" i="11"/>
  <c r="G26" i="11"/>
  <c r="I17" i="11"/>
  <c r="G17" i="11"/>
  <c r="I24" i="11"/>
  <c r="G24" i="11"/>
  <c r="I25" i="11"/>
  <c r="G25" i="11"/>
  <c r="I23" i="11"/>
  <c r="G23" i="11"/>
  <c r="I16" i="11"/>
  <c r="G16" i="11"/>
  <c r="I29" i="11"/>
  <c r="G29" i="11"/>
  <c r="I31" i="11"/>
  <c r="G31" i="11"/>
  <c r="I30" i="11"/>
  <c r="G30" i="11"/>
  <c r="I21" i="11"/>
  <c r="G21" i="11"/>
  <c r="I19" i="11"/>
  <c r="G19" i="11"/>
  <c r="I28" i="11"/>
  <c r="G28" i="11"/>
  <c r="I22" i="11"/>
  <c r="G22" i="11"/>
  <c r="G15" i="5"/>
  <c r="I15" i="5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<sst xmlns="http://schemas.openxmlformats.org/spreadsheetml/2006/main" count="849" uniqueCount="227">
  <si>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</si>
  <si>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</si>
  <si>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</si>
  <si>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</si>
  <si>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</si>
  <si>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</si>
  <si>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</si>
  <si>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</si>
  <si>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</si>
  <si>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</si>
  <si>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</si>
  <si>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</si>
  <si>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</si>
  <si>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</si>
  <si>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</si>
  <si>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</si>
  <si>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</si>
  <si>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</si>
  <si>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</si>
  <si>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</si>
  <si>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</si>
  <si>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</si>
  <si>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</si>
  <si>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</si>
  <si>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</si>
  <si>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</si>
  <si>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</si>
  <si>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</si>
  <si>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</si>
  <si>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</si>
  <si>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</si>
  <si>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</si>
  <si>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</si>
  <si>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</si>
  <si>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</si>
  <si>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</si>
  <si>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</si>
  <si>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</si>
  <si>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</si>
  <si>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</si>
  <si>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</si>
  <si>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</si>
  <si>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</si>
  <si>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</si>
  <si>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</si>
  <si>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</si>
  <si>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</si>
  <si>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</si>
  <si>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</si>
  <si>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</si>
  <si>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</si>
  <si>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</si>
  <si>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</si>
  <si>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</si>
  <si>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</si>
  <si>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</si>
  <si>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</si>
  <si>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</si>
  <si>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</si>
  <si>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</si>
  <si>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</si>
  <si>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</si>
  <si>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</si>
  <si>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</si>
  <si>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</si>
  <si>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</si>
  <si>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</si>
  <si>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</si>
  <si>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</si>
  <si>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</si>
  <si>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</si>
  <si>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</si>
  <si>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</si>
  <si>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</si>
  <si>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</si>
  <si>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</si>
  <si>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</si>
  <si>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</si>
  <si>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</si>
  <si>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</si>
  <si>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</si>
  <si>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</si>
  <si>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</si>
  <si>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</si>
  <si>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</si>
  <si>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</si>
  <si>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</si>
  <si>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</si>
  <si>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</si>
  <si>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</si>
  <si>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</si>
  <si>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</si>
  <si>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</si>
  <si>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</si>
  <si>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</si>
  <si>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</si>
  <si>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</si>
  <si>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</si>
  <si>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</si>
  <si>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</si>
  <si>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</si>
  <si>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</si>
  <si>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</si>
  <si>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</si>
  <si>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</si>
  <si>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</si>
  <si>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</si>
  <si>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</si>
  <si>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</si>
  <si>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</si>
  <si>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</si>
  <si>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</si>
  <si>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</si>
  <si>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</si>
  <si>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</si>
  <si>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</si>
  <si>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</si>
  <si>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</si>
  <si>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</si>
  <si>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</si>
  <si>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</si>
  <si>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</si>
  <si>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</si>
  <si>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</si>
  <si>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</si>
  <si>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</si>
  <si>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</si>
  <si>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</si>
  <si>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</si>
  <si>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</si>
  <si>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</si>
  <si>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</si>
  <si>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</si>
  <si>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</si>
  <si>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</si>
  <si>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</si>
  <si>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</si>
  <si>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</si>
  <si>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</si>
  <si>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</si>
  <si>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</si>
  <si>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</si>
  <si>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</si>
  <si>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</si>
  <si>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</si>
  <si>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</si>
  <si>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</si>
  <si>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</si>
  <si>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</si>
  <si>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</si>
  <si>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</si>
  <si>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</si>
  <si>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</si>
  <si>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</si>
  <si>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</si>
  <si>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</si>
  <si>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</si>
  <si>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</si>
  <si>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</si>
  <si>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</si>
  <si>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</si>
  <si>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</si>
  <si>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</si>
  <si>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</si>
  <si>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</si>
  <si>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</si>
  <si>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</si>
  <si>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</si>
  <si>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</si>
  <si>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</si>
  <si>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</si>
  <si>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</si>
  <si>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</si>
  <si>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</si>
  <si>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</si>
  <si>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</si>
  <si>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</si>
  <si>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</si>
  <si>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</si>
  <si>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</si>
  <si>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</si>
  <si>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</si>
  <si>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</si>
  <si>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</si>
  <si>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</si>
  <si>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</si>
  <si>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</si>
  <si>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</si>
  <si>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</si>
  <si>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</si>
  <si>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</si>
  <si>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</si>
  <si>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</si>
  <si>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</si>
  <si>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</si>
  <si>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</si>
  <si>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</si>
  <si>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</si>
  <si>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</si>
  <si>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</si>
  <si>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</si>
  <si>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</si>
  <si>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</si>
  <si>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</si>
  <si>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</si>
  <si>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</si>
  <si>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</si>
  <si>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</si>
  <si>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آب 2021 (ل.ل.)</t>
  </si>
  <si>
    <t>معدل أسعار  السوبرماركات في 22-08-2022 (ل.ل.)</t>
  </si>
  <si>
    <t>معدل أسعار المحلات والملاحم في 22-08-2022 (ل.ل.)</t>
  </si>
  <si>
    <t>المعدل العام للأسعار في 22-08-2022  (ل.ل.)</t>
  </si>
  <si>
    <t xml:space="preserve"> التاريخ 29 آب 2022</t>
  </si>
  <si>
    <t>معدل أسعار  السوبرماركات في 29-08-2022 (ل.ل.)</t>
  </si>
  <si>
    <t>معدل أسعار المحلات والملاحم في 29-08-2022 (ل.ل.)</t>
  </si>
  <si>
    <t xml:space="preserve"> التاريخ 29آب 2022</t>
  </si>
  <si>
    <t>المعدل العام للأسعار في 29-08-2022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</si>
  <si>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</si>
  <si>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</si>
  <si>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 29 آب 2022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</si>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</sst>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 readingOrder="2"/>
    </xf>
    <xf numFmtId="0" fontId="22" fillId="0" borderId="36" xfId="0" applyFont="1" applyBorder="1" applyAlignment="1">
      <alignment horizontal="center" vertical="center" wrapText="1" readingOrder="2"/>
    </xf>
    <xf numFmtId="0" fontId="22" fillId="0" borderId="37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4486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6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6" t="s">
        <v>202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7" t="s">
        <v>3</v>
      </c>
      <c r="B12" s="233"/>
      <c r="C12" s="231" t="s">
        <v>0</v>
      </c>
      <c r="D12" s="229" t="s">
        <v>23</v>
      </c>
      <c r="E12" s="229" t="s">
        <v>208</v>
      </c>
      <c r="F12" s="229" t="s">
        <v>213</v>
      </c>
      <c r="G12" s="229" t="s">
        <v>197</v>
      </c>
      <c r="H12" s="229" t="s">
        <v>209</v>
      </c>
      <c r="I12" s="229" t="s">
        <v>187</v>
      </c>
    </row>
    <row r="13" spans="1:9" ht="38.25" customHeight="1" thickBot="1">
      <c r="A13" s="228"/>
      <c r="B13" s="234"/>
      <c r="C13" s="232"/>
      <c r="D13" s="230"/>
      <c r="E13" s="230"/>
      <c r="F13" s="230"/>
      <c r="G13" s="230"/>
      <c r="H13" s="230"/>
      <c r="I13" s="23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7677.28</v>
      </c>
      <c r="F15" s="190">
        <v>20877.555555555555</v>
      </c>
      <c r="G15" s="45">
        <f t="shared" ref="G15:G30" si="0">(F15-E15)/E15</f>
        <v>1.7193948319659511</v>
      </c>
      <c r="H15" s="190">
        <v>20277.777777777777</v>
      </c>
      <c r="I15" s="45">
        <f t="shared" ref="I15:I30" si="1">(F15-H15)/H15</f>
        <v>2.9578082191780802E-2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6070.5355555555552</v>
      </c>
      <c r="F16" s="184">
        <v>23099.75</v>
      </c>
      <c r="G16" s="48">
        <f t="shared" si="0"/>
        <v>2.8052243971884598</v>
      </c>
      <c r="H16" s="184">
        <v>22718.5</v>
      </c>
      <c r="I16" s="44">
        <f t="shared" si="1"/>
        <v>1.6781477650373043E-2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5696.844444444444</v>
      </c>
      <c r="F17" s="184">
        <v>20216.444444444445</v>
      </c>
      <c r="G17" s="48">
        <f t="shared" si="0"/>
        <v>2.548709226940451</v>
      </c>
      <c r="H17" s="184">
        <v>21062.25</v>
      </c>
      <c r="I17" s="44">
        <f t="shared" si="1"/>
        <v>-4.0157416969011137E-2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5722.42</v>
      </c>
      <c r="F18" s="184">
        <v>12160.888888888889</v>
      </c>
      <c r="G18" s="48">
        <f t="shared" si="0"/>
        <v>1.1251304323850553</v>
      </c>
      <c r="H18" s="184">
        <v>13166.444444444445</v>
      </c>
      <c r="I18" s="44">
        <f t="shared" si="1"/>
        <v>-7.6372597005856704E-2</v>
      </c>
    </row>
    <row r="19" spans="1:9" ht="16.5">
      <c r="A19" s="37"/>
      <c r="B19" s="92" t="s">
        <v>8</v>
      </c>
      <c r="C19" s="15" t="s">
        <v>89</v>
      </c>
      <c r="D19" s="11" t="s">
        <v>161</v>
      </c>
      <c r="E19" s="184">
        <v>14106.971428571429</v>
      </c>
      <c r="F19" s="184">
        <v>38749.666666666664</v>
      </c>
      <c r="G19" s="48">
        <f t="shared" si="0"/>
        <v>1.746845193730624</v>
      </c>
      <c r="H19" s="184">
        <v>37928.285714285717</v>
      </c>
      <c r="I19" s="44">
        <f t="shared" si="1"/>
        <v>2.1656158112929768E-2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8945.7400000000016</v>
      </c>
      <c r="F20" s="184">
        <v>25943.111111111109</v>
      </c>
      <c r="G20" s="48">
        <f t="shared" si="0"/>
        <v>1.9000519924691646</v>
      </c>
      <c r="H20" s="184">
        <v>23493.5</v>
      </c>
      <c r="I20" s="44">
        <f t="shared" si="1"/>
        <v>0.10426761066299656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4744.0200000000004</v>
      </c>
      <c r="F21" s="184">
        <v>14544.222222222223</v>
      </c>
      <c r="G21" s="48">
        <f t="shared" si="0"/>
        <v>2.0658012028242339</v>
      </c>
      <c r="H21" s="184">
        <v>14333.111111111111</v>
      </c>
      <c r="I21" s="44">
        <f t="shared" si="1"/>
        <v>1.4728910525744598E-2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1902.51</v>
      </c>
      <c r="F22" s="184">
        <v>6416.4444444444443</v>
      </c>
      <c r="G22" s="48">
        <f t="shared" si="0"/>
        <v>2.3726206140542989</v>
      </c>
      <c r="H22" s="184">
        <v>7638.666666666667</v>
      </c>
      <c r="I22" s="44">
        <f t="shared" si="1"/>
        <v>-0.1600046546808635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2424.2600000000002</v>
      </c>
      <c r="F23" s="184">
        <v>9306</v>
      </c>
      <c r="G23" s="48">
        <f t="shared" si="0"/>
        <v>2.838697169445521</v>
      </c>
      <c r="H23" s="184">
        <v>8906</v>
      </c>
      <c r="I23" s="44">
        <f t="shared" si="1"/>
        <v>4.4913541432741969E-2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2430.9777777777776</v>
      </c>
      <c r="F24" s="184">
        <v>9181</v>
      </c>
      <c r="G24" s="48">
        <f t="shared" si="0"/>
        <v>2.7766696528145967</v>
      </c>
      <c r="H24" s="184">
        <v>8906</v>
      </c>
      <c r="I24" s="44">
        <f t="shared" si="1"/>
        <v>3.0878059735010104E-2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3126.8100000000004</v>
      </c>
      <c r="F25" s="184">
        <v>9883.1111111111113</v>
      </c>
      <c r="G25" s="48">
        <f t="shared" si="0"/>
        <v>2.1607648405599029</v>
      </c>
      <c r="H25" s="184">
        <v>9583.1111111111113</v>
      </c>
      <c r="I25" s="44">
        <f t="shared" si="1"/>
        <v>3.1305073740840364E-2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7191.7000000000007</v>
      </c>
      <c r="F26" s="184">
        <v>16772</v>
      </c>
      <c r="G26" s="48">
        <f t="shared" si="0"/>
        <v>1.3321328753980279</v>
      </c>
      <c r="H26" s="184">
        <v>16716.444444444445</v>
      </c>
      <c r="I26" s="44">
        <f t="shared" si="1"/>
        <v>3.3234074231627718E-3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2430.2283333333335</v>
      </c>
      <c r="F27" s="184">
        <v>8931</v>
      </c>
      <c r="G27" s="48">
        <f t="shared" si="0"/>
        <v>2.6749633264912691</v>
      </c>
      <c r="H27" s="184">
        <v>8531</v>
      </c>
      <c r="I27" s="44">
        <f t="shared" si="1"/>
        <v>4.6887820888524209E-2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3862.931111111111</v>
      </c>
      <c r="F28" s="184">
        <v>15988.888888888889</v>
      </c>
      <c r="G28" s="48">
        <f t="shared" si="0"/>
        <v>3.1390561801372474</v>
      </c>
      <c r="H28" s="184">
        <v>16166.444444444445</v>
      </c>
      <c r="I28" s="44">
        <f t="shared" si="1"/>
        <v>-1.0982968838059692E-2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7060.881388888889</v>
      </c>
      <c r="F29" s="184">
        <v>21337.5</v>
      </c>
      <c r="G29" s="48">
        <f t="shared" si="0"/>
        <v>2.0219315160253246</v>
      </c>
      <c r="H29" s="184">
        <v>21687.5</v>
      </c>
      <c r="I29" s="44">
        <f t="shared" si="1"/>
        <v>-1.6138328530259365E-2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7049.87</v>
      </c>
      <c r="F30" s="187">
        <v>14124.75</v>
      </c>
      <c r="G30" s="51">
        <f t="shared" si="0"/>
        <v>1.0035475831469234</v>
      </c>
      <c r="H30" s="187">
        <v>13750</v>
      </c>
      <c r="I30" s="56">
        <f t="shared" si="1"/>
        <v>2.7254545454545455E-2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14042.622777777779</v>
      </c>
      <c r="F32" s="190">
        <v>20377.555555555555</v>
      </c>
      <c r="G32" s="45">
        <f>(F32-E32)/E32</f>
        <v>0.45112176535872656</v>
      </c>
      <c r="H32" s="190">
        <v>20610.888888888891</v>
      </c>
      <c r="I32" s="44">
        <f>(F32-H32)/H32</f>
        <v>-1.1320876774951869E-2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13617.423888888889</v>
      </c>
      <c r="F33" s="184">
        <v>19710.888888888891</v>
      </c>
      <c r="G33" s="48">
        <f>(F33-E33)/E33</f>
        <v>0.44747560549774418</v>
      </c>
      <c r="H33" s="184">
        <v>19499.777777777777</v>
      </c>
      <c r="I33" s="44">
        <f>(F33-H33)/H33</f>
        <v>1.0826334203238887E-2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12945.898095238095</v>
      </c>
      <c r="F34" s="184">
        <v>23833.333333333332</v>
      </c>
      <c r="G34" s="48">
        <f>(F34-E34)/E34</f>
        <v>0.84099497446994231</v>
      </c>
      <c r="H34" s="184">
        <v>24600</v>
      </c>
      <c r="I34" s="44">
        <f>(F34-H34)/H34</f>
        <v>-3.1165311653116579E-2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9124.6666666666679</v>
      </c>
      <c r="F35" s="184">
        <v>23000</v>
      </c>
      <c r="G35" s="48">
        <f>(F35-E35)/E35</f>
        <v>1.5206400233798492</v>
      </c>
      <c r="H35" s="184">
        <v>27500</v>
      </c>
      <c r="I35" s="44">
        <f>(F35-H35)/H35</f>
        <v>-0.16363636363636364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9254.14</v>
      </c>
      <c r="F36" s="184">
        <v>44877.555555555555</v>
      </c>
      <c r="G36" s="51">
        <f>(F36-E36)/E36</f>
        <v>3.8494571678789771</v>
      </c>
      <c r="H36" s="184">
        <v>44165.333333333336</v>
      </c>
      <c r="I36" s="56">
        <f>(F36-H36)/H36</f>
        <v>1.6126272994404788E-2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285033.2</v>
      </c>
      <c r="F38" s="184">
        <v>483379.6</v>
      </c>
      <c r="G38" s="45">
        <f t="shared" ref="G38:G43" si="2">(F38-E38)/E38</f>
        <v>0.69587121780901295</v>
      </c>
      <c r="H38" s="184">
        <v>471379.6</v>
      </c>
      <c r="I38" s="44">
        <f t="shared" ref="I38:I43" si="3">(F38-H38)/H38</f>
        <v>2.5457189916576788E-2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162034</v>
      </c>
      <c r="F39" s="184">
        <v>280248.28571428574</v>
      </c>
      <c r="G39" s="48">
        <f t="shared" si="2"/>
        <v>0.72956469453500961</v>
      </c>
      <c r="H39" s="184">
        <v>286826.85714285716</v>
      </c>
      <c r="I39" s="44">
        <f t="shared" si="3"/>
        <v>-2.2935688429256446E-2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114522.3</v>
      </c>
      <c r="F40" s="184">
        <v>202438.25</v>
      </c>
      <c r="G40" s="48">
        <f t="shared" si="2"/>
        <v>0.76767537850706802</v>
      </c>
      <c r="H40" s="184">
        <v>221959.6</v>
      </c>
      <c r="I40" s="44">
        <f t="shared" si="3"/>
        <v>-8.7950014326931586E-2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28350.533333333336</v>
      </c>
      <c r="F41" s="184">
        <v>117442.33333333333</v>
      </c>
      <c r="G41" s="48">
        <f t="shared" si="2"/>
        <v>3.1425087829035543</v>
      </c>
      <c r="H41" s="184">
        <v>117942.33333333333</v>
      </c>
      <c r="I41" s="44">
        <f t="shared" si="3"/>
        <v>-4.239359913177909E-3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20666.333333333336</v>
      </c>
      <c r="F42" s="184">
        <v>114999</v>
      </c>
      <c r="G42" s="48">
        <f t="shared" si="2"/>
        <v>4.5645574928627868</v>
      </c>
      <c r="H42" s="184">
        <v>114999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54949.8</v>
      </c>
      <c r="F43" s="184">
        <v>232661.14285714287</v>
      </c>
      <c r="G43" s="51">
        <f t="shared" si="2"/>
        <v>3.2340671459612746</v>
      </c>
      <c r="H43" s="184">
        <v>243018.28571428571</v>
      </c>
      <c r="I43" s="59">
        <f t="shared" si="3"/>
        <v>-4.2618780009499514E-2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48489.186111111114</v>
      </c>
      <c r="F45" s="184">
        <v>137108.11111111112</v>
      </c>
      <c r="G45" s="45">
        <f t="shared" ref="G45:G50" si="4">(F45-E45)/E45</f>
        <v>1.8276018243930336</v>
      </c>
      <c r="H45" s="184">
        <v>128214.22222222222</v>
      </c>
      <c r="I45" s="44">
        <f t="shared" ref="I45:I50" si="5">(F45-H45)/H45</f>
        <v>6.9367412871513781E-2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39585.605555555558</v>
      </c>
      <c r="F46" s="184">
        <v>113779.77777777778</v>
      </c>
      <c r="G46" s="48">
        <f t="shared" si="4"/>
        <v>1.8742714979589243</v>
      </c>
      <c r="H46" s="184">
        <v>111554.77777777778</v>
      </c>
      <c r="I46" s="84">
        <f t="shared" si="5"/>
        <v>1.9945358184768221E-2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119506.125</v>
      </c>
      <c r="F47" s="184">
        <v>353739.71428571426</v>
      </c>
      <c r="G47" s="48">
        <f t="shared" si="4"/>
        <v>1.9600132569415523</v>
      </c>
      <c r="H47" s="184">
        <v>328880.42857142858</v>
      </c>
      <c r="I47" s="84">
        <f t="shared" si="5"/>
        <v>7.5587610434187227E-2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160531.25</v>
      </c>
      <c r="F48" s="184">
        <v>409273.71400000004</v>
      </c>
      <c r="G48" s="48">
        <f t="shared" si="4"/>
        <v>1.5494955904224257</v>
      </c>
      <c r="H48" s="184">
        <v>370503.09500000003</v>
      </c>
      <c r="I48" s="84">
        <f t="shared" si="5"/>
        <v>0.10464317173922665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14073.333333333332</v>
      </c>
      <c r="F49" s="184">
        <v>39821.599999999999</v>
      </c>
      <c r="G49" s="48">
        <f t="shared" si="4"/>
        <v>1.8295783988630983</v>
      </c>
      <c r="H49" s="184">
        <v>30292</v>
      </c>
      <c r="I49" s="44">
        <f t="shared" si="5"/>
        <v>0.31459131123729034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114724.36666666667</v>
      </c>
      <c r="F50" s="184">
        <v>542990</v>
      </c>
      <c r="G50" s="56">
        <f t="shared" si="4"/>
        <v>3.7329962742585052</v>
      </c>
      <c r="H50" s="184">
        <v>542990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20827</v>
      </c>
      <c r="F52" s="181">
        <v>58316.666666666664</v>
      </c>
      <c r="G52" s="183">
        <f t="shared" ref="G52:G60" si="6">(F52-E52)/E52</f>
        <v>1.800051215569533</v>
      </c>
      <c r="H52" s="181">
        <v>57400</v>
      </c>
      <c r="I52" s="116">
        <f t="shared" ref="I52:I60" si="7">(F52-H52)/H52</f>
        <v>1.5969802555168368E-2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34371.25</v>
      </c>
      <c r="F53" s="184">
        <v>59543.333333333336</v>
      </c>
      <c r="G53" s="186">
        <f t="shared" si="6"/>
        <v>0.73235868155313921</v>
      </c>
      <c r="H53" s="184">
        <v>59543.333333333336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28321.599999999999</v>
      </c>
      <c r="F54" s="184">
        <v>52315.6</v>
      </c>
      <c r="G54" s="186">
        <f t="shared" si="6"/>
        <v>0.84719789842381787</v>
      </c>
      <c r="H54" s="184">
        <v>52315.6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27694.6</v>
      </c>
      <c r="F55" s="184">
        <v>68668.75</v>
      </c>
      <c r="G55" s="186">
        <f t="shared" si="6"/>
        <v>1.4794996136430929</v>
      </c>
      <c r="H55" s="184">
        <v>67606.25</v>
      </c>
      <c r="I55" s="84">
        <f t="shared" si="7"/>
        <v>1.5716002588518074E-2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19451.599999999999</v>
      </c>
      <c r="F56" s="184">
        <v>35065</v>
      </c>
      <c r="G56" s="191">
        <f t="shared" si="6"/>
        <v>0.80267947109749338</v>
      </c>
      <c r="H56" s="184">
        <v>33796.25</v>
      </c>
      <c r="I56" s="85">
        <f t="shared" si="7"/>
        <v>3.7541147316640162E-2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4766.62</v>
      </c>
      <c r="F57" s="187">
        <v>35000</v>
      </c>
      <c r="G57" s="189">
        <f t="shared" si="6"/>
        <v>6.3427292295169329</v>
      </c>
      <c r="H57" s="187">
        <v>35000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41347</v>
      </c>
      <c r="F58" s="190">
        <v>85764</v>
      </c>
      <c r="G58" s="44">
        <f t="shared" si="6"/>
        <v>1.0742496432631146</v>
      </c>
      <c r="H58" s="190">
        <v>84064</v>
      </c>
      <c r="I58" s="44">
        <f t="shared" si="7"/>
        <v>2.0222687476208603E-2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42744.142857142855</v>
      </c>
      <c r="F59" s="184">
        <v>89464.666666666672</v>
      </c>
      <c r="G59" s="48">
        <f t="shared" si="6"/>
        <v>1.0930275047430615</v>
      </c>
      <c r="H59" s="184">
        <v>87464.666666666672</v>
      </c>
      <c r="I59" s="44">
        <f t="shared" si="7"/>
        <v>2.2866376517755742E-2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585800</v>
      </c>
      <c r="G60" s="51">
        <f t="shared" si="6"/>
        <v>1.6871559633027522</v>
      </c>
      <c r="H60" s="184">
        <v>555900</v>
      </c>
      <c r="I60" s="51">
        <f t="shared" si="7"/>
        <v>5.3786652275589132E-2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50694.162222222214</v>
      </c>
      <c r="F62" s="184">
        <v>161786</v>
      </c>
      <c r="G62" s="45">
        <f t="shared" ref="G62:G67" si="8">(F62-E62)/E62</f>
        <v>2.1914128354818678</v>
      </c>
      <c r="H62" s="184">
        <v>144406</v>
      </c>
      <c r="I62" s="44">
        <f t="shared" ref="I62:I67" si="9">(F62-H62)/H62</f>
        <v>0.12035510989848067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350689.32476190478</v>
      </c>
      <c r="F63" s="184">
        <v>706187</v>
      </c>
      <c r="G63" s="48">
        <f t="shared" si="8"/>
        <v>1.0137111401365155</v>
      </c>
      <c r="H63" s="184">
        <v>706171.25</v>
      </c>
      <c r="I63" s="44">
        <f t="shared" si="9"/>
        <v>2.2303371880404363E-5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153380.00000000003</v>
      </c>
      <c r="F64" s="184">
        <v>461945.75</v>
      </c>
      <c r="G64" s="48">
        <f t="shared" si="8"/>
        <v>2.0117730473334197</v>
      </c>
      <c r="H64" s="184">
        <v>446945.75</v>
      </c>
      <c r="I64" s="84">
        <f t="shared" si="9"/>
        <v>3.3561120113570833E-2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222969.5</v>
      </c>
      <c r="G65" s="48">
        <f t="shared" si="8"/>
        <v>1.8586199823074654</v>
      </c>
      <c r="H65" s="184">
        <v>205012</v>
      </c>
      <c r="I65" s="84">
        <f t="shared" si="9"/>
        <v>8.7592433613642134E-2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41564.416666666672</v>
      </c>
      <c r="F66" s="184">
        <v>90467.555555555562</v>
      </c>
      <c r="G66" s="48">
        <f t="shared" si="8"/>
        <v>1.1765626179979001</v>
      </c>
      <c r="H66" s="184">
        <v>90257.25</v>
      </c>
      <c r="I66" s="84">
        <f t="shared" si="9"/>
        <v>2.3300682832189329E-3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33854.666666666672</v>
      </c>
      <c r="F67" s="184">
        <v>86011.6</v>
      </c>
      <c r="G67" s="51">
        <f t="shared" si="8"/>
        <v>1.54061281556457</v>
      </c>
      <c r="H67" s="184">
        <v>71735.75</v>
      </c>
      <c r="I67" s="85">
        <f t="shared" si="9"/>
        <v>0.19900607437714118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44894.284523809525</v>
      </c>
      <c r="F69" s="190">
        <v>86127.571428571435</v>
      </c>
      <c r="G69" s="45">
        <f>(F69-E69)/E69</f>
        <v>0.91845292428914826</v>
      </c>
      <c r="H69" s="190">
        <v>82654.125</v>
      </c>
      <c r="I69" s="44">
        <f>(F69-H69)/H69</f>
        <v>4.2023872717440722E-2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21680.5</v>
      </c>
      <c r="F70" s="184">
        <v>73756</v>
      </c>
      <c r="G70" s="48">
        <f>(F70-E70)/E70</f>
        <v>2.4019510620142523</v>
      </c>
      <c r="H70" s="184">
        <v>64795.75</v>
      </c>
      <c r="I70" s="44">
        <f>(F70-H70)/H70</f>
        <v>0.13828453255036016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14882.573333333334</v>
      </c>
      <c r="F71" s="184">
        <v>30034</v>
      </c>
      <c r="G71" s="48">
        <f>(F71-E71)/E71</f>
        <v>1.0180649762182705</v>
      </c>
      <c r="H71" s="184">
        <v>28789.666666666668</v>
      </c>
      <c r="I71" s="44">
        <f>(F71-H71)/H71</f>
        <v>4.3221526242054394E-2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24025.75</v>
      </c>
      <c r="F72" s="184">
        <v>40115</v>
      </c>
      <c r="G72" s="48">
        <f>(F72-E72)/E72</f>
        <v>0.66966691986722582</v>
      </c>
      <c r="H72" s="184">
        <v>40115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16000.914285714287</v>
      </c>
      <c r="F73" s="193">
        <v>33459.599999999999</v>
      </c>
      <c r="G73" s="48">
        <f>(F73-E73)/E73</f>
        <v>1.0911055082566707</v>
      </c>
      <c r="H73" s="193">
        <v>32058.6</v>
      </c>
      <c r="I73" s="59">
        <f>(F73-H73)/H73</f>
        <v>4.370122213696169E-2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15972.86</v>
      </c>
      <c r="F75" s="181">
        <v>23664</v>
      </c>
      <c r="G75" s="44">
        <f t="shared" ref="G75:G81" si="10">(F75-E75)/E75</f>
        <v>0.48151301645416034</v>
      </c>
      <c r="H75" s="181">
        <v>23664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15658.275</v>
      </c>
      <c r="F76" s="184">
        <v>34270</v>
      </c>
      <c r="G76" s="48">
        <f t="shared" si="10"/>
        <v>1.1886191167290139</v>
      </c>
      <c r="H76" s="184">
        <v>32204.714285714286</v>
      </c>
      <c r="I76" s="44">
        <f t="shared" si="11"/>
        <v>6.4129918867246574E-2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6226.88</v>
      </c>
      <c r="F77" s="184">
        <v>17744.666666666668</v>
      </c>
      <c r="G77" s="48">
        <f t="shared" si="10"/>
        <v>1.8496882333795843</v>
      </c>
      <c r="H77" s="184">
        <v>17611.333333333332</v>
      </c>
      <c r="I77" s="44">
        <f t="shared" si="11"/>
        <v>7.5708823863422665E-3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10986.288888888888</v>
      </c>
      <c r="F78" s="184">
        <v>27020.888888888891</v>
      </c>
      <c r="G78" s="48">
        <f t="shared" si="10"/>
        <v>1.4595101368776842</v>
      </c>
      <c r="H78" s="184">
        <v>25798.666666666668</v>
      </c>
      <c r="I78" s="44">
        <f t="shared" si="11"/>
        <v>4.7375402690922885E-2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17796.653333333332</v>
      </c>
      <c r="F79" s="184">
        <v>41196.142857142855</v>
      </c>
      <c r="G79" s="48">
        <f t="shared" si="10"/>
        <v>1.3148252699838805</v>
      </c>
      <c r="H79" s="184">
        <v>37991.857142857145</v>
      </c>
      <c r="I79" s="44">
        <f t="shared" si="11"/>
        <v>8.4341381423838832E-2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143332.66666666666</v>
      </c>
      <c r="G80" s="48">
        <f t="shared" si="10"/>
        <v>1.5595119047619046</v>
      </c>
      <c r="H80" s="184">
        <v>143332.66666666666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27534.904761904756</v>
      </c>
      <c r="F81" s="187">
        <v>52148.3</v>
      </c>
      <c r="G81" s="51">
        <f t="shared" si="10"/>
        <v>0.89389796154837287</v>
      </c>
      <c r="H81" s="187">
        <v>49337.8</v>
      </c>
      <c r="I81" s="56">
        <f t="shared" si="11"/>
        <v>5.6964437003676691E-2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6" t="s">
        <v>203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7" t="s">
        <v>3</v>
      </c>
      <c r="B12" s="233"/>
      <c r="C12" s="235" t="s">
        <v>0</v>
      </c>
      <c r="D12" s="229" t="s">
        <v>23</v>
      </c>
      <c r="E12" s="229" t="s">
        <v>208</v>
      </c>
      <c r="F12" s="237" t="s">
        <v>214</v>
      </c>
      <c r="G12" s="229" t="s">
        <v>197</v>
      </c>
      <c r="H12" s="237" t="s">
        <v>210</v>
      </c>
      <c r="I12" s="229" t="s">
        <v>187</v>
      </c>
    </row>
    <row r="13" spans="1:9" ht="30.75" customHeight="1" thickBot="1">
      <c r="A13" s="228"/>
      <c r="B13" s="234"/>
      <c r="C13" s="236"/>
      <c r="D13" s="230"/>
      <c r="E13" s="230"/>
      <c r="F13" s="238"/>
      <c r="G13" s="230"/>
      <c r="H13" s="238"/>
      <c r="I13" s="23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7677.28</v>
      </c>
      <c r="F15" s="155">
        <v>13200</v>
      </c>
      <c r="G15" s="44">
        <f>(F15-E15)/E15</f>
        <v>0.71935893962445041</v>
      </c>
      <c r="H15" s="155">
        <v>13966.6</v>
      </c>
      <c r="I15" s="118">
        <f>(F15-H15)/H15</f>
        <v>-5.4888090157948273E-2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6070.5355555555552</v>
      </c>
      <c r="F16" s="155">
        <v>17066.599999999999</v>
      </c>
      <c r="G16" s="48">
        <f t="shared" ref="G16:G39" si="0">(F16-E16)/E16</f>
        <v>1.8113829239301971</v>
      </c>
      <c r="H16" s="155">
        <v>16333.2</v>
      </c>
      <c r="I16" s="48">
        <f>(F16-H16)/H16</f>
        <v>4.490240736659061E-2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5696.844444444444</v>
      </c>
      <c r="F17" s="155">
        <v>15800</v>
      </c>
      <c r="G17" s="48">
        <f t="shared" si="0"/>
        <v>1.7734652322143256</v>
      </c>
      <c r="H17" s="155">
        <v>15300</v>
      </c>
      <c r="I17" s="48">
        <f t="shared" ref="I17:I29" si="1">(F17-H17)/H17</f>
        <v>3.2679738562091505E-2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5722.42</v>
      </c>
      <c r="F18" s="155">
        <v>10500</v>
      </c>
      <c r="G18" s="48">
        <f t="shared" si="0"/>
        <v>0.83488803687950197</v>
      </c>
      <c r="H18" s="155">
        <v>9700</v>
      </c>
      <c r="I18" s="48">
        <f t="shared" si="1"/>
        <v>8.247422680412371E-2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14106.971428571429</v>
      </c>
      <c r="F19" s="155">
        <v>30733.200000000001</v>
      </c>
      <c r="G19" s="48">
        <f t="shared" si="0"/>
        <v>1.1785824232800803</v>
      </c>
      <c r="H19" s="155">
        <v>28900</v>
      </c>
      <c r="I19" s="48">
        <f t="shared" si="1"/>
        <v>6.3432525951557114E-2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8945.7400000000016</v>
      </c>
      <c r="F20" s="155">
        <v>18133.2</v>
      </c>
      <c r="G20" s="48">
        <f t="shared" si="0"/>
        <v>1.0270206824700916</v>
      </c>
      <c r="H20" s="155">
        <v>15566.6</v>
      </c>
      <c r="I20" s="48">
        <f t="shared" si="1"/>
        <v>0.16487865044389913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4744.0200000000004</v>
      </c>
      <c r="F21" s="155">
        <v>12200</v>
      </c>
      <c r="G21" s="48">
        <f t="shared" si="0"/>
        <v>1.5716586355032227</v>
      </c>
      <c r="H21" s="155">
        <v>11400</v>
      </c>
      <c r="I21" s="48">
        <f t="shared" si="1"/>
        <v>7.0175438596491224E-2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1902.51</v>
      </c>
      <c r="F22" s="155">
        <v>6300</v>
      </c>
      <c r="G22" s="48">
        <f t="shared" si="0"/>
        <v>2.3114149202895122</v>
      </c>
      <c r="H22" s="155">
        <v>7300</v>
      </c>
      <c r="I22" s="48">
        <f t="shared" si="1"/>
        <v>-0.13698630136986301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2424.2600000000002</v>
      </c>
      <c r="F23" s="155">
        <v>6566.6</v>
      </c>
      <c r="G23" s="48">
        <f t="shared" si="0"/>
        <v>1.708702861904251</v>
      </c>
      <c r="H23" s="155">
        <v>6900</v>
      </c>
      <c r="I23" s="48">
        <f t="shared" si="1"/>
        <v>-4.8318840579710094E-2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2430.9777777777776</v>
      </c>
      <c r="F24" s="155">
        <v>6233.2</v>
      </c>
      <c r="G24" s="48">
        <f t="shared" si="0"/>
        <v>1.564071155639249</v>
      </c>
      <c r="H24" s="155">
        <v>6333.2</v>
      </c>
      <c r="I24" s="48">
        <f t="shared" si="1"/>
        <v>-1.5789806101181077E-2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3126.8100000000004</v>
      </c>
      <c r="F25" s="155">
        <v>7166.6</v>
      </c>
      <c r="G25" s="48">
        <f t="shared" si="0"/>
        <v>1.2919844825876849</v>
      </c>
      <c r="H25" s="155">
        <v>7333.2</v>
      </c>
      <c r="I25" s="48">
        <f t="shared" si="1"/>
        <v>-2.2718594883543265E-2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7191.7000000000007</v>
      </c>
      <c r="F26" s="155">
        <v>11400</v>
      </c>
      <c r="G26" s="48">
        <f t="shared" si="0"/>
        <v>0.58516067132944904</v>
      </c>
      <c r="H26" s="155">
        <v>12500</v>
      </c>
      <c r="I26" s="48">
        <f t="shared" si="1"/>
        <v>-8.7999999999999995E-2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2430.2283333333335</v>
      </c>
      <c r="F27" s="155">
        <v>6000</v>
      </c>
      <c r="G27" s="48">
        <f t="shared" si="0"/>
        <v>1.4689038135648431</v>
      </c>
      <c r="H27" s="155">
        <v>6033.2</v>
      </c>
      <c r="I27" s="48">
        <f t="shared" si="1"/>
        <v>-5.5028840416362496E-3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3862.931111111111</v>
      </c>
      <c r="F28" s="155">
        <v>13200</v>
      </c>
      <c r="G28" s="48">
        <f t="shared" si="0"/>
        <v>2.4170943307873873</v>
      </c>
      <c r="H28" s="155">
        <v>13800</v>
      </c>
      <c r="I28" s="48">
        <f t="shared" si="1"/>
        <v>-4.3478260869565216E-2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7060.881388888889</v>
      </c>
      <c r="F29" s="155">
        <v>16240</v>
      </c>
      <c r="G29" s="48">
        <f t="shared" si="0"/>
        <v>1.2999961485765095</v>
      </c>
      <c r="H29" s="155">
        <v>16240</v>
      </c>
      <c r="I29" s="48">
        <f t="shared" si="1"/>
        <v>0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7049.87</v>
      </c>
      <c r="F30" s="158">
        <v>12100</v>
      </c>
      <c r="G30" s="51">
        <f t="shared" si="0"/>
        <v>0.71634370562861449</v>
      </c>
      <c r="H30" s="158">
        <v>11766.6</v>
      </c>
      <c r="I30" s="51">
        <f>(F30-H30)/H30</f>
        <v>2.8334438155456939E-2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14042.622777777779</v>
      </c>
      <c r="F32" s="155">
        <v>16000</v>
      </c>
      <c r="G32" s="44">
        <f t="shared" si="0"/>
        <v>0.13938829328376884</v>
      </c>
      <c r="H32" s="155">
        <v>19000</v>
      </c>
      <c r="I32" s="45">
        <f>(F32-H32)/H32</f>
        <v>-0.15789473684210525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13617.423888888889</v>
      </c>
      <c r="F33" s="155">
        <v>15100</v>
      </c>
      <c r="G33" s="48">
        <f t="shared" si="0"/>
        <v>0.10887346411539826</v>
      </c>
      <c r="H33" s="155">
        <v>18100</v>
      </c>
      <c r="I33" s="48">
        <f>(F33-H33)/H33</f>
        <v>-0.16574585635359115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12945.898095238095</v>
      </c>
      <c r="F34" s="155">
        <v>23866.6</v>
      </c>
      <c r="G34" s="48">
        <f>(F34-E34)/E34</f>
        <v>0.84356464297976186</v>
      </c>
      <c r="H34" s="155">
        <v>21466.6</v>
      </c>
      <c r="I34" s="48">
        <f>(F34-H34)/H34</f>
        <v>0.11180158944592997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9124.6666666666679</v>
      </c>
      <c r="F35" s="155">
        <v>12566.6</v>
      </c>
      <c r="G35" s="48">
        <f t="shared" si="0"/>
        <v>0.37721195294805276</v>
      </c>
      <c r="H35" s="155">
        <v>13066.6</v>
      </c>
      <c r="I35" s="48">
        <f>(F35-H35)/H35</f>
        <v>-3.8265501354598747E-2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9254.14</v>
      </c>
      <c r="F36" s="155">
        <v>35033.199999999997</v>
      </c>
      <c r="G36" s="55">
        <f t="shared" si="0"/>
        <v>2.7856786259987421</v>
      </c>
      <c r="H36" s="155">
        <v>38000</v>
      </c>
      <c r="I36" s="48">
        <f>(F36-H36)/H36</f>
        <v>-7.8073684210526392E-2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285033.2</v>
      </c>
      <c r="F38" s="156">
        <v>411000</v>
      </c>
      <c r="G38" s="45">
        <f t="shared" si="0"/>
        <v>0.44193729011216931</v>
      </c>
      <c r="H38" s="156">
        <v>420000</v>
      </c>
      <c r="I38" s="45">
        <f>(F38-H38)/H38</f>
        <v>-2.1428571428571429E-2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162034</v>
      </c>
      <c r="F39" s="157">
        <v>318666.59999999998</v>
      </c>
      <c r="G39" s="51">
        <f t="shared" si="0"/>
        <v>0.96666502092153483</v>
      </c>
      <c r="H39" s="157">
        <v>319000</v>
      </c>
      <c r="I39" s="51">
        <f>(F39-H39)/H39</f>
        <v>-1.045141065830794E-3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6" t="s">
        <v>204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7" t="s">
        <v>3</v>
      </c>
      <c r="B12" s="233"/>
      <c r="C12" s="235" t="s">
        <v>0</v>
      </c>
      <c r="D12" s="229" t="s">
        <v>213</v>
      </c>
      <c r="E12" s="237" t="s">
        <v>214</v>
      </c>
      <c r="F12" s="244" t="s">
        <v>186</v>
      </c>
      <c r="G12" s="229" t="s">
        <v>208</v>
      </c>
      <c r="H12" s="246" t="s">
        <v>216</v>
      </c>
      <c r="I12" s="242" t="s">
        <v>196</v>
      </c>
    </row>
    <row r="13" spans="1:9" ht="39.75" customHeight="1" thickBot="1">
      <c r="A13" s="228"/>
      <c r="B13" s="234"/>
      <c r="C13" s="236"/>
      <c r="D13" s="230"/>
      <c r="E13" s="238"/>
      <c r="F13" s="245"/>
      <c r="G13" s="230"/>
      <c r="H13" s="247"/>
      <c r="I13" s="243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20877.555555555555</v>
      </c>
      <c r="E15" s="144">
        <v>13200</v>
      </c>
      <c r="F15" s="67">
        <f t="shared" ref="F15:F30" si="0">D15-E15</f>
        <v>7677.5555555555547</v>
      </c>
      <c r="G15" s="42">
        <v>7677.28</v>
      </c>
      <c r="H15" s="66">
        <f>AVERAGE(D15:E15)</f>
        <v>17038.777777777777</v>
      </c>
      <c r="I15" s="69">
        <f>(H15-G15)/G15</f>
        <v>1.2193768857952008</v>
      </c>
    </row>
    <row r="16" spans="1:9" ht="16.5" customHeight="1">
      <c r="A16" s="37"/>
      <c r="B16" s="34" t="s">
        <v>5</v>
      </c>
      <c r="C16" s="15" t="s">
        <v>164</v>
      </c>
      <c r="D16" s="144">
        <v>23099.75</v>
      </c>
      <c r="E16" s="144">
        <v>17066.599999999999</v>
      </c>
      <c r="F16" s="71">
        <f t="shared" si="0"/>
        <v>6033.1500000000015</v>
      </c>
      <c r="G16" s="46">
        <v>6070.5355555555552</v>
      </c>
      <c r="H16" s="68">
        <f t="shared" ref="H16:H30" si="1">AVERAGE(D16:E16)</f>
        <v>20083.174999999999</v>
      </c>
      <c r="I16" s="72">
        <f t="shared" ref="I16:I39" si="2">(H16-G16)/G16</f>
        <v>2.3083036605593286</v>
      </c>
    </row>
    <row r="17" spans="1:9" ht="16.5">
      <c r="A17" s="37"/>
      <c r="B17" s="34" t="s">
        <v>6</v>
      </c>
      <c r="C17" s="15" t="s">
        <v>165</v>
      </c>
      <c r="D17" s="144">
        <v>20216.444444444445</v>
      </c>
      <c r="E17" s="144">
        <v>15800</v>
      </c>
      <c r="F17" s="71">
        <f t="shared" si="0"/>
        <v>4416.4444444444453</v>
      </c>
      <c r="G17" s="46">
        <v>5696.844444444444</v>
      </c>
      <c r="H17" s="68">
        <f t="shared" si="1"/>
        <v>18008.222222222223</v>
      </c>
      <c r="I17" s="72">
        <f t="shared" si="2"/>
        <v>2.1610872295773884</v>
      </c>
    </row>
    <row r="18" spans="1:9" ht="16.5">
      <c r="A18" s="37"/>
      <c r="B18" s="34" t="s">
        <v>7</v>
      </c>
      <c r="C18" s="15" t="s">
        <v>166</v>
      </c>
      <c r="D18" s="144">
        <v>12160.888888888889</v>
      </c>
      <c r="E18" s="144">
        <v>10500</v>
      </c>
      <c r="F18" s="71">
        <f t="shared" si="0"/>
        <v>1660.8888888888887</v>
      </c>
      <c r="G18" s="46">
        <v>5722.42</v>
      </c>
      <c r="H18" s="68">
        <f t="shared" si="1"/>
        <v>11330.444444444445</v>
      </c>
      <c r="I18" s="72">
        <f t="shared" si="2"/>
        <v>0.98000923463227885</v>
      </c>
    </row>
    <row r="19" spans="1:9" ht="16.5">
      <c r="A19" s="37"/>
      <c r="B19" s="34" t="s">
        <v>8</v>
      </c>
      <c r="C19" s="15" t="s">
        <v>167</v>
      </c>
      <c r="D19" s="144">
        <v>38749.666666666664</v>
      </c>
      <c r="E19" s="144">
        <v>30733.200000000001</v>
      </c>
      <c r="F19" s="71">
        <f t="shared" si="0"/>
        <v>8016.4666666666635</v>
      </c>
      <c r="G19" s="46">
        <v>14106.971428571429</v>
      </c>
      <c r="H19" s="68">
        <f t="shared" si="1"/>
        <v>34741.433333333334</v>
      </c>
      <c r="I19" s="72">
        <f t="shared" si="2"/>
        <v>1.4627138085053524</v>
      </c>
    </row>
    <row r="20" spans="1:9" ht="16.5">
      <c r="A20" s="37"/>
      <c r="B20" s="34" t="s">
        <v>9</v>
      </c>
      <c r="C20" s="15" t="s">
        <v>168</v>
      </c>
      <c r="D20" s="144">
        <v>25943.111111111109</v>
      </c>
      <c r="E20" s="144">
        <v>18133.2</v>
      </c>
      <c r="F20" s="71">
        <f t="shared" si="0"/>
        <v>7809.9111111111088</v>
      </c>
      <c r="G20" s="46">
        <v>8945.7400000000016</v>
      </c>
      <c r="H20" s="68">
        <f t="shared" si="1"/>
        <v>22038.155555555553</v>
      </c>
      <c r="I20" s="72">
        <f t="shared" si="2"/>
        <v>1.463536337469628</v>
      </c>
    </row>
    <row r="21" spans="1:9" ht="16.5">
      <c r="A21" s="37"/>
      <c r="B21" s="34" t="s">
        <v>10</v>
      </c>
      <c r="C21" s="15" t="s">
        <v>169</v>
      </c>
      <c r="D21" s="144">
        <v>14544.222222222223</v>
      </c>
      <c r="E21" s="144">
        <v>12200</v>
      </c>
      <c r="F21" s="71">
        <f t="shared" si="0"/>
        <v>2344.2222222222226</v>
      </c>
      <c r="G21" s="46">
        <v>4744.0200000000004</v>
      </c>
      <c r="H21" s="68">
        <f t="shared" si="1"/>
        <v>13372.111111111111</v>
      </c>
      <c r="I21" s="72">
        <f t="shared" si="2"/>
        <v>1.8187299191637283</v>
      </c>
    </row>
    <row r="22" spans="1:9" ht="16.5">
      <c r="A22" s="37"/>
      <c r="B22" s="34" t="s">
        <v>11</v>
      </c>
      <c r="C22" s="15" t="s">
        <v>170</v>
      </c>
      <c r="D22" s="144">
        <v>6416.4444444444443</v>
      </c>
      <c r="E22" s="144">
        <v>6300</v>
      </c>
      <c r="F22" s="71">
        <f t="shared" si="0"/>
        <v>116.44444444444434</v>
      </c>
      <c r="G22" s="46">
        <v>1902.51</v>
      </c>
      <c r="H22" s="68">
        <f t="shared" si="1"/>
        <v>6358.2222222222226</v>
      </c>
      <c r="I22" s="72">
        <f t="shared" si="2"/>
        <v>2.3420177671719058</v>
      </c>
    </row>
    <row r="23" spans="1:9" ht="16.5">
      <c r="A23" s="37"/>
      <c r="B23" s="34" t="s">
        <v>12</v>
      </c>
      <c r="C23" s="15" t="s">
        <v>171</v>
      </c>
      <c r="D23" s="144">
        <v>9306</v>
      </c>
      <c r="E23" s="144">
        <v>6566.6</v>
      </c>
      <c r="F23" s="71">
        <f t="shared" si="0"/>
        <v>2739.3999999999996</v>
      </c>
      <c r="G23" s="46">
        <v>2424.2600000000002</v>
      </c>
      <c r="H23" s="68">
        <f t="shared" si="1"/>
        <v>7936.3</v>
      </c>
      <c r="I23" s="72">
        <f t="shared" si="2"/>
        <v>2.2737000156748861</v>
      </c>
    </row>
    <row r="24" spans="1:9" ht="16.5">
      <c r="A24" s="37"/>
      <c r="B24" s="34" t="s">
        <v>13</v>
      </c>
      <c r="C24" s="15" t="s">
        <v>172</v>
      </c>
      <c r="D24" s="144">
        <v>9181</v>
      </c>
      <c r="E24" s="144">
        <v>6233.2</v>
      </c>
      <c r="F24" s="71">
        <f t="shared" si="0"/>
        <v>2947.8</v>
      </c>
      <c r="G24" s="46">
        <v>2430.9777777777776</v>
      </c>
      <c r="H24" s="68">
        <f t="shared" si="1"/>
        <v>7707.1</v>
      </c>
      <c r="I24" s="72">
        <f t="shared" si="2"/>
        <v>2.1703704042269232</v>
      </c>
    </row>
    <row r="25" spans="1:9" ht="16.5">
      <c r="A25" s="37"/>
      <c r="B25" s="34" t="s">
        <v>14</v>
      </c>
      <c r="C25" s="15" t="s">
        <v>173</v>
      </c>
      <c r="D25" s="144">
        <v>9883.1111111111113</v>
      </c>
      <c r="E25" s="144">
        <v>7166.6</v>
      </c>
      <c r="F25" s="71">
        <f t="shared" si="0"/>
        <v>2716.5111111111109</v>
      </c>
      <c r="G25" s="46">
        <v>3126.8100000000004</v>
      </c>
      <c r="H25" s="68">
        <f t="shared" si="1"/>
        <v>8524.8555555555558</v>
      </c>
      <c r="I25" s="72">
        <f t="shared" si="2"/>
        <v>1.726374661573794</v>
      </c>
    </row>
    <row r="26" spans="1:9" ht="16.5">
      <c r="A26" s="37"/>
      <c r="B26" s="34" t="s">
        <v>15</v>
      </c>
      <c r="C26" s="15" t="s">
        <v>174</v>
      </c>
      <c r="D26" s="144">
        <v>16772</v>
      </c>
      <c r="E26" s="144">
        <v>11400</v>
      </c>
      <c r="F26" s="71">
        <f t="shared" si="0"/>
        <v>5372</v>
      </c>
      <c r="G26" s="46">
        <v>7191.7000000000007</v>
      </c>
      <c r="H26" s="68">
        <f t="shared" si="1"/>
        <v>14086</v>
      </c>
      <c r="I26" s="72">
        <f t="shared" si="2"/>
        <v>0.9586467733637386</v>
      </c>
    </row>
    <row r="27" spans="1:9" ht="16.5">
      <c r="A27" s="37"/>
      <c r="B27" s="34" t="s">
        <v>16</v>
      </c>
      <c r="C27" s="15" t="s">
        <v>175</v>
      </c>
      <c r="D27" s="144">
        <v>8931</v>
      </c>
      <c r="E27" s="144">
        <v>6000</v>
      </c>
      <c r="F27" s="71">
        <f t="shared" si="0"/>
        <v>2931</v>
      </c>
      <c r="G27" s="46">
        <v>2430.2283333333335</v>
      </c>
      <c r="H27" s="68">
        <f t="shared" si="1"/>
        <v>7465.5</v>
      </c>
      <c r="I27" s="72">
        <f t="shared" si="2"/>
        <v>2.0719335700280563</v>
      </c>
    </row>
    <row r="28" spans="1:9" ht="16.5">
      <c r="A28" s="37"/>
      <c r="B28" s="34" t="s">
        <v>17</v>
      </c>
      <c r="C28" s="15" t="s">
        <v>176</v>
      </c>
      <c r="D28" s="144">
        <v>15988.888888888889</v>
      </c>
      <c r="E28" s="144">
        <v>13200</v>
      </c>
      <c r="F28" s="71">
        <f t="shared" si="0"/>
        <v>2788.8888888888887</v>
      </c>
      <c r="G28" s="46">
        <v>3862.931111111111</v>
      </c>
      <c r="H28" s="68">
        <f t="shared" si="1"/>
        <v>14594.444444444445</v>
      </c>
      <c r="I28" s="72">
        <f t="shared" si="2"/>
        <v>2.7780752554623178</v>
      </c>
    </row>
    <row r="29" spans="1:9" ht="16.5">
      <c r="A29" s="37"/>
      <c r="B29" s="34" t="s">
        <v>18</v>
      </c>
      <c r="C29" s="15" t="s">
        <v>177</v>
      </c>
      <c r="D29" s="144">
        <v>21337.5</v>
      </c>
      <c r="E29" s="144">
        <v>16240</v>
      </c>
      <c r="F29" s="71">
        <f t="shared" si="0"/>
        <v>5097.5</v>
      </c>
      <c r="G29" s="46">
        <v>7060.881388888889</v>
      </c>
      <c r="H29" s="68">
        <f t="shared" si="1"/>
        <v>18788.75</v>
      </c>
      <c r="I29" s="72">
        <f t="shared" si="2"/>
        <v>1.660963832300917</v>
      </c>
    </row>
    <row r="30" spans="1:9" ht="17.25" thickBot="1">
      <c r="A30" s="38"/>
      <c r="B30" s="36" t="s">
        <v>19</v>
      </c>
      <c r="C30" s="16" t="s">
        <v>178</v>
      </c>
      <c r="D30" s="155">
        <v>14124.75</v>
      </c>
      <c r="E30" s="147">
        <v>12100</v>
      </c>
      <c r="F30" s="74">
        <f t="shared" si="0"/>
        <v>2024.75</v>
      </c>
      <c r="G30" s="49">
        <v>7049.87</v>
      </c>
      <c r="H30" s="100">
        <f t="shared" si="1"/>
        <v>13112.375</v>
      </c>
      <c r="I30" s="75">
        <f t="shared" si="2"/>
        <v>0.85994564438776888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20377.555555555555</v>
      </c>
      <c r="E32" s="144">
        <v>16000</v>
      </c>
      <c r="F32" s="67">
        <f>D32-E32</f>
        <v>4377.5555555555547</v>
      </c>
      <c r="G32" s="54">
        <v>14042.622777777779</v>
      </c>
      <c r="H32" s="68">
        <f>AVERAGE(D32:E32)</f>
        <v>18188.777777777777</v>
      </c>
      <c r="I32" s="78">
        <f t="shared" si="2"/>
        <v>0.2952550293212477</v>
      </c>
    </row>
    <row r="33" spans="1:9" ht="16.5">
      <c r="A33" s="37"/>
      <c r="B33" s="34" t="s">
        <v>27</v>
      </c>
      <c r="C33" s="15" t="s">
        <v>180</v>
      </c>
      <c r="D33" s="47">
        <v>19710.888888888891</v>
      </c>
      <c r="E33" s="144">
        <v>15100</v>
      </c>
      <c r="F33" s="79">
        <f>D33-E33</f>
        <v>4610.8888888888905</v>
      </c>
      <c r="G33" s="46">
        <v>13617.423888888889</v>
      </c>
      <c r="H33" s="68">
        <f>AVERAGE(D33:E33)</f>
        <v>17405.444444444445</v>
      </c>
      <c r="I33" s="72">
        <f t="shared" si="2"/>
        <v>0.27817453480657123</v>
      </c>
    </row>
    <row r="34" spans="1:9" ht="16.5">
      <c r="A34" s="37"/>
      <c r="B34" s="39" t="s">
        <v>28</v>
      </c>
      <c r="C34" s="15" t="s">
        <v>181</v>
      </c>
      <c r="D34" s="47">
        <v>23833.333333333332</v>
      </c>
      <c r="E34" s="144">
        <v>23866.6</v>
      </c>
      <c r="F34" s="71">
        <f>D34-E34</f>
        <v>-33.266666666666424</v>
      </c>
      <c r="G34" s="46">
        <v>12945.898095238095</v>
      </c>
      <c r="H34" s="68">
        <f>AVERAGE(D34:E34)</f>
        <v>23849.966666666667</v>
      </c>
      <c r="I34" s="72">
        <f t="shared" si="2"/>
        <v>0.8422798087248522</v>
      </c>
    </row>
    <row r="35" spans="1:9" ht="16.5">
      <c r="A35" s="37"/>
      <c r="B35" s="34" t="s">
        <v>29</v>
      </c>
      <c r="C35" s="15" t="s">
        <v>182</v>
      </c>
      <c r="D35" s="47">
        <v>23000</v>
      </c>
      <c r="E35" s="144">
        <v>12566.6</v>
      </c>
      <c r="F35" s="79">
        <f>D35-E35</f>
        <v>10433.4</v>
      </c>
      <c r="G35" s="46">
        <v>9124.6666666666679</v>
      </c>
      <c r="H35" s="68">
        <f>AVERAGE(D35:E35)</f>
        <v>17783.3</v>
      </c>
      <c r="I35" s="72">
        <f t="shared" si="2"/>
        <v>0.94892598816395091</v>
      </c>
    </row>
    <row r="36" spans="1:9" ht="17.25" thickBot="1">
      <c r="A36" s="38"/>
      <c r="B36" s="39" t="s">
        <v>30</v>
      </c>
      <c r="C36" s="15" t="s">
        <v>183</v>
      </c>
      <c r="D36" s="50">
        <v>44877.555555555555</v>
      </c>
      <c r="E36" s="144">
        <v>35033.199999999997</v>
      </c>
      <c r="F36" s="71">
        <f>D36-E36</f>
        <v>9844.3555555555577</v>
      </c>
      <c r="G36" s="49">
        <v>9254.14</v>
      </c>
      <c r="H36" s="68">
        <f>AVERAGE(D36:E36)</f>
        <v>39955.377777777772</v>
      </c>
      <c r="I36" s="80">
        <f t="shared" si="2"/>
        <v>3.3175678969388591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483379.6</v>
      </c>
      <c r="E38" s="145">
        <v>411000</v>
      </c>
      <c r="F38" s="67">
        <f>D38-E38</f>
        <v>72379.599999999977</v>
      </c>
      <c r="G38" s="46">
        <v>285033.2</v>
      </c>
      <c r="H38" s="67">
        <f>AVERAGE(D38:E38)</f>
        <v>447189.8</v>
      </c>
      <c r="I38" s="78">
        <f t="shared" si="2"/>
        <v>0.56890425396059119</v>
      </c>
    </row>
    <row r="39" spans="1:9" ht="17.25" thickBot="1">
      <c r="A39" s="38"/>
      <c r="B39" s="36" t="s">
        <v>32</v>
      </c>
      <c r="C39" s="16" t="s">
        <v>185</v>
      </c>
      <c r="D39" s="57">
        <v>280248.28571428574</v>
      </c>
      <c r="E39" s="146">
        <v>318666.59999999998</v>
      </c>
      <c r="F39" s="74">
        <f>D39-E39</f>
        <v>-38418.314285714237</v>
      </c>
      <c r="G39" s="46">
        <v>162034</v>
      </c>
      <c r="H39" s="81">
        <f>AVERAGE(D39:E39)</f>
        <v>299457.44285714289</v>
      </c>
      <c r="I39" s="75">
        <f t="shared" si="2"/>
        <v>0.84811485772827233</v>
      </c>
    </row>
    <row r="40" spans="1:9" ht="15.75" customHeight="1" thickBot="1">
      <c r="A40" s="239"/>
      <c r="B40" s="240"/>
      <c r="C40" s="241"/>
      <c r="D40" s="83">
        <f>SUM(D15:D39)</f>
        <v>1162959.5523809523</v>
      </c>
      <c r="E40" s="83">
        <f>SUM(E15:E39)</f>
        <v>1035072.4</v>
      </c>
      <c r="F40" s="83">
        <f>SUM(F15:F39)</f>
        <v>127887.15238095241</v>
      </c>
      <c r="G40" s="83">
        <f>SUM(G15:G39)</f>
        <v>596495.93146825396</v>
      </c>
      <c r="H40" s="83">
        <f>AVERAGE(D40:E40)</f>
        <v>1099015.9761904762</v>
      </c>
      <c r="I40" s="75">
        <f>(H40-G40)/G40</f>
        <v>0.84245343213873514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5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6" t="s">
        <v>201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7" t="s">
        <v>3</v>
      </c>
      <c r="B13" s="233"/>
      <c r="C13" s="235" t="s">
        <v>0</v>
      </c>
      <c r="D13" s="229" t="s">
        <v>23</v>
      </c>
      <c r="E13" s="229" t="s">
        <v>208</v>
      </c>
      <c r="F13" s="246" t="s">
        <v>216</v>
      </c>
      <c r="G13" s="229" t="s">
        <v>197</v>
      </c>
      <c r="H13" s="246" t="s">
        <v>211</v>
      </c>
      <c r="I13" s="229" t="s">
        <v>187</v>
      </c>
    </row>
    <row r="14" spans="1:9" ht="33.75" customHeight="1" thickBot="1">
      <c r="A14" s="228"/>
      <c r="B14" s="234"/>
      <c r="C14" s="236"/>
      <c r="D14" s="249"/>
      <c r="E14" s="230"/>
      <c r="F14" s="247"/>
      <c r="G14" s="248"/>
      <c r="H14" s="247"/>
      <c r="I14" s="248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7677.28</v>
      </c>
      <c r="F16" s="42">
        <v>17038.777777777777</v>
      </c>
      <c r="G16" s="21">
        <f t="shared" ref="G16:G31" si="0">(F16-E16)/E16</f>
        <v>1.2193768857952008</v>
      </c>
      <c r="H16" s="181">
        <v>17122.18888888889</v>
      </c>
      <c r="I16" s="21">
        <f t="shared" ref="I16:I31" si="1">(F16-H16)/H16</f>
        <v>-4.8715214890101121E-3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6070.5355555555552</v>
      </c>
      <c r="F17" s="46">
        <v>20083.174999999999</v>
      </c>
      <c r="G17" s="21">
        <f t="shared" si="0"/>
        <v>2.3083036605593286</v>
      </c>
      <c r="H17" s="184">
        <v>19525.849999999999</v>
      </c>
      <c r="I17" s="21">
        <f t="shared" si="1"/>
        <v>2.8542931549714906E-2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5696.844444444444</v>
      </c>
      <c r="F18" s="46">
        <v>18008.222222222223</v>
      </c>
      <c r="G18" s="21">
        <f t="shared" si="0"/>
        <v>2.1610872295773884</v>
      </c>
      <c r="H18" s="184">
        <v>18181.125</v>
      </c>
      <c r="I18" s="21">
        <f t="shared" si="1"/>
        <v>-9.5100153471128646E-3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5722.42</v>
      </c>
      <c r="F19" s="46">
        <v>11330.444444444445</v>
      </c>
      <c r="G19" s="21">
        <f t="shared" si="0"/>
        <v>0.98000923463227885</v>
      </c>
      <c r="H19" s="184">
        <v>11433.222222222223</v>
      </c>
      <c r="I19" s="21">
        <f t="shared" si="1"/>
        <v>-8.9893973702367992E-3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14106.971428571429</v>
      </c>
      <c r="F20" s="46">
        <v>34741.433333333334</v>
      </c>
      <c r="G20" s="21">
        <f t="shared" si="0"/>
        <v>1.4627138085053524</v>
      </c>
      <c r="H20" s="184">
        <v>33414.142857142855</v>
      </c>
      <c r="I20" s="21">
        <f t="shared" si="1"/>
        <v>3.9722415800552184E-2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8945.7400000000016</v>
      </c>
      <c r="F21" s="46">
        <v>22038.155555555553</v>
      </c>
      <c r="G21" s="21">
        <f t="shared" si="0"/>
        <v>1.463536337469628</v>
      </c>
      <c r="H21" s="184">
        <v>19530.05</v>
      </c>
      <c r="I21" s="21">
        <f t="shared" si="1"/>
        <v>0.12842289474709764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4744.0200000000004</v>
      </c>
      <c r="F22" s="46">
        <v>13372.111111111111</v>
      </c>
      <c r="G22" s="21">
        <f t="shared" si="0"/>
        <v>1.8187299191637283</v>
      </c>
      <c r="H22" s="184">
        <v>12866.555555555555</v>
      </c>
      <c r="I22" s="21">
        <f t="shared" si="1"/>
        <v>3.9292221867201008E-2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1902.51</v>
      </c>
      <c r="F23" s="46">
        <v>6358.2222222222226</v>
      </c>
      <c r="G23" s="21">
        <f t="shared" si="0"/>
        <v>2.3420177671719058</v>
      </c>
      <c r="H23" s="184">
        <v>7469.3333333333339</v>
      </c>
      <c r="I23" s="21">
        <f t="shared" si="1"/>
        <v>-0.1487563965250506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2424.2600000000002</v>
      </c>
      <c r="F24" s="46">
        <v>7936.3</v>
      </c>
      <c r="G24" s="21">
        <f t="shared" si="0"/>
        <v>2.2737000156748861</v>
      </c>
      <c r="H24" s="184">
        <v>7903</v>
      </c>
      <c r="I24" s="21">
        <f t="shared" si="1"/>
        <v>4.2135897760344401E-3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2430.9777777777776</v>
      </c>
      <c r="F25" s="46">
        <v>7707.1</v>
      </c>
      <c r="G25" s="21">
        <f t="shared" si="0"/>
        <v>2.1703704042269232</v>
      </c>
      <c r="H25" s="184">
        <v>7619.6</v>
      </c>
      <c r="I25" s="21">
        <f t="shared" si="1"/>
        <v>1.1483542443172869E-2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3126.8100000000004</v>
      </c>
      <c r="F26" s="46">
        <v>8524.8555555555558</v>
      </c>
      <c r="G26" s="21">
        <f t="shared" si="0"/>
        <v>1.726374661573794</v>
      </c>
      <c r="H26" s="184">
        <v>8458.1555555555551</v>
      </c>
      <c r="I26" s="21">
        <f t="shared" si="1"/>
        <v>7.8858800316329355E-3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7191.7000000000007</v>
      </c>
      <c r="F27" s="46">
        <v>14086</v>
      </c>
      <c r="G27" s="21">
        <f t="shared" si="0"/>
        <v>0.9586467733637386</v>
      </c>
      <c r="H27" s="184">
        <v>14608.222222222223</v>
      </c>
      <c r="I27" s="21">
        <f t="shared" si="1"/>
        <v>-3.5748513013979979E-2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2430.2283333333335</v>
      </c>
      <c r="F28" s="46">
        <v>7465.5</v>
      </c>
      <c r="G28" s="21">
        <f t="shared" si="0"/>
        <v>2.0719335700280563</v>
      </c>
      <c r="H28" s="184">
        <v>7282.1</v>
      </c>
      <c r="I28" s="21">
        <f t="shared" si="1"/>
        <v>2.518504277612222E-2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3862.931111111111</v>
      </c>
      <c r="F29" s="46">
        <v>14594.444444444445</v>
      </c>
      <c r="G29" s="21">
        <f t="shared" si="0"/>
        <v>2.7780752554623178</v>
      </c>
      <c r="H29" s="184">
        <v>14983.222222222223</v>
      </c>
      <c r="I29" s="21">
        <f t="shared" si="1"/>
        <v>-2.5947541323999408E-2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7060.881388888889</v>
      </c>
      <c r="F30" s="46">
        <v>18788.75</v>
      </c>
      <c r="G30" s="21">
        <f t="shared" si="0"/>
        <v>1.660963832300917</v>
      </c>
      <c r="H30" s="184">
        <v>18963.75</v>
      </c>
      <c r="I30" s="21">
        <f t="shared" si="1"/>
        <v>-9.228132621448816E-3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7049.87</v>
      </c>
      <c r="F31" s="49">
        <v>13112.375</v>
      </c>
      <c r="G31" s="23">
        <f t="shared" si="0"/>
        <v>0.85994564438776888</v>
      </c>
      <c r="H31" s="187">
        <v>12758.3</v>
      </c>
      <c r="I31" s="23">
        <f t="shared" si="1"/>
        <v>2.7752521887712371E-2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14042.622777777779</v>
      </c>
      <c r="F33" s="54">
        <v>18188.777777777777</v>
      </c>
      <c r="G33" s="21">
        <f>(F33-E33)/E33</f>
        <v>0.2952550293212477</v>
      </c>
      <c r="H33" s="190">
        <v>19805.444444444445</v>
      </c>
      <c r="I33" s="21">
        <f>(F33-H33)/H33</f>
        <v>-8.1627386408899966E-2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13617.423888888889</v>
      </c>
      <c r="F34" s="46">
        <v>17405.444444444445</v>
      </c>
      <c r="G34" s="21">
        <f>(F34-E34)/E34</f>
        <v>0.27817453480657123</v>
      </c>
      <c r="H34" s="184">
        <v>18799.888888888891</v>
      </c>
      <c r="I34" s="21">
        <f>(F34-H34)/H34</f>
        <v>-7.4173015206945705E-2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12945.898095238095</v>
      </c>
      <c r="F35" s="46">
        <v>23849.966666666667</v>
      </c>
      <c r="G35" s="21">
        <f>(F35-E35)/E35</f>
        <v>0.8422798087248522</v>
      </c>
      <c r="H35" s="184">
        <v>23033.3</v>
      </c>
      <c r="I35" s="21">
        <f>(F35-H35)/H35</f>
        <v>3.5455912381928245E-2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9124.6666666666679</v>
      </c>
      <c r="F36" s="46">
        <v>17783.3</v>
      </c>
      <c r="G36" s="21">
        <f>(F36-E36)/E36</f>
        <v>0.94892598816395091</v>
      </c>
      <c r="H36" s="184">
        <v>20283.3</v>
      </c>
      <c r="I36" s="21">
        <f>(F36-H36)/H36</f>
        <v>-0.12325410559425735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9254.14</v>
      </c>
      <c r="F37" s="49">
        <v>39955.377777777772</v>
      </c>
      <c r="G37" s="23">
        <f>(F37-E37)/E37</f>
        <v>3.3175678969388591</v>
      </c>
      <c r="H37" s="187">
        <v>41082.666666666672</v>
      </c>
      <c r="I37" s="23">
        <f>(F37-H37)/H37</f>
        <v>-2.7439525725907903E-2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285033.2</v>
      </c>
      <c r="F39" s="46">
        <v>447189.8</v>
      </c>
      <c r="G39" s="21">
        <f t="shared" ref="G39:G44" si="2">(F39-E39)/E39</f>
        <v>0.56890425396059119</v>
      </c>
      <c r="H39" s="184">
        <v>445689.8</v>
      </c>
      <c r="I39" s="21">
        <f t="shared" ref="I39:I44" si="3">(F39-H39)/H39</f>
        <v>3.3655695059658084E-3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162034</v>
      </c>
      <c r="F40" s="46">
        <v>299457.44285714289</v>
      </c>
      <c r="G40" s="21">
        <f t="shared" si="2"/>
        <v>0.84811485772827233</v>
      </c>
      <c r="H40" s="184">
        <v>302913.42857142858</v>
      </c>
      <c r="I40" s="21">
        <f t="shared" si="3"/>
        <v>-1.1409153204545877E-2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114522.3</v>
      </c>
      <c r="F41" s="57">
        <v>202438.25</v>
      </c>
      <c r="G41" s="21">
        <f t="shared" si="2"/>
        <v>0.76767537850706802</v>
      </c>
      <c r="H41" s="192">
        <v>221959.6</v>
      </c>
      <c r="I41" s="21">
        <f t="shared" si="3"/>
        <v>-8.7950014326931586E-2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28350.533333333336</v>
      </c>
      <c r="F42" s="47">
        <v>117442.33333333333</v>
      </c>
      <c r="G42" s="21">
        <f t="shared" si="2"/>
        <v>3.1425087829035543</v>
      </c>
      <c r="H42" s="185">
        <v>117942.33333333333</v>
      </c>
      <c r="I42" s="21">
        <f t="shared" si="3"/>
        <v>-4.239359913177909E-3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20666.333333333336</v>
      </c>
      <c r="F43" s="47">
        <v>114999</v>
      </c>
      <c r="G43" s="21">
        <f t="shared" si="2"/>
        <v>4.5645574928627868</v>
      </c>
      <c r="H43" s="185">
        <v>114999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54949.8</v>
      </c>
      <c r="F44" s="50">
        <v>232661.14285714287</v>
      </c>
      <c r="G44" s="31">
        <f t="shared" si="2"/>
        <v>3.2340671459612746</v>
      </c>
      <c r="H44" s="188">
        <v>243018.28571428571</v>
      </c>
      <c r="I44" s="31">
        <f t="shared" si="3"/>
        <v>-4.2618780009499514E-2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48489.186111111114</v>
      </c>
      <c r="F46" s="43">
        <v>137108.11111111112</v>
      </c>
      <c r="G46" s="21">
        <f t="shared" ref="G46:G51" si="4">(F46-E46)/E46</f>
        <v>1.8276018243930336</v>
      </c>
      <c r="H46" s="182">
        <v>128214.22222222222</v>
      </c>
      <c r="I46" s="21">
        <f t="shared" ref="I46:I51" si="5">(F46-H46)/H46</f>
        <v>6.9367412871513781E-2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39585.605555555558</v>
      </c>
      <c r="F47" s="47">
        <v>113779.77777777778</v>
      </c>
      <c r="G47" s="21">
        <f t="shared" si="4"/>
        <v>1.8742714979589243</v>
      </c>
      <c r="H47" s="185">
        <v>111554.77777777778</v>
      </c>
      <c r="I47" s="21">
        <f t="shared" si="5"/>
        <v>1.9945358184768221E-2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119506.125</v>
      </c>
      <c r="F48" s="47">
        <v>353739.71428571426</v>
      </c>
      <c r="G48" s="21">
        <f t="shared" si="4"/>
        <v>1.9600132569415523</v>
      </c>
      <c r="H48" s="185">
        <v>328880.42857142858</v>
      </c>
      <c r="I48" s="21">
        <f t="shared" si="5"/>
        <v>7.5587610434187227E-2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160531.25</v>
      </c>
      <c r="F49" s="47">
        <v>409273.71400000004</v>
      </c>
      <c r="G49" s="21">
        <f t="shared" si="4"/>
        <v>1.5494955904224257</v>
      </c>
      <c r="H49" s="185">
        <v>370503.09500000003</v>
      </c>
      <c r="I49" s="21">
        <f t="shared" si="5"/>
        <v>0.10464317173922665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14073.333333333332</v>
      </c>
      <c r="F50" s="47">
        <v>39821.599999999999</v>
      </c>
      <c r="G50" s="21">
        <f t="shared" si="4"/>
        <v>1.8295783988630983</v>
      </c>
      <c r="H50" s="185">
        <v>30292</v>
      </c>
      <c r="I50" s="21">
        <f t="shared" si="5"/>
        <v>0.31459131123729034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114724.36666666667</v>
      </c>
      <c r="F51" s="50">
        <v>542990</v>
      </c>
      <c r="G51" s="31">
        <f t="shared" si="4"/>
        <v>3.7329962742585052</v>
      </c>
      <c r="H51" s="188">
        <v>542990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20827</v>
      </c>
      <c r="F53" s="66">
        <v>58316.666666666664</v>
      </c>
      <c r="G53" s="22">
        <f t="shared" ref="G53:G61" si="6">(F53-E53)/E53</f>
        <v>1.800051215569533</v>
      </c>
      <c r="H53" s="143">
        <v>57400</v>
      </c>
      <c r="I53" s="22">
        <f t="shared" ref="I53:I61" si="7">(F53-H53)/H53</f>
        <v>1.5969802555168368E-2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34371.25</v>
      </c>
      <c r="F54" s="70">
        <v>59543.333333333336</v>
      </c>
      <c r="G54" s="21">
        <f t="shared" si="6"/>
        <v>0.73235868155313921</v>
      </c>
      <c r="H54" s="196">
        <v>59543.333333333336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28321.599999999999</v>
      </c>
      <c r="F55" s="70">
        <v>52315.6</v>
      </c>
      <c r="G55" s="21">
        <f t="shared" si="6"/>
        <v>0.84719789842381787</v>
      </c>
      <c r="H55" s="196">
        <v>52315.6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27694.6</v>
      </c>
      <c r="F56" s="70">
        <v>68668.75</v>
      </c>
      <c r="G56" s="21">
        <f t="shared" si="6"/>
        <v>1.4794996136430929</v>
      </c>
      <c r="H56" s="196">
        <v>67606.25</v>
      </c>
      <c r="I56" s="21">
        <f t="shared" si="7"/>
        <v>1.5716002588518074E-2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19451.599999999999</v>
      </c>
      <c r="F57" s="98">
        <v>35065</v>
      </c>
      <c r="G57" s="21">
        <f t="shared" si="6"/>
        <v>0.80267947109749338</v>
      </c>
      <c r="H57" s="201">
        <v>33796.25</v>
      </c>
      <c r="I57" s="21">
        <f t="shared" si="7"/>
        <v>3.7541147316640162E-2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4766.62</v>
      </c>
      <c r="F58" s="50">
        <v>35000</v>
      </c>
      <c r="G58" s="29">
        <f t="shared" si="6"/>
        <v>6.3427292295169329</v>
      </c>
      <c r="H58" s="188">
        <v>35000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41347</v>
      </c>
      <c r="F59" s="68">
        <v>85764</v>
      </c>
      <c r="G59" s="21">
        <f t="shared" si="6"/>
        <v>1.0742496432631146</v>
      </c>
      <c r="H59" s="195">
        <v>84064</v>
      </c>
      <c r="I59" s="21">
        <f t="shared" si="7"/>
        <v>2.0222687476208603E-2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42744.142857142855</v>
      </c>
      <c r="F60" s="70">
        <v>89464.666666666672</v>
      </c>
      <c r="G60" s="21">
        <f t="shared" si="6"/>
        <v>1.0930275047430615</v>
      </c>
      <c r="H60" s="196">
        <v>87464.666666666672</v>
      </c>
      <c r="I60" s="21">
        <f t="shared" si="7"/>
        <v>2.2866376517755742E-2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585800</v>
      </c>
      <c r="G61" s="29">
        <f t="shared" si="6"/>
        <v>1.6871559633027522</v>
      </c>
      <c r="H61" s="197">
        <v>555900</v>
      </c>
      <c r="I61" s="29">
        <f t="shared" si="7"/>
        <v>5.3786652275589132E-2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50694.162222222214</v>
      </c>
      <c r="F63" s="54">
        <v>161786</v>
      </c>
      <c r="G63" s="21">
        <f t="shared" ref="G63:G68" si="8">(F63-E63)/E63</f>
        <v>2.1914128354818678</v>
      </c>
      <c r="H63" s="190">
        <v>144406</v>
      </c>
      <c r="I63" s="21">
        <f t="shared" ref="I63:I74" si="9">(F63-H63)/H63</f>
        <v>0.12035510989848067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350689.32476190478</v>
      </c>
      <c r="F64" s="46">
        <v>706187</v>
      </c>
      <c r="G64" s="21">
        <f t="shared" si="8"/>
        <v>1.0137111401365155</v>
      </c>
      <c r="H64" s="184">
        <v>706171.25</v>
      </c>
      <c r="I64" s="21">
        <f t="shared" si="9"/>
        <v>2.2303371880404363E-5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153380.00000000003</v>
      </c>
      <c r="F65" s="46">
        <v>461945.75</v>
      </c>
      <c r="G65" s="21">
        <f t="shared" si="8"/>
        <v>2.0117730473334197</v>
      </c>
      <c r="H65" s="184">
        <v>446945.75</v>
      </c>
      <c r="I65" s="21">
        <f t="shared" si="9"/>
        <v>3.3561120113570833E-2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222969.5</v>
      </c>
      <c r="G66" s="21">
        <f t="shared" si="8"/>
        <v>1.8586199823074654</v>
      </c>
      <c r="H66" s="184">
        <v>205012</v>
      </c>
      <c r="I66" s="21">
        <f t="shared" si="9"/>
        <v>8.7592433613642134E-2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41564.416666666672</v>
      </c>
      <c r="F67" s="46">
        <v>90467.555555555562</v>
      </c>
      <c r="G67" s="21">
        <f t="shared" si="8"/>
        <v>1.1765626179979001</v>
      </c>
      <c r="H67" s="184">
        <v>90257.25</v>
      </c>
      <c r="I67" s="21">
        <f t="shared" si="9"/>
        <v>2.3300682832189329E-3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33854.666666666672</v>
      </c>
      <c r="F68" s="58">
        <v>86011.6</v>
      </c>
      <c r="G68" s="31">
        <f t="shared" si="8"/>
        <v>1.54061281556457</v>
      </c>
      <c r="H68" s="193">
        <v>71735.75</v>
      </c>
      <c r="I68" s="31">
        <f t="shared" si="9"/>
        <v>0.19900607437714118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44894.284523809525</v>
      </c>
      <c r="F70" s="43">
        <v>86127.571428571435</v>
      </c>
      <c r="G70" s="21">
        <f>(F70-E70)/E70</f>
        <v>0.91845292428914826</v>
      </c>
      <c r="H70" s="182">
        <v>82654.125</v>
      </c>
      <c r="I70" s="21">
        <f t="shared" si="9"/>
        <v>4.2023872717440722E-2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21680.5</v>
      </c>
      <c r="F71" s="47">
        <v>73756</v>
      </c>
      <c r="G71" s="21">
        <f>(F71-E71)/E71</f>
        <v>2.4019510620142523</v>
      </c>
      <c r="H71" s="185">
        <v>64795.75</v>
      </c>
      <c r="I71" s="21">
        <f t="shared" si="9"/>
        <v>0.13828453255036016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14882.573333333334</v>
      </c>
      <c r="F72" s="47">
        <v>30034</v>
      </c>
      <c r="G72" s="21">
        <f>(F72-E72)/E72</f>
        <v>1.0180649762182705</v>
      </c>
      <c r="H72" s="185">
        <v>28789.666666666668</v>
      </c>
      <c r="I72" s="21">
        <f t="shared" si="9"/>
        <v>4.3221526242054394E-2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24025.75</v>
      </c>
      <c r="F73" s="47">
        <v>40115</v>
      </c>
      <c r="G73" s="21">
        <f>(F73-E73)/E73</f>
        <v>0.66966691986722582</v>
      </c>
      <c r="H73" s="185">
        <v>40115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16000.914285714287</v>
      </c>
      <c r="F74" s="50">
        <v>33459.599999999999</v>
      </c>
      <c r="G74" s="21">
        <f>(F74-E74)/E74</f>
        <v>1.0911055082566707</v>
      </c>
      <c r="H74" s="188">
        <v>32058.6</v>
      </c>
      <c r="I74" s="21">
        <f t="shared" si="9"/>
        <v>4.370122213696169E-2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15972.86</v>
      </c>
      <c r="F76" s="43">
        <v>23664</v>
      </c>
      <c r="G76" s="22">
        <f t="shared" ref="G76:G82" si="10">(F76-E76)/E76</f>
        <v>0.48151301645416034</v>
      </c>
      <c r="H76" s="182">
        <v>23664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15658.275</v>
      </c>
      <c r="F77" s="32">
        <v>34270</v>
      </c>
      <c r="G77" s="21">
        <f t="shared" si="10"/>
        <v>1.1886191167290139</v>
      </c>
      <c r="H77" s="176">
        <v>32204.714285714286</v>
      </c>
      <c r="I77" s="21">
        <f t="shared" si="11"/>
        <v>6.4129918867246574E-2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6226.88</v>
      </c>
      <c r="F78" s="47">
        <v>17744.666666666668</v>
      </c>
      <c r="G78" s="21">
        <f t="shared" si="10"/>
        <v>1.8496882333795843</v>
      </c>
      <c r="H78" s="185">
        <v>17611.333333333332</v>
      </c>
      <c r="I78" s="21">
        <f t="shared" si="11"/>
        <v>7.5708823863422665E-3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10986.288888888888</v>
      </c>
      <c r="F79" s="47">
        <v>27020.888888888891</v>
      </c>
      <c r="G79" s="21">
        <f t="shared" si="10"/>
        <v>1.4595101368776842</v>
      </c>
      <c r="H79" s="185">
        <v>25798.666666666668</v>
      </c>
      <c r="I79" s="21">
        <f t="shared" si="11"/>
        <v>4.7375402690922885E-2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17796.653333333332</v>
      </c>
      <c r="F80" s="61">
        <v>41196.142857142855</v>
      </c>
      <c r="G80" s="21">
        <f t="shared" si="10"/>
        <v>1.3148252699838805</v>
      </c>
      <c r="H80" s="194">
        <v>37991.857142857145</v>
      </c>
      <c r="I80" s="21">
        <f t="shared" si="11"/>
        <v>8.4341381423838832E-2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143332.66666666666</v>
      </c>
      <c r="G81" s="21">
        <f t="shared" si="10"/>
        <v>1.5595119047619046</v>
      </c>
      <c r="H81" s="194">
        <v>143332.66666666666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27534.904761904756</v>
      </c>
      <c r="F82" s="50">
        <v>52148.3</v>
      </c>
      <c r="G82" s="23">
        <f t="shared" si="10"/>
        <v>0.89389796154837287</v>
      </c>
      <c r="H82" s="188">
        <v>49337.8</v>
      </c>
      <c r="I82" s="23">
        <f t="shared" si="11"/>
        <v>5.6964437003676691E-2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6" t="s">
        <v>201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7" t="s">
        <v>3</v>
      </c>
      <c r="B13" s="233"/>
      <c r="C13" s="235" t="s">
        <v>0</v>
      </c>
      <c r="D13" s="229" t="s">
        <v>23</v>
      </c>
      <c r="E13" s="229" t="s">
        <v>208</v>
      </c>
      <c r="F13" s="246" t="s">
        <v>216</v>
      </c>
      <c r="G13" s="229" t="s">
        <v>197</v>
      </c>
      <c r="H13" s="246" t="s">
        <v>211</v>
      </c>
      <c r="I13" s="229" t="s">
        <v>187</v>
      </c>
    </row>
    <row r="14" spans="1:9" s="126" customFormat="1" ht="33.75" customHeight="1" thickBot="1">
      <c r="A14" s="228"/>
      <c r="B14" s="234"/>
      <c r="C14" s="236"/>
      <c r="D14" s="249"/>
      <c r="E14" s="230"/>
      <c r="F14" s="247"/>
      <c r="G14" s="248"/>
      <c r="H14" s="247"/>
      <c r="I14" s="248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11</v>
      </c>
      <c r="C16" s="163" t="s">
        <v>91</v>
      </c>
      <c r="D16" s="160" t="s">
        <v>81</v>
      </c>
      <c r="E16" s="181">
        <v>1902.51</v>
      </c>
      <c r="F16" s="181">
        <v>6358.2222222222226</v>
      </c>
      <c r="G16" s="169">
        <f>(F16-E16)/E16</f>
        <v>2.3420177671719058</v>
      </c>
      <c r="H16" s="181">
        <v>7469.3333333333339</v>
      </c>
      <c r="I16" s="169">
        <f>(F16-H16)/H16</f>
        <v>-0.1487563965250506</v>
      </c>
    </row>
    <row r="17" spans="1:9" ht="16.5">
      <c r="A17" s="130"/>
      <c r="B17" s="177" t="s">
        <v>15</v>
      </c>
      <c r="C17" s="164" t="s">
        <v>95</v>
      </c>
      <c r="D17" s="160" t="s">
        <v>82</v>
      </c>
      <c r="E17" s="184">
        <v>7191.7000000000007</v>
      </c>
      <c r="F17" s="184">
        <v>14086</v>
      </c>
      <c r="G17" s="169">
        <f>(F17-E17)/E17</f>
        <v>0.9586467733637386</v>
      </c>
      <c r="H17" s="184">
        <v>14608.222222222223</v>
      </c>
      <c r="I17" s="169">
        <f>(F17-H17)/H17</f>
        <v>-3.5748513013979979E-2</v>
      </c>
    </row>
    <row r="18" spans="1:9" ht="16.5">
      <c r="A18" s="130"/>
      <c r="B18" s="177" t="s">
        <v>17</v>
      </c>
      <c r="C18" s="164" t="s">
        <v>97</v>
      </c>
      <c r="D18" s="160" t="s">
        <v>161</v>
      </c>
      <c r="E18" s="184">
        <v>3862.931111111111</v>
      </c>
      <c r="F18" s="184">
        <v>14594.444444444445</v>
      </c>
      <c r="G18" s="169">
        <f>(F18-E18)/E18</f>
        <v>2.7780752554623178</v>
      </c>
      <c r="H18" s="184">
        <v>14983.222222222223</v>
      </c>
      <c r="I18" s="169">
        <f>(F18-H18)/H18</f>
        <v>-2.5947541323999408E-2</v>
      </c>
    </row>
    <row r="19" spans="1:9" ht="16.5">
      <c r="A19" s="130"/>
      <c r="B19" s="177" t="s">
        <v>6</v>
      </c>
      <c r="C19" s="164" t="s">
        <v>86</v>
      </c>
      <c r="D19" s="160" t="s">
        <v>161</v>
      </c>
      <c r="E19" s="184">
        <v>5696.844444444444</v>
      </c>
      <c r="F19" s="184">
        <v>18008.222222222223</v>
      </c>
      <c r="G19" s="169">
        <f>(F19-E19)/E19</f>
        <v>2.1610872295773884</v>
      </c>
      <c r="H19" s="184">
        <v>18181.125</v>
      </c>
      <c r="I19" s="169">
        <f>(F19-H19)/H19</f>
        <v>-9.5100153471128646E-3</v>
      </c>
    </row>
    <row r="20" spans="1:9" ht="16.5">
      <c r="A20" s="130"/>
      <c r="B20" s="177" t="s">
        <v>18</v>
      </c>
      <c r="C20" s="164" t="s">
        <v>98</v>
      </c>
      <c r="D20" s="160" t="s">
        <v>83</v>
      </c>
      <c r="E20" s="184">
        <v>7060.881388888889</v>
      </c>
      <c r="F20" s="184">
        <v>18788.75</v>
      </c>
      <c r="G20" s="169">
        <f>(F20-E20)/E20</f>
        <v>1.660963832300917</v>
      </c>
      <c r="H20" s="184">
        <v>18963.75</v>
      </c>
      <c r="I20" s="169">
        <f>(F20-H20)/H20</f>
        <v>-9.228132621448816E-3</v>
      </c>
    </row>
    <row r="21" spans="1:9" ht="16.5">
      <c r="A21" s="130"/>
      <c r="B21" s="177" t="s">
        <v>7</v>
      </c>
      <c r="C21" s="164" t="s">
        <v>87</v>
      </c>
      <c r="D21" s="160" t="s">
        <v>161</v>
      </c>
      <c r="E21" s="184">
        <v>5722.42</v>
      </c>
      <c r="F21" s="184">
        <v>11330.444444444445</v>
      </c>
      <c r="G21" s="169">
        <f>(F21-E21)/E21</f>
        <v>0.98000923463227885</v>
      </c>
      <c r="H21" s="184">
        <v>11433.222222222223</v>
      </c>
      <c r="I21" s="169">
        <f>(F21-H21)/H21</f>
        <v>-8.9893973702367992E-3</v>
      </c>
    </row>
    <row r="22" spans="1:9" ht="16.5">
      <c r="A22" s="130"/>
      <c r="B22" s="177" t="s">
        <v>4</v>
      </c>
      <c r="C22" s="164" t="s">
        <v>84</v>
      </c>
      <c r="D22" s="160" t="s">
        <v>161</v>
      </c>
      <c r="E22" s="184">
        <v>7677.28</v>
      </c>
      <c r="F22" s="184">
        <v>17038.777777777777</v>
      </c>
      <c r="G22" s="169">
        <f>(F22-E22)/E22</f>
        <v>1.2193768857952008</v>
      </c>
      <c r="H22" s="184">
        <v>17122.18888888889</v>
      </c>
      <c r="I22" s="169">
        <f>(F22-H22)/H22</f>
        <v>-4.8715214890101121E-3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2424.2600000000002</v>
      </c>
      <c r="F23" s="184">
        <v>7936.3</v>
      </c>
      <c r="G23" s="169">
        <f>(F23-E23)/E23</f>
        <v>2.2737000156748861</v>
      </c>
      <c r="H23" s="184">
        <v>7903</v>
      </c>
      <c r="I23" s="169">
        <f>(F23-H23)/H23</f>
        <v>4.2135897760344401E-3</v>
      </c>
    </row>
    <row r="24" spans="1:9" ht="16.5">
      <c r="A24" s="130"/>
      <c r="B24" s="177" t="s">
        <v>14</v>
      </c>
      <c r="C24" s="164" t="s">
        <v>94</v>
      </c>
      <c r="D24" s="162" t="s">
        <v>81</v>
      </c>
      <c r="E24" s="184">
        <v>3126.8100000000004</v>
      </c>
      <c r="F24" s="184">
        <v>8524.8555555555558</v>
      </c>
      <c r="G24" s="169">
        <f>(F24-E24)/E24</f>
        <v>1.726374661573794</v>
      </c>
      <c r="H24" s="184">
        <v>8458.1555555555551</v>
      </c>
      <c r="I24" s="169">
        <f>(F24-H24)/H24</f>
        <v>7.8858800316329355E-3</v>
      </c>
    </row>
    <row r="25" spans="1:9" ht="16.5">
      <c r="A25" s="130"/>
      <c r="B25" s="177" t="s">
        <v>13</v>
      </c>
      <c r="C25" s="164" t="s">
        <v>93</v>
      </c>
      <c r="D25" s="162" t="s">
        <v>81</v>
      </c>
      <c r="E25" s="184">
        <v>2430.9777777777776</v>
      </c>
      <c r="F25" s="184">
        <v>7707.1</v>
      </c>
      <c r="G25" s="169">
        <f>(F25-E25)/E25</f>
        <v>2.1703704042269232</v>
      </c>
      <c r="H25" s="184">
        <v>7619.6</v>
      </c>
      <c r="I25" s="169">
        <f>(F25-H25)/H25</f>
        <v>1.1483542443172869E-2</v>
      </c>
    </row>
    <row r="26" spans="1:9" ht="16.5">
      <c r="A26" s="130"/>
      <c r="B26" s="177" t="s">
        <v>16</v>
      </c>
      <c r="C26" s="164" t="s">
        <v>96</v>
      </c>
      <c r="D26" s="162" t="s">
        <v>81</v>
      </c>
      <c r="E26" s="184">
        <v>2430.2283333333335</v>
      </c>
      <c r="F26" s="184">
        <v>7465.5</v>
      </c>
      <c r="G26" s="169">
        <f>(F26-E26)/E26</f>
        <v>2.0719335700280563</v>
      </c>
      <c r="H26" s="184">
        <v>7282.1</v>
      </c>
      <c r="I26" s="169">
        <f>(F26-H26)/H26</f>
        <v>2.518504277612222E-2</v>
      </c>
    </row>
    <row r="27" spans="1:9" ht="16.5">
      <c r="A27" s="130"/>
      <c r="B27" s="177" t="s">
        <v>19</v>
      </c>
      <c r="C27" s="164" t="s">
        <v>99</v>
      </c>
      <c r="D27" s="162" t="s">
        <v>161</v>
      </c>
      <c r="E27" s="184">
        <v>7049.87</v>
      </c>
      <c r="F27" s="184">
        <v>13112.375</v>
      </c>
      <c r="G27" s="169">
        <f>(F27-E27)/E27</f>
        <v>0.85994564438776888</v>
      </c>
      <c r="H27" s="184">
        <v>12758.3</v>
      </c>
      <c r="I27" s="169">
        <f>(F27-H27)/H27</f>
        <v>2.7752521887712371E-2</v>
      </c>
    </row>
    <row r="28" spans="1:9" ht="16.5">
      <c r="A28" s="130"/>
      <c r="B28" s="177" t="s">
        <v>5</v>
      </c>
      <c r="C28" s="164" t="s">
        <v>85</v>
      </c>
      <c r="D28" s="162" t="s">
        <v>161</v>
      </c>
      <c r="E28" s="184">
        <v>6070.5355555555552</v>
      </c>
      <c r="F28" s="184">
        <v>20083.174999999999</v>
      </c>
      <c r="G28" s="169">
        <f>(F28-E28)/E28</f>
        <v>2.3083036605593286</v>
      </c>
      <c r="H28" s="184">
        <v>19525.849999999999</v>
      </c>
      <c r="I28" s="169">
        <f>(F28-H28)/H28</f>
        <v>2.8542931549714906E-2</v>
      </c>
    </row>
    <row r="29" spans="1:9" ht="17.25" thickBot="1">
      <c r="A29" s="131"/>
      <c r="B29" s="177" t="s">
        <v>10</v>
      </c>
      <c r="C29" s="164" t="s">
        <v>90</v>
      </c>
      <c r="D29" s="162" t="s">
        <v>161</v>
      </c>
      <c r="E29" s="184">
        <v>4744.0200000000004</v>
      </c>
      <c r="F29" s="184">
        <v>13372.111111111111</v>
      </c>
      <c r="G29" s="169">
        <f>(F29-E29)/E29</f>
        <v>1.8187299191637283</v>
      </c>
      <c r="H29" s="184">
        <v>12866.555555555555</v>
      </c>
      <c r="I29" s="169">
        <f>(F29-H29)/H29</f>
        <v>3.9292221867201008E-2</v>
      </c>
    </row>
    <row r="30" spans="1:9" ht="16.5">
      <c r="A30" s="37"/>
      <c r="B30" s="177" t="s">
        <v>8</v>
      </c>
      <c r="C30" s="164" t="s">
        <v>89</v>
      </c>
      <c r="D30" s="162" t="s">
        <v>161</v>
      </c>
      <c r="E30" s="184">
        <v>14106.971428571429</v>
      </c>
      <c r="F30" s="184">
        <v>34741.433333333334</v>
      </c>
      <c r="G30" s="169">
        <f>(F30-E30)/E30</f>
        <v>1.4627138085053524</v>
      </c>
      <c r="H30" s="184">
        <v>33414.142857142855</v>
      </c>
      <c r="I30" s="169">
        <f>(F30-H30)/H30</f>
        <v>3.9722415800552184E-2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8945.7400000000016</v>
      </c>
      <c r="F31" s="187">
        <v>22038.155555555553</v>
      </c>
      <c r="G31" s="171">
        <f>(F31-E31)/E31</f>
        <v>1.463536337469628</v>
      </c>
      <c r="H31" s="187">
        <v>19530.05</v>
      </c>
      <c r="I31" s="171">
        <f>(F31-H31)/H31</f>
        <v>0.12842289474709764</v>
      </c>
    </row>
    <row r="32" spans="1:9" ht="15.75" customHeight="1" thickBot="1">
      <c r="A32" s="239" t="s">
        <v>188</v>
      </c>
      <c r="B32" s="240"/>
      <c r="C32" s="240"/>
      <c r="D32" s="241"/>
      <c r="E32" s="99">
        <f>SUM(E16:E31)</f>
        <v>90443.980039682545</v>
      </c>
      <c r="F32" s="100">
        <f>SUM(F16:F31)</f>
        <v>235185.8666666667</v>
      </c>
      <c r="G32" s="101">
        <f t="shared" ref="G32" si="0">(F32-E32)/E32</f>
        <v>1.6003484871351112</v>
      </c>
      <c r="H32" s="100">
        <f>SUM(H16:H31)</f>
        <v>232118.81785714283</v>
      </c>
      <c r="I32" s="104">
        <f t="shared" ref="I32" si="1">(F32-H32)/H32</f>
        <v>1.321327084911952E-2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9124.6666666666679</v>
      </c>
      <c r="F34" s="190">
        <v>17783.3</v>
      </c>
      <c r="G34" s="169">
        <f>(F34-E34)/E34</f>
        <v>0.94892598816395091</v>
      </c>
      <c r="H34" s="190">
        <v>20283.3</v>
      </c>
      <c r="I34" s="169">
        <f>(F34-H34)/H34</f>
        <v>-0.12325410559425735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14042.622777777779</v>
      </c>
      <c r="F35" s="184">
        <v>18188.777777777777</v>
      </c>
      <c r="G35" s="169">
        <f>(F35-E35)/E35</f>
        <v>0.2952550293212477</v>
      </c>
      <c r="H35" s="184">
        <v>19805.444444444445</v>
      </c>
      <c r="I35" s="169">
        <f>(F35-H35)/H35</f>
        <v>-8.1627386408899966E-2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13617.423888888889</v>
      </c>
      <c r="F36" s="184">
        <v>17405.444444444445</v>
      </c>
      <c r="G36" s="169">
        <f>(F36-E36)/E36</f>
        <v>0.27817453480657123</v>
      </c>
      <c r="H36" s="184">
        <v>18799.888888888891</v>
      </c>
      <c r="I36" s="169">
        <f>(F36-H36)/H36</f>
        <v>-7.4173015206945705E-2</v>
      </c>
    </row>
    <row r="37" spans="1:9" ht="16.5">
      <c r="A37" s="37"/>
      <c r="B37" s="177" t="s">
        <v>30</v>
      </c>
      <c r="C37" s="164" t="s">
        <v>104</v>
      </c>
      <c r="D37" s="160" t="s">
        <v>161</v>
      </c>
      <c r="E37" s="184">
        <v>9254.14</v>
      </c>
      <c r="F37" s="184">
        <v>39955.377777777772</v>
      </c>
      <c r="G37" s="169">
        <f>(F37-E37)/E37</f>
        <v>3.3175678969388591</v>
      </c>
      <c r="H37" s="184">
        <v>41082.666666666672</v>
      </c>
      <c r="I37" s="169">
        <f>(F37-H37)/H37</f>
        <v>-2.7439525725907903E-2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12945.898095238095</v>
      </c>
      <c r="F38" s="187">
        <v>23849.966666666667</v>
      </c>
      <c r="G38" s="171">
        <f>(F38-E38)/E38</f>
        <v>0.8422798087248522</v>
      </c>
      <c r="H38" s="187">
        <v>23033.3</v>
      </c>
      <c r="I38" s="171">
        <f>(F38-H38)/H38</f>
        <v>3.5455912381928245E-2</v>
      </c>
    </row>
    <row r="39" spans="1:9" ht="15.75" customHeight="1" thickBot="1">
      <c r="A39" s="239" t="s">
        <v>189</v>
      </c>
      <c r="B39" s="240"/>
      <c r="C39" s="240"/>
      <c r="D39" s="241"/>
      <c r="E39" s="83">
        <f>SUM(E34:E38)</f>
        <v>58984.751428571428</v>
      </c>
      <c r="F39" s="102">
        <f>SUM(F34:F38)</f>
        <v>117182.86666666667</v>
      </c>
      <c r="G39" s="103">
        <f t="shared" ref="G39" si="2">(F39-E39)/E39</f>
        <v>0.98666373645010985</v>
      </c>
      <c r="H39" s="102">
        <f>SUM(H34:H38)</f>
        <v>123004.6</v>
      </c>
      <c r="I39" s="104">
        <f t="shared" ref="I39" si="3">(F39-H39)/H39</f>
        <v>-4.7329395269228441E-2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114522.3</v>
      </c>
      <c r="F41" s="184">
        <v>202438.25</v>
      </c>
      <c r="G41" s="169">
        <f>(F41-E41)/E41</f>
        <v>0.76767537850706802</v>
      </c>
      <c r="H41" s="184">
        <v>221959.6</v>
      </c>
      <c r="I41" s="169">
        <f>(F41-H41)/H41</f>
        <v>-8.7950014326931586E-2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54949.8</v>
      </c>
      <c r="F42" s="184">
        <v>232661.14285714287</v>
      </c>
      <c r="G42" s="169">
        <f>(F42-E42)/E42</f>
        <v>3.2340671459612746</v>
      </c>
      <c r="H42" s="184">
        <v>243018.28571428571</v>
      </c>
      <c r="I42" s="169">
        <f>(F42-H42)/H42</f>
        <v>-4.2618780009499514E-2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162034</v>
      </c>
      <c r="F43" s="192">
        <v>299457.44285714289</v>
      </c>
      <c r="G43" s="169">
        <f>(F43-E43)/E43</f>
        <v>0.84811485772827233</v>
      </c>
      <c r="H43" s="192">
        <v>302913.42857142858</v>
      </c>
      <c r="I43" s="169">
        <f>(F43-H43)/H43</f>
        <v>-1.1409153204545877E-2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28350.533333333336</v>
      </c>
      <c r="F44" s="185">
        <v>117442.33333333333</v>
      </c>
      <c r="G44" s="169">
        <f>(F44-E44)/E44</f>
        <v>3.1425087829035543</v>
      </c>
      <c r="H44" s="185">
        <v>117942.33333333333</v>
      </c>
      <c r="I44" s="169">
        <f>(F44-H44)/H44</f>
        <v>-4.239359913177909E-3</v>
      </c>
    </row>
    <row r="45" spans="1:9" ht="16.5">
      <c r="A45" s="37"/>
      <c r="B45" s="177" t="s">
        <v>35</v>
      </c>
      <c r="C45" s="164" t="s">
        <v>152</v>
      </c>
      <c r="D45" s="160" t="s">
        <v>161</v>
      </c>
      <c r="E45" s="185">
        <v>20666.333333333336</v>
      </c>
      <c r="F45" s="185">
        <v>114999</v>
      </c>
      <c r="G45" s="169">
        <f>(F45-E45)/E45</f>
        <v>4.5645574928627868</v>
      </c>
      <c r="H45" s="185">
        <v>114999</v>
      </c>
      <c r="I45" s="169">
        <f>(F45-H45)/H45</f>
        <v>0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285033.2</v>
      </c>
      <c r="F46" s="188">
        <v>447189.8</v>
      </c>
      <c r="G46" s="175">
        <f>(F46-E46)/E46</f>
        <v>0.56890425396059119</v>
      </c>
      <c r="H46" s="188">
        <v>445689.8</v>
      </c>
      <c r="I46" s="175">
        <f>(F46-H46)/H46</f>
        <v>3.3655695059658084E-3</v>
      </c>
    </row>
    <row r="47" spans="1:9" ht="15.75" customHeight="1" thickBot="1">
      <c r="A47" s="239" t="s">
        <v>190</v>
      </c>
      <c r="B47" s="240"/>
      <c r="C47" s="240"/>
      <c r="D47" s="241"/>
      <c r="E47" s="83">
        <f>SUM(E41:E46)</f>
        <v>665556.16666666663</v>
      </c>
      <c r="F47" s="83">
        <f>SUM(F41:F46)</f>
        <v>1414187.969047619</v>
      </c>
      <c r="G47" s="103">
        <f t="shared" ref="G47" si="4">(F47-E47)/E47</f>
        <v>1.1248213747764626</v>
      </c>
      <c r="H47" s="102">
        <f>SUM(H41:H46)</f>
        <v>1446522.4476190477</v>
      </c>
      <c r="I47" s="104">
        <f t="shared" ref="I47" si="5">(F47-H47)/H47</f>
        <v>-2.2353250462618612E-2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50</v>
      </c>
      <c r="C49" s="164" t="s">
        <v>159</v>
      </c>
      <c r="D49" s="168" t="s">
        <v>112</v>
      </c>
      <c r="E49" s="182">
        <v>114724.36666666667</v>
      </c>
      <c r="F49" s="182">
        <v>542990</v>
      </c>
      <c r="G49" s="169">
        <f>(F49-E49)/E49</f>
        <v>3.7329962742585052</v>
      </c>
      <c r="H49" s="182">
        <v>542990</v>
      </c>
      <c r="I49" s="169">
        <f>(F49-H49)/H49</f>
        <v>0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39585.605555555558</v>
      </c>
      <c r="F50" s="185">
        <v>113779.77777777778</v>
      </c>
      <c r="G50" s="169">
        <f>(F50-E50)/E50</f>
        <v>1.8742714979589243</v>
      </c>
      <c r="H50" s="185">
        <v>111554.77777777778</v>
      </c>
      <c r="I50" s="169">
        <f>(F50-H50)/H50</f>
        <v>1.9945358184768221E-2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48489.186111111114</v>
      </c>
      <c r="F51" s="185">
        <v>137108.11111111112</v>
      </c>
      <c r="G51" s="169">
        <f>(F51-E51)/E51</f>
        <v>1.8276018243930336</v>
      </c>
      <c r="H51" s="185">
        <v>128214.22222222222</v>
      </c>
      <c r="I51" s="169">
        <f>(F51-H51)/H51</f>
        <v>6.9367412871513781E-2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119506.125</v>
      </c>
      <c r="F52" s="185">
        <v>353739.71428571426</v>
      </c>
      <c r="G52" s="169">
        <f>(F52-E52)/E52</f>
        <v>1.9600132569415523</v>
      </c>
      <c r="H52" s="185">
        <v>328880.42857142858</v>
      </c>
      <c r="I52" s="169">
        <f>(F52-H52)/H52</f>
        <v>7.5587610434187227E-2</v>
      </c>
    </row>
    <row r="53" spans="1:9" ht="16.5">
      <c r="A53" s="37"/>
      <c r="B53" s="177" t="s">
        <v>48</v>
      </c>
      <c r="C53" s="164" t="s">
        <v>157</v>
      </c>
      <c r="D53" s="162" t="s">
        <v>114</v>
      </c>
      <c r="E53" s="185">
        <v>160531.25</v>
      </c>
      <c r="F53" s="185">
        <v>409273.71400000004</v>
      </c>
      <c r="G53" s="169">
        <f>(F53-E53)/E53</f>
        <v>1.5494955904224257</v>
      </c>
      <c r="H53" s="185">
        <v>370503.09500000003</v>
      </c>
      <c r="I53" s="169">
        <f>(F53-H53)/H53</f>
        <v>0.10464317173922665</v>
      </c>
    </row>
    <row r="54" spans="1:9" ht="16.5" customHeight="1" thickBot="1">
      <c r="A54" s="38"/>
      <c r="B54" s="177" t="s">
        <v>49</v>
      </c>
      <c r="C54" s="164" t="s">
        <v>158</v>
      </c>
      <c r="D54" s="161" t="s">
        <v>199</v>
      </c>
      <c r="E54" s="188">
        <v>14073.333333333332</v>
      </c>
      <c r="F54" s="188">
        <v>39821.599999999999</v>
      </c>
      <c r="G54" s="175">
        <f>(F54-E54)/E54</f>
        <v>1.8295783988630983</v>
      </c>
      <c r="H54" s="188">
        <v>30292</v>
      </c>
      <c r="I54" s="175">
        <f>(F54-H54)/H54</f>
        <v>0.31459131123729034</v>
      </c>
    </row>
    <row r="55" spans="1:9" ht="15.75" customHeight="1" thickBot="1">
      <c r="A55" s="239" t="s">
        <v>191</v>
      </c>
      <c r="B55" s="240"/>
      <c r="C55" s="240"/>
      <c r="D55" s="241"/>
      <c r="E55" s="83">
        <f>SUM(E49:E54)</f>
        <v>496909.86666666664</v>
      </c>
      <c r="F55" s="83">
        <f>SUM(F49:F54)</f>
        <v>1596712.9171746033</v>
      </c>
      <c r="G55" s="103">
        <f t="shared" ref="G55" si="6">(F55-E55)/E55</f>
        <v>2.2132847912349831</v>
      </c>
      <c r="H55" s="83">
        <f>SUM(H49:H54)</f>
        <v>1512434.5235714286</v>
      </c>
      <c r="I55" s="104">
        <f t="shared" ref="I55" si="7">(F55-H55)/H55</f>
        <v>5.5723664257651052E-2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39</v>
      </c>
      <c r="C57" s="167" t="s">
        <v>116</v>
      </c>
      <c r="D57" s="168" t="s">
        <v>114</v>
      </c>
      <c r="E57" s="182">
        <v>34371.25</v>
      </c>
      <c r="F57" s="143">
        <v>59543.333333333336</v>
      </c>
      <c r="G57" s="170">
        <f>(F57-E57)/E57</f>
        <v>0.73235868155313921</v>
      </c>
      <c r="H57" s="143">
        <v>59543.333333333336</v>
      </c>
      <c r="I57" s="170">
        <f>(F57-H57)/H57</f>
        <v>0</v>
      </c>
    </row>
    <row r="58" spans="1:9" ht="16.5">
      <c r="A58" s="109"/>
      <c r="B58" s="199" t="s">
        <v>40</v>
      </c>
      <c r="C58" s="164" t="s">
        <v>117</v>
      </c>
      <c r="D58" s="160" t="s">
        <v>114</v>
      </c>
      <c r="E58" s="185">
        <v>28321.599999999999</v>
      </c>
      <c r="F58" s="196">
        <v>52315.6</v>
      </c>
      <c r="G58" s="169">
        <f>(F58-E58)/E58</f>
        <v>0.84719789842381787</v>
      </c>
      <c r="H58" s="196">
        <v>52315.6</v>
      </c>
      <c r="I58" s="169">
        <f>(F58-H58)/H58</f>
        <v>0</v>
      </c>
    </row>
    <row r="59" spans="1:9" ht="16.5">
      <c r="A59" s="109"/>
      <c r="B59" s="199" t="s">
        <v>43</v>
      </c>
      <c r="C59" s="164" t="s">
        <v>119</v>
      </c>
      <c r="D59" s="160" t="s">
        <v>114</v>
      </c>
      <c r="E59" s="185">
        <v>4766.62</v>
      </c>
      <c r="F59" s="185">
        <v>35000</v>
      </c>
      <c r="G59" s="169">
        <f>(F59-E59)/E59</f>
        <v>6.3427292295169329</v>
      </c>
      <c r="H59" s="185">
        <v>35000</v>
      </c>
      <c r="I59" s="169">
        <f>(F59-H59)/H59</f>
        <v>0</v>
      </c>
    </row>
    <row r="60" spans="1:9" ht="16.5">
      <c r="A60" s="109"/>
      <c r="B60" s="199" t="s">
        <v>41</v>
      </c>
      <c r="C60" s="164" t="s">
        <v>118</v>
      </c>
      <c r="D60" s="160" t="s">
        <v>114</v>
      </c>
      <c r="E60" s="185">
        <v>27694.6</v>
      </c>
      <c r="F60" s="196">
        <v>68668.75</v>
      </c>
      <c r="G60" s="169">
        <f>(F60-E60)/E60</f>
        <v>1.4794996136430929</v>
      </c>
      <c r="H60" s="196">
        <v>67606.25</v>
      </c>
      <c r="I60" s="169">
        <f>(F60-H60)/H60</f>
        <v>1.5716002588518074E-2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20827</v>
      </c>
      <c r="F61" s="201">
        <v>58316.666666666664</v>
      </c>
      <c r="G61" s="169">
        <f>(F61-E61)/E61</f>
        <v>1.800051215569533</v>
      </c>
      <c r="H61" s="201">
        <v>57400</v>
      </c>
      <c r="I61" s="169">
        <f>(F61-H61)/H61</f>
        <v>1.5969802555168368E-2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41347</v>
      </c>
      <c r="F62" s="197">
        <v>85764</v>
      </c>
      <c r="G62" s="174">
        <f>(F62-E62)/E62</f>
        <v>1.0742496432631146</v>
      </c>
      <c r="H62" s="197">
        <v>84064</v>
      </c>
      <c r="I62" s="174">
        <f>(F62-H62)/H62</f>
        <v>2.0222687476208603E-2</v>
      </c>
    </row>
    <row r="63" spans="1:9" s="126" customFormat="1" ht="16.5">
      <c r="A63" s="148"/>
      <c r="B63" s="94" t="s">
        <v>55</v>
      </c>
      <c r="C63" s="163" t="s">
        <v>122</v>
      </c>
      <c r="D63" s="160" t="s">
        <v>120</v>
      </c>
      <c r="E63" s="185">
        <v>42744.142857142855</v>
      </c>
      <c r="F63" s="195">
        <v>89464.666666666672</v>
      </c>
      <c r="G63" s="169">
        <f>(F63-E63)/E63</f>
        <v>1.0930275047430615</v>
      </c>
      <c r="H63" s="195">
        <v>87464.666666666672</v>
      </c>
      <c r="I63" s="169">
        <f>(F63-H63)/H63</f>
        <v>2.2866376517755742E-2</v>
      </c>
    </row>
    <row r="64" spans="1:9" s="126" customFormat="1" ht="16.5">
      <c r="A64" s="148"/>
      <c r="B64" s="199" t="s">
        <v>42</v>
      </c>
      <c r="C64" s="164" t="s">
        <v>198</v>
      </c>
      <c r="D64" s="162" t="s">
        <v>114</v>
      </c>
      <c r="E64" s="192">
        <v>19451.599999999999</v>
      </c>
      <c r="F64" s="196">
        <v>35065</v>
      </c>
      <c r="G64" s="169">
        <f>(F64-E64)/E64</f>
        <v>0.80267947109749338</v>
      </c>
      <c r="H64" s="196">
        <v>33796.25</v>
      </c>
      <c r="I64" s="169">
        <f>(F64-H64)/H64</f>
        <v>3.7541147316640162E-2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218000</v>
      </c>
      <c r="F65" s="197">
        <v>585800</v>
      </c>
      <c r="G65" s="174">
        <f>(F65-E65)/E65</f>
        <v>1.6871559633027522</v>
      </c>
      <c r="H65" s="197">
        <v>555900</v>
      </c>
      <c r="I65" s="174">
        <f>(F65-H65)/H65</f>
        <v>5.3786652275589132E-2</v>
      </c>
    </row>
    <row r="66" spans="1:9" ht="15.75" customHeight="1" thickBot="1">
      <c r="A66" s="239" t="s">
        <v>192</v>
      </c>
      <c r="B66" s="250"/>
      <c r="C66" s="250"/>
      <c r="D66" s="251"/>
      <c r="E66" s="99">
        <f>SUM(E57:E65)</f>
        <v>437523.81285714288</v>
      </c>
      <c r="F66" s="99">
        <f>SUM(F57:F65)</f>
        <v>1069938.0166666666</v>
      </c>
      <c r="G66" s="101">
        <f t="shared" ref="G66" si="8">(F66-E66)/E66</f>
        <v>1.4454395057487193</v>
      </c>
      <c r="H66" s="99">
        <f>SUM(H57:H65)</f>
        <v>1033090.1000000001</v>
      </c>
      <c r="I66" s="152">
        <f t="shared" ref="I66" si="9">(F66-H66)/H66</f>
        <v>3.5667669902815356E-2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60</v>
      </c>
      <c r="C68" s="164" t="s">
        <v>129</v>
      </c>
      <c r="D68" s="168" t="s">
        <v>206</v>
      </c>
      <c r="E68" s="182">
        <v>350689.32476190478</v>
      </c>
      <c r="F68" s="190">
        <v>706187</v>
      </c>
      <c r="G68" s="169">
        <f>(F68-E68)/E68</f>
        <v>1.0137111401365155</v>
      </c>
      <c r="H68" s="190">
        <v>706171.25</v>
      </c>
      <c r="I68" s="169">
        <f>(F68-H68)/H68</f>
        <v>2.2303371880404363E-5</v>
      </c>
    </row>
    <row r="69" spans="1:9" ht="16.5">
      <c r="A69" s="37"/>
      <c r="B69" s="177" t="s">
        <v>63</v>
      </c>
      <c r="C69" s="164" t="s">
        <v>132</v>
      </c>
      <c r="D69" s="162" t="s">
        <v>126</v>
      </c>
      <c r="E69" s="185">
        <v>41564.416666666672</v>
      </c>
      <c r="F69" s="184">
        <v>90467.555555555562</v>
      </c>
      <c r="G69" s="169">
        <f>(F69-E69)/E69</f>
        <v>1.1765626179979001</v>
      </c>
      <c r="H69" s="184">
        <v>90257.25</v>
      </c>
      <c r="I69" s="169">
        <f>(F69-H69)/H69</f>
        <v>2.3300682832189329E-3</v>
      </c>
    </row>
    <row r="70" spans="1:9" ht="16.5">
      <c r="A70" s="37"/>
      <c r="B70" s="177" t="s">
        <v>61</v>
      </c>
      <c r="C70" s="164" t="s">
        <v>130</v>
      </c>
      <c r="D70" s="162" t="s">
        <v>207</v>
      </c>
      <c r="E70" s="185">
        <v>153380.00000000003</v>
      </c>
      <c r="F70" s="184">
        <v>461945.75</v>
      </c>
      <c r="G70" s="169">
        <f>(F70-E70)/E70</f>
        <v>2.0117730473334197</v>
      </c>
      <c r="H70" s="184">
        <v>446945.75</v>
      </c>
      <c r="I70" s="169">
        <f>(F70-H70)/H70</f>
        <v>3.3561120113570833E-2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77999</v>
      </c>
      <c r="F71" s="184">
        <v>222969.5</v>
      </c>
      <c r="G71" s="169">
        <f>(F71-E71)/E71</f>
        <v>1.8586199823074654</v>
      </c>
      <c r="H71" s="184">
        <v>205012</v>
      </c>
      <c r="I71" s="169">
        <f>(F71-H71)/H71</f>
        <v>8.7592433613642134E-2</v>
      </c>
    </row>
    <row r="72" spans="1:9" ht="16.5">
      <c r="A72" s="37"/>
      <c r="B72" s="177" t="s">
        <v>59</v>
      </c>
      <c r="C72" s="164" t="s">
        <v>128</v>
      </c>
      <c r="D72" s="162" t="s">
        <v>124</v>
      </c>
      <c r="E72" s="185">
        <v>50694.162222222214</v>
      </c>
      <c r="F72" s="184">
        <v>161786</v>
      </c>
      <c r="G72" s="169">
        <f>(F72-E72)/E72</f>
        <v>2.1914128354818678</v>
      </c>
      <c r="H72" s="184">
        <v>144406</v>
      </c>
      <c r="I72" s="169">
        <f>(F72-H72)/H72</f>
        <v>0.12035510989848067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33854.666666666672</v>
      </c>
      <c r="F73" s="193">
        <v>86011.6</v>
      </c>
      <c r="G73" s="175">
        <f>(F73-E73)/E73</f>
        <v>1.54061281556457</v>
      </c>
      <c r="H73" s="193">
        <v>71735.75</v>
      </c>
      <c r="I73" s="175">
        <f>(F73-H73)/H73</f>
        <v>0.19900607437714118</v>
      </c>
    </row>
    <row r="74" spans="1:9" ht="15.75" customHeight="1" thickBot="1">
      <c r="A74" s="239" t="s">
        <v>205</v>
      </c>
      <c r="B74" s="240"/>
      <c r="C74" s="240"/>
      <c r="D74" s="241"/>
      <c r="E74" s="83">
        <f>SUM(E68:E73)</f>
        <v>708181.57031746034</v>
      </c>
      <c r="F74" s="83">
        <f>SUM(F68:F73)</f>
        <v>1729367.4055555556</v>
      </c>
      <c r="G74" s="103">
        <f t="shared" ref="G74" si="10">(F74-E74)/E74</f>
        <v>1.4419830705002996</v>
      </c>
      <c r="H74" s="83">
        <f>SUM(H68:H73)</f>
        <v>1664528</v>
      </c>
      <c r="I74" s="104">
        <f t="shared" ref="I74" si="11">(F74-H74)/H74</f>
        <v>3.8953628629590849E-2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24025.75</v>
      </c>
      <c r="F76" s="182">
        <v>40115</v>
      </c>
      <c r="G76" s="169">
        <f>(F76-E76)/E76</f>
        <v>0.66966691986722582</v>
      </c>
      <c r="H76" s="182">
        <v>40115</v>
      </c>
      <c r="I76" s="169">
        <f>(F76-H76)/H76</f>
        <v>0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44894.284523809525</v>
      </c>
      <c r="F77" s="185">
        <v>86127.571428571435</v>
      </c>
      <c r="G77" s="169">
        <f>(F77-E77)/E77</f>
        <v>0.91845292428914826</v>
      </c>
      <c r="H77" s="185">
        <v>82654.125</v>
      </c>
      <c r="I77" s="169">
        <f>(F77-H77)/H77</f>
        <v>4.2023872717440722E-2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14882.573333333334</v>
      </c>
      <c r="F78" s="185">
        <v>30034</v>
      </c>
      <c r="G78" s="169">
        <f>(F78-E78)/E78</f>
        <v>1.0180649762182705</v>
      </c>
      <c r="H78" s="185">
        <v>28789.666666666668</v>
      </c>
      <c r="I78" s="169">
        <f>(F78-H78)/H78</f>
        <v>4.3221526242054394E-2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16000.914285714287</v>
      </c>
      <c r="F79" s="185">
        <v>33459.599999999999</v>
      </c>
      <c r="G79" s="169">
        <f>(F79-E79)/E79</f>
        <v>1.0911055082566707</v>
      </c>
      <c r="H79" s="185">
        <v>32058.6</v>
      </c>
      <c r="I79" s="169">
        <f>(F79-H79)/H79</f>
        <v>4.370122213696169E-2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21680.5</v>
      </c>
      <c r="F80" s="188">
        <v>73756</v>
      </c>
      <c r="G80" s="169">
        <f>(F80-E80)/E80</f>
        <v>2.4019510620142523</v>
      </c>
      <c r="H80" s="188">
        <v>64795.75</v>
      </c>
      <c r="I80" s="169">
        <f>(F80-H80)/H80</f>
        <v>0.13828453255036016</v>
      </c>
    </row>
    <row r="81" spans="1:11" ht="15.75" customHeight="1" thickBot="1">
      <c r="A81" s="239" t="s">
        <v>193</v>
      </c>
      <c r="B81" s="240"/>
      <c r="C81" s="240"/>
      <c r="D81" s="241"/>
      <c r="E81" s="83">
        <f>SUM(E76:E80)</f>
        <v>121484.02214285715</v>
      </c>
      <c r="F81" s="83">
        <f>SUM(F76:F80)</f>
        <v>263492.17142857146</v>
      </c>
      <c r="G81" s="103">
        <f t="shared" ref="G81" si="12">(F81-E81)/E81</f>
        <v>1.1689450742643519</v>
      </c>
      <c r="H81" s="83">
        <f>SUM(H76:H80)</f>
        <v>248413.14166666666</v>
      </c>
      <c r="I81" s="104">
        <f t="shared" ref="I81" si="13">(F81-H81)/H81</f>
        <v>6.0701417246832291E-2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15972.86</v>
      </c>
      <c r="F83" s="182">
        <v>23664</v>
      </c>
      <c r="G83" s="170">
        <f>(F83-E83)/E83</f>
        <v>0.48151301645416034</v>
      </c>
      <c r="H83" s="182">
        <v>23664</v>
      </c>
      <c r="I83" s="170">
        <f>(F83-H83)/H83</f>
        <v>0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56000</v>
      </c>
      <c r="F84" s="185">
        <v>143332.66666666666</v>
      </c>
      <c r="G84" s="169">
        <f>(F84-E84)/E84</f>
        <v>1.5595119047619046</v>
      </c>
      <c r="H84" s="185">
        <v>143332.66666666666</v>
      </c>
      <c r="I84" s="169">
        <f>(F84-H84)/H84</f>
        <v>0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6226.88</v>
      </c>
      <c r="F85" s="185">
        <v>17744.666666666668</v>
      </c>
      <c r="G85" s="169">
        <f>(F85-E85)/E85</f>
        <v>1.8496882333795843</v>
      </c>
      <c r="H85" s="185">
        <v>17611.333333333332</v>
      </c>
      <c r="I85" s="169">
        <f>(F85-H85)/H85</f>
        <v>7.5708823863422665E-3</v>
      </c>
    </row>
    <row r="86" spans="1:11" ht="16.5">
      <c r="A86" s="37"/>
      <c r="B86" s="177" t="s">
        <v>77</v>
      </c>
      <c r="C86" s="164" t="s">
        <v>146</v>
      </c>
      <c r="D86" s="162" t="s">
        <v>162</v>
      </c>
      <c r="E86" s="185">
        <v>10986.288888888888</v>
      </c>
      <c r="F86" s="185">
        <v>27020.888888888891</v>
      </c>
      <c r="G86" s="169">
        <f>(F86-E86)/E86</f>
        <v>1.4595101368776842</v>
      </c>
      <c r="H86" s="185">
        <v>25798.666666666668</v>
      </c>
      <c r="I86" s="169">
        <f>(F86-H86)/H86</f>
        <v>4.7375402690922885E-2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27534.904761904756</v>
      </c>
      <c r="F87" s="194">
        <v>52148.3</v>
      </c>
      <c r="G87" s="169">
        <f>(F87-E87)/E87</f>
        <v>0.89389796154837287</v>
      </c>
      <c r="H87" s="194">
        <v>49337.8</v>
      </c>
      <c r="I87" s="169">
        <f>(F87-H87)/H87</f>
        <v>5.6964437003676691E-2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15658.275</v>
      </c>
      <c r="F88" s="252">
        <v>34270</v>
      </c>
      <c r="G88" s="169">
        <f>(F88-E88)/E88</f>
        <v>1.1886191167290139</v>
      </c>
      <c r="H88" s="252">
        <v>32204.714285714286</v>
      </c>
      <c r="I88" s="169">
        <f>(F88-H88)/H88</f>
        <v>6.4129918867246574E-2</v>
      </c>
    </row>
    <row r="89" spans="1:11" ht="16.5" customHeight="1" thickBot="1">
      <c r="A89" s="35"/>
      <c r="B89" s="178" t="s">
        <v>78</v>
      </c>
      <c r="C89" s="165" t="s">
        <v>149</v>
      </c>
      <c r="D89" s="161" t="s">
        <v>147</v>
      </c>
      <c r="E89" s="188">
        <v>17796.653333333332</v>
      </c>
      <c r="F89" s="188">
        <v>41196.142857142855</v>
      </c>
      <c r="G89" s="171">
        <f>(F89-E89)/E89</f>
        <v>1.3148252699838805</v>
      </c>
      <c r="H89" s="188">
        <v>37991.857142857145</v>
      </c>
      <c r="I89" s="171">
        <f>(F89-H89)/H89</f>
        <v>8.4341381423838832E-2</v>
      </c>
    </row>
    <row r="90" spans="1:11" ht="15.75" customHeight="1" thickBot="1">
      <c r="A90" s="239" t="s">
        <v>194</v>
      </c>
      <c r="B90" s="240"/>
      <c r="C90" s="240"/>
      <c r="D90" s="241"/>
      <c r="E90" s="83">
        <f>SUM(E83:E89)</f>
        <v>150175.86198412697</v>
      </c>
      <c r="F90" s="83">
        <f>SUM(F83:F89)</f>
        <v>339376.66507936502</v>
      </c>
      <c r="G90" s="111">
        <f t="shared" ref="G90:G91" si="14">(F90-E90)/E90</f>
        <v>1.2598616088864925</v>
      </c>
      <c r="H90" s="83">
        <f>SUM(H83:H89)</f>
        <v>329941.03809523809</v>
      </c>
      <c r="I90" s="104">
        <f t="shared" ref="I90:I91" si="15">(F90-H90)/H90</f>
        <v>2.8597918702684424E-2</v>
      </c>
    </row>
    <row r="91" spans="1:11" ht="15.75" customHeight="1" thickBot="1">
      <c r="A91" s="239" t="s">
        <v>195</v>
      </c>
      <c r="B91" s="240"/>
      <c r="C91" s="240"/>
      <c r="D91" s="241"/>
      <c r="E91" s="99">
        <f>SUM(E90+E81+E74+E66+E55+E47+E39+E32)</f>
        <v>2729260.0321031748</v>
      </c>
      <c r="F91" s="99">
        <f>SUM(F32,F39,F47,F55,F66,F74,F81,F90)</f>
        <v>6765443.8782857154</v>
      </c>
      <c r="G91" s="101">
        <f t="shared" si="14"/>
        <v>1.4788564661140942</v>
      </c>
      <c r="H91" s="99">
        <f>SUM(H32,H39,H47,H55,H66,H74,H81,H90)</f>
        <v>6590052.6688095229</v>
      </c>
      <c r="I91" s="112">
        <f t="shared" si="15"/>
        <v>2.6614538349035148E-2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28" zoomScaleNormal="100" workbookViewId="0">
      <selection activeCell="F49" sqref="F49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5" bestFit="1" customWidth="1"/>
    <col min="12" max="12" width="9.140625" style="225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217</v>
      </c>
      <c r="B9" s="26"/>
      <c r="C9" s="26"/>
      <c r="D9" s="26"/>
      <c r="E9" s="224"/>
      <c r="F9" s="224"/>
    </row>
    <row r="10" spans="1:12" ht="18">
      <c r="A10" s="2" t="s">
        <v>218</v>
      </c>
      <c r="B10" s="2"/>
      <c r="C10" s="2"/>
    </row>
    <row r="11" spans="1:12" ht="18">
      <c r="A11" s="2" t="s">
        <v>219</v>
      </c>
    </row>
    <row r="12" spans="1:12" ht="15.75" thickBot="1"/>
    <row r="13" spans="1:12" ht="24.75" customHeight="1">
      <c r="A13" s="233" t="s">
        <v>3</v>
      </c>
      <c r="B13" s="233"/>
      <c r="C13" s="235" t="s">
        <v>0</v>
      </c>
      <c r="D13" s="229" t="s">
        <v>220</v>
      </c>
      <c r="E13" s="229" t="s">
        <v>221</v>
      </c>
      <c r="F13" s="229" t="s">
        <v>222</v>
      </c>
      <c r="G13" s="229" t="s">
        <v>223</v>
      </c>
      <c r="H13" s="229" t="s">
        <v>224</v>
      </c>
      <c r="I13" s="229" t="s">
        <v>225</v>
      </c>
    </row>
    <row r="14" spans="1:12" ht="24.75" customHeight="1" thickBot="1">
      <c r="A14" s="234"/>
      <c r="B14" s="234"/>
      <c r="C14" s="236"/>
      <c r="D14" s="249"/>
      <c r="E14" s="249"/>
      <c r="F14" s="249"/>
      <c r="G14" s="230"/>
      <c r="H14" s="249"/>
      <c r="I14" s="249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9.5" thickTop="1" thickBot="1">
      <c r="A16" s="87"/>
      <c r="B16" s="207" t="s">
        <v>4</v>
      </c>
      <c r="C16" s="163" t="s">
        <v>163</v>
      </c>
      <c r="D16" s="208">
        <v>15000</v>
      </c>
      <c r="E16" s="208">
        <v>12000</v>
      </c>
      <c r="F16" s="208">
        <v>11000</v>
      </c>
      <c r="G16" s="155">
        <v>15000</v>
      </c>
      <c r="H16" s="218">
        <v>13000</v>
      </c>
      <c r="I16" s="155">
        <f>AVERAGE(D16:H16)</f>
        <v>13200</v>
      </c>
      <c r="K16" s="206"/>
      <c r="L16" s="209"/>
    </row>
    <row r="17" spans="1:16" ht="18.75" thickBot="1">
      <c r="A17" s="88"/>
      <c r="B17" s="210" t="s">
        <v>5</v>
      </c>
      <c r="C17" s="164" t="s">
        <v>164</v>
      </c>
      <c r="D17" s="202">
        <v>17500</v>
      </c>
      <c r="E17" s="202">
        <v>20000</v>
      </c>
      <c r="F17" s="202">
        <v>17500</v>
      </c>
      <c r="G17" s="125">
        <v>15000</v>
      </c>
      <c r="H17" s="219">
        <v>15333</v>
      </c>
      <c r="I17" s="155">
        <f t="shared" ref="I17:I40" si="0">AVERAGE(D17:H17)</f>
        <v>17066.599999999999</v>
      </c>
      <c r="K17" s="206"/>
      <c r="L17" s="209"/>
    </row>
    <row r="18" spans="1:16" ht="18.75" thickBot="1">
      <c r="A18" s="88"/>
      <c r="B18" s="210" t="s">
        <v>6</v>
      </c>
      <c r="C18" s="164" t="s">
        <v>165</v>
      </c>
      <c r="D18" s="202">
        <v>16500</v>
      </c>
      <c r="E18" s="211">
        <v>20000</v>
      </c>
      <c r="F18" s="202">
        <v>15000</v>
      </c>
      <c r="G18" s="125">
        <v>12500</v>
      </c>
      <c r="H18" s="219">
        <v>15000</v>
      </c>
      <c r="I18" s="155">
        <f t="shared" si="0"/>
        <v>15800</v>
      </c>
      <c r="K18" s="206"/>
      <c r="L18" s="209"/>
    </row>
    <row r="19" spans="1:16" ht="18.75" thickBot="1">
      <c r="A19" s="88"/>
      <c r="B19" s="210" t="s">
        <v>7</v>
      </c>
      <c r="C19" s="164" t="s">
        <v>166</v>
      </c>
      <c r="D19" s="202">
        <v>9500</v>
      </c>
      <c r="E19" s="202">
        <v>11000</v>
      </c>
      <c r="F19" s="202">
        <v>12000</v>
      </c>
      <c r="G19" s="125">
        <v>10000</v>
      </c>
      <c r="H19" s="219">
        <v>10000</v>
      </c>
      <c r="I19" s="155">
        <f t="shared" si="0"/>
        <v>10500</v>
      </c>
      <c r="K19" s="206"/>
      <c r="L19" s="209"/>
      <c r="P19" s="225"/>
    </row>
    <row r="20" spans="1:16" ht="18.75" thickBot="1">
      <c r="A20" s="88"/>
      <c r="B20" s="210" t="s">
        <v>8</v>
      </c>
      <c r="C20" s="164" t="s">
        <v>167</v>
      </c>
      <c r="D20" s="202">
        <v>22000</v>
      </c>
      <c r="E20" s="202">
        <v>35000</v>
      </c>
      <c r="F20" s="211">
        <v>32500</v>
      </c>
      <c r="G20" s="125">
        <v>32500</v>
      </c>
      <c r="H20" s="219">
        <v>31666</v>
      </c>
      <c r="I20" s="155">
        <f t="shared" si="0"/>
        <v>30733.200000000001</v>
      </c>
      <c r="K20" s="206"/>
      <c r="L20" s="209"/>
    </row>
    <row r="21" spans="1:16" ht="18.75" customHeight="1" thickBot="1">
      <c r="A21" s="88"/>
      <c r="B21" s="210" t="s">
        <v>9</v>
      </c>
      <c r="C21" s="164" t="s">
        <v>168</v>
      </c>
      <c r="D21" s="202">
        <v>14000</v>
      </c>
      <c r="E21" s="202">
        <v>22000</v>
      </c>
      <c r="F21" s="202">
        <v>17500</v>
      </c>
      <c r="G21" s="125">
        <v>16500</v>
      </c>
      <c r="H21" s="219">
        <v>20666</v>
      </c>
      <c r="I21" s="155">
        <f t="shared" si="0"/>
        <v>18133.2</v>
      </c>
      <c r="K21" s="206"/>
      <c r="L21" s="209"/>
    </row>
    <row r="22" spans="1:16" ht="18.75" thickBot="1">
      <c r="A22" s="88"/>
      <c r="B22" s="210" t="s">
        <v>10</v>
      </c>
      <c r="C22" s="164" t="s">
        <v>169</v>
      </c>
      <c r="D22" s="202">
        <v>8500</v>
      </c>
      <c r="E22" s="202">
        <v>15000</v>
      </c>
      <c r="F22" s="202">
        <v>16500</v>
      </c>
      <c r="G22" s="125">
        <v>11000</v>
      </c>
      <c r="H22" s="219">
        <v>10000</v>
      </c>
      <c r="I22" s="155">
        <f t="shared" si="0"/>
        <v>12200</v>
      </c>
      <c r="K22" s="206"/>
      <c r="L22" s="209"/>
    </row>
    <row r="23" spans="1:16" ht="18.75" thickBot="1">
      <c r="A23" s="88"/>
      <c r="B23" s="210" t="s">
        <v>11</v>
      </c>
      <c r="C23" s="164" t="s">
        <v>170</v>
      </c>
      <c r="D23" s="202">
        <v>6000</v>
      </c>
      <c r="E23" s="202">
        <v>6000</v>
      </c>
      <c r="F23" s="211">
        <v>7000</v>
      </c>
      <c r="G23" s="125">
        <v>6500</v>
      </c>
      <c r="H23" s="219">
        <v>6000</v>
      </c>
      <c r="I23" s="155">
        <f t="shared" si="0"/>
        <v>6300</v>
      </c>
      <c r="K23" s="206"/>
      <c r="L23" s="209"/>
    </row>
    <row r="24" spans="1:16" ht="18.75" thickBot="1">
      <c r="A24" s="88"/>
      <c r="B24" s="210" t="s">
        <v>12</v>
      </c>
      <c r="C24" s="164" t="s">
        <v>171</v>
      </c>
      <c r="D24" s="202">
        <v>8000</v>
      </c>
      <c r="E24" s="202">
        <v>6000</v>
      </c>
      <c r="F24" s="202">
        <v>6500</v>
      </c>
      <c r="G24" s="125">
        <v>6000</v>
      </c>
      <c r="H24" s="219">
        <v>6333</v>
      </c>
      <c r="I24" s="155">
        <f t="shared" si="0"/>
        <v>6566.6</v>
      </c>
      <c r="K24" s="206"/>
      <c r="L24" s="209"/>
    </row>
    <row r="25" spans="1:16" ht="18.75" thickBot="1">
      <c r="A25" s="88"/>
      <c r="B25" s="210" t="s">
        <v>13</v>
      </c>
      <c r="C25" s="164" t="s">
        <v>172</v>
      </c>
      <c r="D25" s="202">
        <v>6000</v>
      </c>
      <c r="E25" s="202">
        <v>6000</v>
      </c>
      <c r="F25" s="202">
        <v>6500</v>
      </c>
      <c r="G25" s="125">
        <v>6000</v>
      </c>
      <c r="H25" s="219">
        <v>6666</v>
      </c>
      <c r="I25" s="155">
        <f t="shared" si="0"/>
        <v>6233.2</v>
      </c>
      <c r="K25" s="206"/>
      <c r="L25" s="209"/>
    </row>
    <row r="26" spans="1:16" ht="18.75" thickBot="1">
      <c r="A26" s="88"/>
      <c r="B26" s="210" t="s">
        <v>14</v>
      </c>
      <c r="C26" s="164" t="s">
        <v>173</v>
      </c>
      <c r="D26" s="202">
        <v>7000</v>
      </c>
      <c r="E26" s="202">
        <v>6000</v>
      </c>
      <c r="F26" s="202">
        <v>6500</v>
      </c>
      <c r="G26" s="125">
        <v>7000</v>
      </c>
      <c r="H26" s="219">
        <v>9333</v>
      </c>
      <c r="I26" s="155">
        <f t="shared" si="0"/>
        <v>7166.6</v>
      </c>
      <c r="K26" s="206"/>
      <c r="L26" s="209"/>
    </row>
    <row r="27" spans="1:16" ht="18.75" thickBot="1">
      <c r="A27" s="88"/>
      <c r="B27" s="210" t="s">
        <v>15</v>
      </c>
      <c r="C27" s="164" t="s">
        <v>174</v>
      </c>
      <c r="D27" s="202">
        <v>11500</v>
      </c>
      <c r="E27" s="202">
        <v>12000</v>
      </c>
      <c r="F27" s="202">
        <v>12500</v>
      </c>
      <c r="G27" s="125">
        <v>11000</v>
      </c>
      <c r="H27" s="219">
        <v>10000</v>
      </c>
      <c r="I27" s="155">
        <f t="shared" si="0"/>
        <v>11400</v>
      </c>
      <c r="K27" s="206"/>
      <c r="L27" s="209"/>
    </row>
    <row r="28" spans="1:16" ht="18.75" thickBot="1">
      <c r="A28" s="88"/>
      <c r="B28" s="210" t="s">
        <v>16</v>
      </c>
      <c r="C28" s="164" t="s">
        <v>175</v>
      </c>
      <c r="D28" s="202">
        <v>7000</v>
      </c>
      <c r="E28" s="202">
        <v>6000</v>
      </c>
      <c r="F28" s="202">
        <v>5000</v>
      </c>
      <c r="G28" s="125">
        <v>5000</v>
      </c>
      <c r="H28" s="219">
        <v>7000</v>
      </c>
      <c r="I28" s="155">
        <f t="shared" si="0"/>
        <v>6000</v>
      </c>
      <c r="K28" s="206"/>
      <c r="L28" s="209"/>
    </row>
    <row r="29" spans="1:16" ht="18.75" thickBot="1">
      <c r="A29" s="88"/>
      <c r="B29" s="210" t="s">
        <v>17</v>
      </c>
      <c r="C29" s="164" t="s">
        <v>176</v>
      </c>
      <c r="D29" s="202">
        <v>12500</v>
      </c>
      <c r="E29" s="211">
        <v>10000</v>
      </c>
      <c r="F29" s="202">
        <v>15000</v>
      </c>
      <c r="G29" s="125">
        <v>13500</v>
      </c>
      <c r="H29" s="219">
        <v>15000</v>
      </c>
      <c r="I29" s="155">
        <f t="shared" si="0"/>
        <v>13200</v>
      </c>
      <c r="K29" s="206"/>
      <c r="L29" s="209"/>
    </row>
    <row r="30" spans="1:16" ht="18.75" thickBot="1">
      <c r="A30" s="88"/>
      <c r="B30" s="210" t="s">
        <v>18</v>
      </c>
      <c r="C30" s="164" t="s">
        <v>177</v>
      </c>
      <c r="D30" s="202">
        <v>11700</v>
      </c>
      <c r="E30" s="202">
        <v>35000</v>
      </c>
      <c r="F30" s="202">
        <v>13500</v>
      </c>
      <c r="G30" s="125">
        <v>11000</v>
      </c>
      <c r="H30" s="219">
        <v>10000</v>
      </c>
      <c r="I30" s="155">
        <f t="shared" si="0"/>
        <v>16240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11000</v>
      </c>
      <c r="E31" s="203">
        <v>12000</v>
      </c>
      <c r="F31" s="203">
        <v>13000</v>
      </c>
      <c r="G31" s="158">
        <v>12500</v>
      </c>
      <c r="H31" s="220">
        <v>12000</v>
      </c>
      <c r="I31" s="155">
        <f t="shared" si="0"/>
        <v>12100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221"/>
      <c r="I32" s="155"/>
      <c r="K32" s="213"/>
      <c r="L32" s="214"/>
    </row>
    <row r="33" spans="1:12" ht="18.75" thickBot="1">
      <c r="A33" s="87"/>
      <c r="B33" s="207" t="s">
        <v>26</v>
      </c>
      <c r="C33" s="166" t="s">
        <v>179</v>
      </c>
      <c r="D33" s="208">
        <v>13500</v>
      </c>
      <c r="E33" s="208">
        <v>15000</v>
      </c>
      <c r="F33" s="208">
        <v>22500</v>
      </c>
      <c r="G33" s="155">
        <v>15000</v>
      </c>
      <c r="H33" s="222">
        <v>14000</v>
      </c>
      <c r="I33" s="155">
        <f t="shared" si="0"/>
        <v>16000</v>
      </c>
      <c r="K33" s="215"/>
      <c r="L33" s="209"/>
    </row>
    <row r="34" spans="1:12" ht="18.75" thickBot="1">
      <c r="A34" s="88"/>
      <c r="B34" s="210" t="s">
        <v>27</v>
      </c>
      <c r="C34" s="164" t="s">
        <v>180</v>
      </c>
      <c r="D34" s="202">
        <v>13500</v>
      </c>
      <c r="E34" s="202">
        <v>15000</v>
      </c>
      <c r="F34" s="202">
        <v>18000</v>
      </c>
      <c r="G34" s="125">
        <v>15000</v>
      </c>
      <c r="H34" s="222">
        <v>14000</v>
      </c>
      <c r="I34" s="155">
        <f t="shared" si="0"/>
        <v>15100</v>
      </c>
      <c r="K34" s="215"/>
      <c r="L34" s="209"/>
    </row>
    <row r="35" spans="1:12" ht="18.75" thickBot="1">
      <c r="A35" s="88"/>
      <c r="B35" s="207" t="s">
        <v>28</v>
      </c>
      <c r="C35" s="164" t="s">
        <v>181</v>
      </c>
      <c r="D35" s="202">
        <v>22000</v>
      </c>
      <c r="E35" s="202">
        <v>20000</v>
      </c>
      <c r="F35" s="202">
        <v>34000</v>
      </c>
      <c r="G35" s="125">
        <v>20000</v>
      </c>
      <c r="H35" s="222">
        <v>23333</v>
      </c>
      <c r="I35" s="155">
        <f t="shared" si="0"/>
        <v>23866.6</v>
      </c>
      <c r="K35" s="215"/>
      <c r="L35" s="209"/>
    </row>
    <row r="36" spans="1:12" ht="18.75" thickBot="1">
      <c r="A36" s="88"/>
      <c r="B36" s="210" t="s">
        <v>29</v>
      </c>
      <c r="C36" s="164" t="s">
        <v>182</v>
      </c>
      <c r="D36" s="202">
        <v>8500</v>
      </c>
      <c r="E36" s="202">
        <v>14000</v>
      </c>
      <c r="F36" s="202">
        <v>17500</v>
      </c>
      <c r="G36" s="125">
        <v>12500</v>
      </c>
      <c r="H36" s="222">
        <v>10333</v>
      </c>
      <c r="I36" s="155">
        <f t="shared" si="0"/>
        <v>12566.6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40000</v>
      </c>
      <c r="E37" s="202">
        <v>30000</v>
      </c>
      <c r="F37" s="202">
        <v>43500</v>
      </c>
      <c r="G37" s="125">
        <v>30000</v>
      </c>
      <c r="H37" s="223">
        <v>31666</v>
      </c>
      <c r="I37" s="155">
        <f t="shared" si="0"/>
        <v>35033.199999999997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221"/>
      <c r="I38" s="155"/>
      <c r="K38" s="213"/>
      <c r="L38" s="214"/>
    </row>
    <row r="39" spans="1:12" ht="18.75" thickBot="1">
      <c r="A39" s="87"/>
      <c r="B39" s="216" t="s">
        <v>31</v>
      </c>
      <c r="C39" s="167" t="s">
        <v>226</v>
      </c>
      <c r="D39" s="181">
        <v>430000</v>
      </c>
      <c r="E39" s="181">
        <v>400000</v>
      </c>
      <c r="F39" s="181">
        <v>460000</v>
      </c>
      <c r="G39" s="217">
        <v>390000</v>
      </c>
      <c r="H39" s="222">
        <v>375000</v>
      </c>
      <c r="I39" s="155">
        <f t="shared" si="0"/>
        <v>411000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320000</v>
      </c>
      <c r="E40" s="187">
        <v>320000</v>
      </c>
      <c r="F40" s="187">
        <v>350000</v>
      </c>
      <c r="G40" s="157">
        <v>290000</v>
      </c>
      <c r="H40" s="223">
        <v>313333</v>
      </c>
      <c r="I40" s="155">
        <f t="shared" si="0"/>
        <v>318666.59999999998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25"/>
      <c r="L49" s="225"/>
    </row>
    <row r="50" spans="11:12" s="126" customFormat="1" ht="15" customHeight="1">
      <c r="K50" s="225"/>
      <c r="L50" s="225"/>
    </row>
    <row r="51" spans="11:12" s="126" customFormat="1" ht="15" customHeight="1">
      <c r="K51" s="225"/>
      <c r="L51" s="225"/>
    </row>
    <row r="52" spans="11:12" s="126" customFormat="1" ht="15" customHeight="1">
      <c r="K52" s="225"/>
      <c r="L52" s="225"/>
    </row>
    <row r="53" spans="11:12" s="126" customFormat="1" ht="15" customHeight="1">
      <c r="K53" s="225"/>
      <c r="L53" s="225"/>
    </row>
    <row r="54" spans="11:12" s="126" customFormat="1" ht="15" customHeight="1">
      <c r="K54" s="225"/>
      <c r="L54" s="225"/>
    </row>
    <row r="55" spans="11:12" s="126" customFormat="1" ht="15" customHeight="1">
      <c r="K55" s="225"/>
      <c r="L55" s="225"/>
    </row>
    <row r="56" spans="11:12" s="126" customFormat="1" ht="15" customHeight="1">
      <c r="K56" s="225"/>
      <c r="L56" s="225"/>
    </row>
    <row r="57" spans="11:12" s="126" customFormat="1" ht="15" customHeight="1">
      <c r="K57" s="225"/>
      <c r="L57" s="225"/>
    </row>
    <row r="58" spans="11:12" s="126" customFormat="1" ht="15" customHeight="1">
      <c r="K58" s="225"/>
      <c r="L58" s="225"/>
    </row>
    <row r="59" spans="11:12" s="126" customFormat="1" ht="15" customHeight="1">
      <c r="K59" s="225"/>
      <c r="L59" s="225"/>
    </row>
    <row r="60" spans="11:12" s="126" customFormat="1" ht="15" customHeight="1">
      <c r="K60" s="225"/>
      <c r="L60" s="225"/>
    </row>
    <row r="61" spans="11:12" s="126" customFormat="1" ht="15" customHeight="1">
      <c r="K61" s="225"/>
      <c r="L61" s="225"/>
    </row>
    <row r="62" spans="11:12" s="126" customFormat="1" ht="15" customHeight="1">
      <c r="K62" s="225"/>
      <c r="L62" s="225"/>
    </row>
    <row r="63" spans="11:12" s="126" customFormat="1" ht="15" customHeight="1">
      <c r="K63" s="225"/>
      <c r="L63" s="225"/>
    </row>
    <row r="64" spans="11:12" s="126" customFormat="1" ht="15" customHeight="1">
      <c r="K64" s="225"/>
      <c r="L64" s="225"/>
    </row>
    <row r="65" spans="11:12" s="126" customFormat="1" ht="15" customHeight="1">
      <c r="K65" s="225"/>
      <c r="L65" s="225"/>
    </row>
    <row r="66" spans="11:12" s="126" customFormat="1" ht="15" customHeight="1">
      <c r="K66" s="225"/>
      <c r="L66" s="225"/>
    </row>
    <row r="67" spans="11:12" s="126" customFormat="1" ht="15" customHeight="1">
      <c r="K67" s="225"/>
      <c r="L67" s="225"/>
    </row>
    <row r="68" spans="11:12" s="126" customFormat="1" ht="15" customHeight="1">
      <c r="K68" s="225"/>
      <c r="L68" s="225"/>
    </row>
    <row r="69" spans="11:12" s="126" customFormat="1" ht="15" customHeight="1">
      <c r="K69" s="225"/>
      <c r="L69" s="225"/>
    </row>
    <row r="70" spans="11:12" s="126" customFormat="1" ht="15" customHeight="1">
      <c r="K70" s="225"/>
      <c r="L70" s="225"/>
    </row>
    <row r="71" spans="11:12" s="126" customFormat="1" ht="15" customHeight="1">
      <c r="K71" s="225"/>
      <c r="L71" s="225"/>
    </row>
    <row r="72" spans="11:12" s="126" customFormat="1" ht="15" customHeight="1">
      <c r="K72" s="225"/>
      <c r="L72" s="225"/>
    </row>
    <row r="73" spans="11:12" s="126" customFormat="1" ht="15" customHeight="1">
      <c r="K73" s="225"/>
      <c r="L73" s="225"/>
    </row>
    <row r="74" spans="11:12" s="126" customFormat="1" ht="15" customHeight="1">
      <c r="K74" s="225"/>
      <c r="L74" s="225"/>
    </row>
    <row r="75" spans="11:12" s="126" customFormat="1" ht="15" customHeight="1">
      <c r="K75" s="225"/>
      <c r="L75" s="225"/>
    </row>
    <row r="76" spans="11:12" s="126" customFormat="1" ht="15" customHeight="1">
      <c r="K76" s="225"/>
      <c r="L76" s="225"/>
    </row>
    <row r="77" spans="11:12" s="126" customFormat="1" ht="15" customHeight="1">
      <c r="K77" s="225"/>
      <c r="L77" s="225"/>
    </row>
    <row r="78" spans="11:12" s="126" customFormat="1" ht="15" customHeight="1">
      <c r="K78" s="225"/>
      <c r="L78" s="225"/>
    </row>
    <row r="79" spans="11:12" s="126" customFormat="1" ht="15" customHeight="1">
      <c r="K79" s="225"/>
      <c r="L79" s="225"/>
    </row>
    <row r="80" spans="11:12" s="126" customFormat="1" ht="15" customHeight="1">
      <c r="K80" s="225"/>
      <c r="L80" s="225"/>
    </row>
    <row r="81" spans="11:12" s="126" customFormat="1" ht="15" customHeight="1">
      <c r="K81" s="225"/>
      <c r="L81" s="225"/>
    </row>
    <row r="82" spans="11:12" s="126" customFormat="1" ht="15" customHeight="1">
      <c r="K82" s="225"/>
      <c r="L82" s="225"/>
    </row>
    <row r="83" spans="11:12" s="126" customFormat="1" ht="15" customHeight="1">
      <c r="K83" s="225"/>
      <c r="L83" s="225"/>
    </row>
    <row r="84" spans="11:12" s="126" customFormat="1" ht="15" customHeight="1">
      <c r="K84" s="225"/>
      <c r="L84" s="225"/>
    </row>
    <row r="85" spans="11:12" s="126" customFormat="1" ht="15" customHeight="1">
      <c r="K85" s="225"/>
      <c r="L85" s="225"/>
    </row>
    <row r="86" spans="11:12" s="126" customFormat="1" ht="15" customHeight="1">
      <c r="K86" s="225"/>
      <c r="L86" s="225"/>
    </row>
    <row r="87" spans="11:12" s="126" customFormat="1" ht="15" customHeight="1">
      <c r="K87" s="225"/>
      <c r="L87" s="225"/>
    </row>
    <row r="88" spans="11:12" s="126" customFormat="1" ht="15" customHeight="1">
      <c r="K88" s="225"/>
      <c r="L88" s="225"/>
    </row>
    <row r="89" spans="11:12" s="126" customFormat="1" ht="15" customHeight="1">
      <c r="K89" s="225"/>
      <c r="L89" s="225"/>
    </row>
    <row r="90" spans="11:12" s="126" customFormat="1" ht="15" customHeight="1">
      <c r="K90" s="225"/>
      <c r="L90" s="225"/>
    </row>
    <row r="91" spans="11:12" s="126" customFormat="1" ht="15" customHeight="1">
      <c r="K91" s="225"/>
      <c r="L91" s="225"/>
    </row>
    <row r="92" spans="11:12" s="126" customFormat="1">
      <c r="K92" s="225"/>
      <c r="L92" s="22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29-08-2022</vt:lpstr>
      <vt:lpstr>By Order</vt:lpstr>
      <vt:lpstr>All Stores</vt:lpstr>
      <vt:lpstr>'29-08-2022'!Print_Titles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2022-08-31T08:29:52Z</cp:lastPrinted>
  <dcterms:created xsi:type="dcterms:W3CDTF">2010-10-20T06:23:14Z</dcterms:created>
  <dcterms:modified xsi:type="dcterms:W3CDTF">2022-08-31T08:35:14Z</dcterms:modified>
</cp:coreProperties>
</file>