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12-09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'12-09-2022'!$12:$14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4" i="11"/>
  <c r="G84" i="11"/>
  <c r="I86" i="11"/>
  <c r="G86" i="11"/>
  <c r="I85" i="11"/>
  <c r="G85" i="11"/>
  <c r="I88" i="11"/>
  <c r="G88" i="11"/>
  <c r="I87" i="11"/>
  <c r="G87" i="11"/>
  <c r="I83" i="11"/>
  <c r="G83" i="11"/>
  <c r="I80" i="11"/>
  <c r="G80" i="11"/>
  <c r="I78" i="11"/>
  <c r="G78" i="11"/>
  <c r="I76" i="11"/>
  <c r="G76" i="11"/>
  <c r="I77" i="11"/>
  <c r="G77" i="11"/>
  <c r="I79" i="11"/>
  <c r="G79" i="11"/>
  <c r="I70" i="11"/>
  <c r="G70" i="11"/>
  <c r="I73" i="11"/>
  <c r="G73" i="11"/>
  <c r="I68" i="11"/>
  <c r="G68" i="11"/>
  <c r="I72" i="11"/>
  <c r="G72" i="11"/>
  <c r="I69" i="11"/>
  <c r="G69" i="11"/>
  <c r="I71" i="11"/>
  <c r="G71" i="11"/>
  <c r="I57" i="11"/>
  <c r="G57" i="11"/>
  <c r="I61" i="11"/>
  <c r="G61" i="11"/>
  <c r="I60" i="11"/>
  <c r="G60" i="11"/>
  <c r="I58" i="11"/>
  <c r="G58" i="11"/>
  <c r="I63" i="11"/>
  <c r="G63" i="11"/>
  <c r="I62" i="11"/>
  <c r="G62" i="11"/>
  <c r="I59" i="11"/>
  <c r="G59" i="11"/>
  <c r="I65" i="11"/>
  <c r="G65" i="11"/>
  <c r="I64" i="11"/>
  <c r="G64" i="11"/>
  <c r="I50" i="11"/>
  <c r="G50" i="11"/>
  <c r="I49" i="11"/>
  <c r="G49" i="11"/>
  <c r="I54" i="11"/>
  <c r="G54" i="11"/>
  <c r="I52" i="11"/>
  <c r="G52" i="11"/>
  <c r="I51" i="11"/>
  <c r="G51" i="11"/>
  <c r="I53" i="11"/>
  <c r="G53" i="11"/>
  <c r="I44" i="11"/>
  <c r="G44" i="11"/>
  <c r="I42" i="11"/>
  <c r="G42" i="11"/>
  <c r="I41" i="11"/>
  <c r="G41" i="11"/>
  <c r="I46" i="11"/>
  <c r="G46" i="11"/>
  <c r="I43" i="11"/>
  <c r="G43" i="11"/>
  <c r="I45" i="11"/>
  <c r="G45" i="11"/>
  <c r="I37" i="11"/>
  <c r="G37" i="11"/>
  <c r="I34" i="11"/>
  <c r="G34" i="11"/>
  <c r="I38" i="11"/>
  <c r="G38" i="11"/>
  <c r="I36" i="11"/>
  <c r="G36" i="11"/>
  <c r="I35" i="11"/>
  <c r="G35" i="11"/>
  <c r="I31" i="11"/>
  <c r="G31" i="11"/>
  <c r="I22" i="11"/>
  <c r="G22" i="11"/>
  <c r="I21" i="11"/>
  <c r="G21" i="11"/>
  <c r="I19" i="11"/>
  <c r="G19" i="11"/>
  <c r="I26" i="11"/>
  <c r="G26" i="11"/>
  <c r="I25" i="11"/>
  <c r="G25" i="11"/>
  <c r="I24" i="11"/>
  <c r="G24" i="11"/>
  <c r="I27" i="11"/>
  <c r="G27" i="11"/>
  <c r="I16" i="11"/>
  <c r="G16" i="11"/>
  <c r="I30" i="11"/>
  <c r="G30" i="11"/>
  <c r="I28" i="11"/>
  <c r="G28" i="11"/>
  <c r="I20" i="11"/>
  <c r="G20" i="11"/>
  <c r="I29" i="11"/>
  <c r="G29" i="11"/>
  <c r="I18" i="11"/>
  <c r="G18" i="11"/>
  <c r="I23" i="11"/>
  <c r="G23" i="11"/>
  <c r="I17" i="11"/>
  <c r="G17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<sst xmlns="http://schemas.openxmlformats.org/spreadsheetml/2006/main" count="849" uniqueCount="226">
  <si>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</si>
  <si>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</si>
  <si>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</si>
  <si>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</si>
  <si>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</si>
  <si>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</si>
  <si>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</si>
  <si>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</si>
  <si>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</si>
  <si>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</si>
  <si>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</si>
  <si>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</si>
  <si>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</si>
  <si>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</si>
  <si>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</si>
  <si>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</si>
  <si>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</si>
  <si>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</si>
  <si>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</si>
  <si>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</si>
  <si>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</si>
  <si>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</si>
  <si>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</si>
  <si>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</si>
  <si>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</si>
  <si>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</si>
  <si>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</si>
  <si>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</si>
  <si>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</si>
  <si>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</si>
  <si>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</si>
  <si>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</si>
  <si>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</si>
  <si>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</si>
  <si>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</si>
  <si>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</si>
  <si>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</si>
  <si>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</si>
  <si>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</si>
  <si>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</si>
  <si>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</si>
  <si>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</si>
  <si>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</si>
  <si>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</si>
  <si>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</si>
  <si>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</si>
  <si>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</si>
  <si>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</si>
  <si>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</si>
  <si>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</si>
  <si>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</si>
  <si>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</si>
  <si>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</si>
  <si>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</si>
  <si>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</si>
  <si>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</si>
  <si>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</si>
  <si>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</si>
  <si>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</si>
  <si>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</si>
  <si>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</si>
  <si>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</si>
  <si>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</si>
  <si>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</si>
  <si>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</si>
  <si>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</si>
  <si>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</si>
  <si>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</si>
  <si>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</si>
  <si>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</si>
  <si>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</si>
  <si>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</si>
  <si>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</si>
  <si>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</si>
  <si>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</si>
  <si>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</si>
  <si>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</si>
  <si>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</si>
  <si>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</si>
  <si>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</si>
  <si>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</si>
  <si>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</si>
  <si>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</si>
  <si>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</si>
  <si>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</si>
  <si>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</si>
  <si>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</si>
  <si>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</si>
  <si>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</si>
  <si>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</si>
  <si>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</si>
  <si>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</si>
  <si>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</si>
  <si>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</si>
  <si>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</si>
  <si>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</si>
  <si>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</si>
  <si>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</si>
  <si>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</si>
  <si>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</si>
  <si>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</si>
  <si>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</si>
  <si>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</si>
  <si>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</si>
  <si>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</si>
  <si>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</si>
  <si>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</si>
  <si>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</si>
  <si>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</si>
  <si>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</si>
  <si>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</si>
  <si>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</si>
  <si>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</si>
  <si>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</si>
  <si>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</si>
  <si>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</si>
  <si>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</si>
  <si>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</si>
  <si>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</si>
  <si>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</si>
  <si>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</si>
  <si>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</si>
  <si>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</si>
  <si>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</si>
  <si>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</si>
  <si>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</si>
  <si>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</si>
  <si>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</si>
  <si>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</si>
  <si>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</si>
  <si>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</si>
  <si>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</si>
  <si>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</si>
  <si>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</si>
  <si>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</si>
  <si>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</si>
  <si>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</si>
  <si>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</si>
  <si>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</si>
  <si>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</si>
  <si>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</si>
  <si>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</si>
  <si>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</si>
  <si>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</si>
  <si>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</si>
  <si>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</si>
  <si>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</si>
  <si>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</si>
  <si>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</si>
  <si>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</si>
  <si>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</si>
  <si>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</si>
  <si>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</si>
  <si>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</si>
  <si>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</si>
  <si>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</si>
  <si>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</si>
  <si>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</si>
  <si>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</si>
  <si>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</si>
  <si>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</si>
  <si>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</si>
  <si>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</si>
  <si>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</si>
  <si>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</si>
  <si>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</si>
  <si>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</si>
  <si>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</si>
  <si>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</si>
  <si>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</si>
  <si>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</si>
  <si>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</si>
  <si>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</si>
  <si>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</si>
  <si>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</si>
  <si>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</si>
  <si>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</si>
  <si>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</si>
  <si>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</si>
  <si>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</si>
  <si>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</si>
  <si>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</si>
  <si>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</si>
  <si>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</si>
  <si>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</si>
  <si>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</si>
  <si>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</si>
  <si>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</si>
  <si>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</si>
  <si>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</si>
  <si>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</si>
  <si>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</si>
  <si>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</si>
  <si>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</si>
  <si>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</si>
  <si>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</si>
  <si>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</si>
  <si>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</si>
  <si>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</si>
  <si>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</si>
  <si>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</si>
  <si>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</si>
  <si>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</si>
  <si>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</si>
  <si>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</si>
  <si>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</si>
  <si>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</si>
  <si>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</si>
  <si>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</si>
  <si>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</si>
  <si>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</si>
  <si>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</si>
  <si>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</si>
  <si>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</si>
  <si>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</si>
  <si>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</si>
  <si>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</si>
  <si>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05-09-2022 (ل.ل.)</t>
  </si>
  <si>
    <t>معدل الأسعار في أيلول 2021 (ل.ل.)</t>
  </si>
  <si>
    <t>المعدل العام للأسعار في 05-09-2022  (ل.ل.)</t>
  </si>
  <si>
    <t>معدل أسعار المحلات والملاحم في 05-09-2022 (ل.ل.)</t>
  </si>
  <si>
    <t xml:space="preserve"> التاريخ 12 أيلول 2022</t>
  </si>
  <si>
    <t>معدل أسعار  السوبرماركات في 12-09-2022 (ل.ل.)</t>
  </si>
  <si>
    <t>معدل أسعار المحلات والملاحم في 12-09-2022 (ل.ل.)</t>
  </si>
  <si>
    <t>المعدل العام للأسعار في 12-09-2022  (ل.ل.)</t>
  </si>
  <si>
    <t xml:space="preserve"> التاريخ 12 أيلول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</si>
</sst>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17" fillId="0" borderId="36" xfId="0" applyFont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17" fillId="0" borderId="3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37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6" t="s">
        <v>202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7" t="s">
        <v>3</v>
      </c>
      <c r="B12" s="233"/>
      <c r="C12" s="231" t="s">
        <v>0</v>
      </c>
      <c r="D12" s="229" t="s">
        <v>23</v>
      </c>
      <c r="E12" s="229" t="s">
        <v>218</v>
      </c>
      <c r="F12" s="229" t="s">
        <v>222</v>
      </c>
      <c r="G12" s="229" t="s">
        <v>197</v>
      </c>
      <c r="H12" s="229" t="s">
        <v>217</v>
      </c>
      <c r="I12" s="229" t="s">
        <v>187</v>
      </c>
    </row>
    <row r="13" spans="1:9" ht="38.25" customHeight="1" thickBot="1">
      <c r="A13" s="228"/>
      <c r="B13" s="234"/>
      <c r="C13" s="232"/>
      <c r="D13" s="230"/>
      <c r="E13" s="230"/>
      <c r="F13" s="230"/>
      <c r="G13" s="230"/>
      <c r="H13" s="230"/>
      <c r="I13" s="23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9199.8624999999993</v>
      </c>
      <c r="F15" s="190">
        <v>16610.888888888891</v>
      </c>
      <c r="G15" s="45">
        <f t="shared" ref="G15:G30" si="0">(F15-E15)/E15</f>
        <v>0.80555838621380393</v>
      </c>
      <c r="H15" s="190">
        <v>19055.333333333332</v>
      </c>
      <c r="I15" s="45">
        <f t="shared" ref="I15:I30" si="1">(F15-H15)/H15</f>
        <v>-0.12828137937468645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7151.4361111111111</v>
      </c>
      <c r="F16" s="184">
        <v>22248.5</v>
      </c>
      <c r="G16" s="48">
        <f t="shared" si="0"/>
        <v>2.1110534519678836</v>
      </c>
      <c r="H16" s="184">
        <v>22061</v>
      </c>
      <c r="I16" s="44">
        <f t="shared" si="1"/>
        <v>8.4991614160736147E-3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6213.561111111112</v>
      </c>
      <c r="F17" s="184">
        <v>18987.555555555555</v>
      </c>
      <c r="G17" s="48">
        <f t="shared" si="0"/>
        <v>2.0558250278736199</v>
      </c>
      <c r="H17" s="184">
        <v>19055.333333333332</v>
      </c>
      <c r="I17" s="44">
        <f t="shared" si="1"/>
        <v>-3.5568927917526525E-3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8826.7749999999996</v>
      </c>
      <c r="F18" s="184">
        <v>15609.777777777777</v>
      </c>
      <c r="G18" s="48">
        <f t="shared" si="0"/>
        <v>0.7684576504757149</v>
      </c>
      <c r="H18" s="184">
        <v>13443.111111111111</v>
      </c>
      <c r="I18" s="44">
        <f t="shared" si="1"/>
        <v>0.16117300889344394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14988.9</v>
      </c>
      <c r="F19" s="184">
        <v>39583</v>
      </c>
      <c r="G19" s="48">
        <f t="shared" si="0"/>
        <v>1.6408208741135106</v>
      </c>
      <c r="H19" s="184">
        <v>41999.714285714283</v>
      </c>
      <c r="I19" s="44">
        <f t="shared" si="1"/>
        <v>-5.7541207763318045E-2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11219.4</v>
      </c>
      <c r="F20" s="184">
        <v>28210.888888888891</v>
      </c>
      <c r="G20" s="48">
        <f t="shared" si="0"/>
        <v>1.5144739370099016</v>
      </c>
      <c r="H20" s="184">
        <v>25888.666666666668</v>
      </c>
      <c r="I20" s="44">
        <f t="shared" si="1"/>
        <v>8.9700340775457313E-2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6252.8277777777785</v>
      </c>
      <c r="F21" s="184">
        <v>19833.111111111109</v>
      </c>
      <c r="G21" s="48">
        <f t="shared" si="0"/>
        <v>2.1718626861268984</v>
      </c>
      <c r="H21" s="184">
        <v>16833.111111111109</v>
      </c>
      <c r="I21" s="44">
        <f t="shared" si="1"/>
        <v>0.1782201745237561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2132.5749999999998</v>
      </c>
      <c r="F22" s="184">
        <v>7438.666666666667</v>
      </c>
      <c r="G22" s="48">
        <f t="shared" si="0"/>
        <v>2.4881149158489935</v>
      </c>
      <c r="H22" s="184">
        <v>7994.2222222222226</v>
      </c>
      <c r="I22" s="44">
        <f t="shared" si="1"/>
        <v>-6.9494635014176909E-2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3088.4750000000004</v>
      </c>
      <c r="F23" s="184">
        <v>9031</v>
      </c>
      <c r="G23" s="48">
        <f t="shared" si="0"/>
        <v>1.9240968439116388</v>
      </c>
      <c r="H23" s="184">
        <v>9118.75</v>
      </c>
      <c r="I23" s="44">
        <f t="shared" si="1"/>
        <v>-9.6230294722412617E-3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2935.4027777777778</v>
      </c>
      <c r="F24" s="184">
        <v>8968.5</v>
      </c>
      <c r="G24" s="48">
        <f t="shared" si="0"/>
        <v>2.0552876994923088</v>
      </c>
      <c r="H24" s="184">
        <v>8993.75</v>
      </c>
      <c r="I24" s="44">
        <f t="shared" si="1"/>
        <v>-2.8075052119527449E-3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4032.5875000000001</v>
      </c>
      <c r="F25" s="184">
        <v>9031</v>
      </c>
      <c r="G25" s="48">
        <f t="shared" si="0"/>
        <v>1.2395050324388499</v>
      </c>
      <c r="H25" s="184">
        <v>9243.75</v>
      </c>
      <c r="I25" s="44">
        <f t="shared" si="1"/>
        <v>-2.3015551048005407E-2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7307.6625000000004</v>
      </c>
      <c r="F26" s="184">
        <v>18610.888888888891</v>
      </c>
      <c r="G26" s="48">
        <f t="shared" si="0"/>
        <v>1.5467636044889717</v>
      </c>
      <c r="H26" s="184">
        <v>18499.777777777777</v>
      </c>
      <c r="I26" s="44">
        <f t="shared" si="1"/>
        <v>6.0060781510890117E-3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3103.5076388888892</v>
      </c>
      <c r="F27" s="184">
        <v>8931</v>
      </c>
      <c r="G27" s="48">
        <f t="shared" si="0"/>
        <v>1.8777116215500782</v>
      </c>
      <c r="H27" s="184">
        <v>8868.75</v>
      </c>
      <c r="I27" s="44">
        <f t="shared" si="1"/>
        <v>7.019027484143763E-3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4396.8583333333336</v>
      </c>
      <c r="F28" s="184">
        <v>16598.888888888891</v>
      </c>
      <c r="G28" s="48">
        <f t="shared" si="0"/>
        <v>2.7751702762515409</v>
      </c>
      <c r="H28" s="184">
        <v>15776.666666666666</v>
      </c>
      <c r="I28" s="44">
        <f t="shared" si="1"/>
        <v>5.2116346221565045E-2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8499.6083333333336</v>
      </c>
      <c r="F29" s="184">
        <v>22316.666666666668</v>
      </c>
      <c r="G29" s="48">
        <f t="shared" si="0"/>
        <v>1.6256111801230058</v>
      </c>
      <c r="H29" s="184">
        <v>21875</v>
      </c>
      <c r="I29" s="44">
        <f t="shared" si="1"/>
        <v>2.0190476190476245E-2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8570.0874999999996</v>
      </c>
      <c r="F30" s="187">
        <v>17609.777777777777</v>
      </c>
      <c r="G30" s="51">
        <f t="shared" si="0"/>
        <v>1.0547955639633526</v>
      </c>
      <c r="H30" s="187">
        <v>14625</v>
      </c>
      <c r="I30" s="56">
        <f t="shared" si="1"/>
        <v>0.20408736942070271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12600.855555555554</v>
      </c>
      <c r="F32" s="190">
        <v>17612.25</v>
      </c>
      <c r="G32" s="45">
        <f>(F32-E32)/E32</f>
        <v>0.39770271330782669</v>
      </c>
      <c r="H32" s="190">
        <v>18642.571428571428</v>
      </c>
      <c r="I32" s="44">
        <f>(F32-H32)/H32</f>
        <v>-5.526713053073605E-2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11976.975</v>
      </c>
      <c r="F33" s="184">
        <v>17943.111111111109</v>
      </c>
      <c r="G33" s="48">
        <f>(F33-E33)/E33</f>
        <v>0.49813380349471459</v>
      </c>
      <c r="H33" s="184">
        <v>18249.75</v>
      </c>
      <c r="I33" s="44">
        <f>(F33-H33)/H33</f>
        <v>-1.6802361067351088E-2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11214.583333333332</v>
      </c>
      <c r="F34" s="184">
        <v>27650</v>
      </c>
      <c r="G34" s="48">
        <f>(F34-E34)/E34</f>
        <v>1.4655396618985699</v>
      </c>
      <c r="H34" s="184">
        <v>26000</v>
      </c>
      <c r="I34" s="44">
        <f>(F34-H34)/H34</f>
        <v>6.3461538461538458E-2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9568.6875</v>
      </c>
      <c r="F35" s="184">
        <v>25000</v>
      </c>
      <c r="G35" s="48">
        <f>(F35-E35)/E35</f>
        <v>1.6126885218061515</v>
      </c>
      <c r="H35" s="184">
        <v>25000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9165.6749999999993</v>
      </c>
      <c r="F36" s="184">
        <v>47044.222222222219</v>
      </c>
      <c r="G36" s="51">
        <f>(F36-E36)/E36</f>
        <v>4.1326522293472348</v>
      </c>
      <c r="H36" s="184">
        <v>45944.222222222219</v>
      </c>
      <c r="I36" s="56">
        <f>(F36-H36)/H36</f>
        <v>2.3942074689599468E-2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285238.07500000001</v>
      </c>
      <c r="F38" s="184">
        <v>497179.6</v>
      </c>
      <c r="G38" s="45">
        <f t="shared" ref="G38:G43" si="2">(F38-E38)/E38</f>
        <v>0.74303377976450014</v>
      </c>
      <c r="H38" s="184">
        <v>488579.6</v>
      </c>
      <c r="I38" s="44">
        <f t="shared" ref="I38:I43" si="3">(F38-H38)/H38</f>
        <v>1.7602044784514131E-2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145624.81666666665</v>
      </c>
      <c r="F39" s="184">
        <v>292283</v>
      </c>
      <c r="G39" s="48">
        <f t="shared" si="2"/>
        <v>1.0070960890480094</v>
      </c>
      <c r="H39" s="184">
        <v>285255.42857142858</v>
      </c>
      <c r="I39" s="44">
        <f t="shared" si="3"/>
        <v>2.463606552122706E-2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97737</v>
      </c>
      <c r="F40" s="184">
        <v>224974.5</v>
      </c>
      <c r="G40" s="48">
        <f t="shared" si="2"/>
        <v>1.3018355382301483</v>
      </c>
      <c r="H40" s="184">
        <v>202437</v>
      </c>
      <c r="I40" s="44">
        <f t="shared" si="3"/>
        <v>0.1113309325864343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29608.375</v>
      </c>
      <c r="F41" s="184">
        <v>116110.66666666667</v>
      </c>
      <c r="G41" s="48">
        <f t="shared" si="2"/>
        <v>2.9215480980184383</v>
      </c>
      <c r="H41" s="184">
        <v>119609</v>
      </c>
      <c r="I41" s="44">
        <f t="shared" si="3"/>
        <v>-2.9248077764493712E-2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23733.333333333332</v>
      </c>
      <c r="F42" s="184">
        <v>124999</v>
      </c>
      <c r="G42" s="48">
        <f t="shared" si="2"/>
        <v>4.2668117977528093</v>
      </c>
      <c r="H42" s="184">
        <v>124999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60736.357142857145</v>
      </c>
      <c r="F43" s="184">
        <v>263521.625</v>
      </c>
      <c r="G43" s="51">
        <f t="shared" si="2"/>
        <v>3.3387789027283019</v>
      </c>
      <c r="H43" s="184">
        <v>260188</v>
      </c>
      <c r="I43" s="59">
        <f t="shared" si="3"/>
        <v>1.281237028610082E-2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56032.552083333336</v>
      </c>
      <c r="F45" s="184">
        <v>147431.44444444444</v>
      </c>
      <c r="G45" s="45">
        <f t="shared" ref="G45:G50" si="4">(F45-E45)/E45</f>
        <v>1.6311748967846378</v>
      </c>
      <c r="H45" s="184">
        <v>140431.44444444444</v>
      </c>
      <c r="I45" s="44">
        <f t="shared" ref="I45:I50" si="5">(F45-H45)/H45</f>
        <v>4.9846386097447314E-2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38685.611111111109</v>
      </c>
      <c r="F46" s="184">
        <v>120784.77777777778</v>
      </c>
      <c r="G46" s="48">
        <f t="shared" si="4"/>
        <v>2.1222145471830616</v>
      </c>
      <c r="H46" s="184">
        <v>119202.55555555556</v>
      </c>
      <c r="I46" s="84">
        <f t="shared" si="5"/>
        <v>1.3273391789698739E-2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117199.13194444444</v>
      </c>
      <c r="F47" s="184">
        <v>365350.42857142858</v>
      </c>
      <c r="G47" s="48">
        <f t="shared" si="4"/>
        <v>2.1173475648660482</v>
      </c>
      <c r="H47" s="184">
        <v>353739.71428571426</v>
      </c>
      <c r="I47" s="84">
        <f t="shared" si="5"/>
        <v>3.2822761530067808E-2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154982.8125</v>
      </c>
      <c r="F48" s="184">
        <v>439272.71400000004</v>
      </c>
      <c r="G48" s="48">
        <f t="shared" si="4"/>
        <v>1.8343318005020721</v>
      </c>
      <c r="H48" s="184">
        <v>409273.71400000004</v>
      </c>
      <c r="I48" s="84">
        <f t="shared" si="5"/>
        <v>7.3298135144833659E-2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15562.5</v>
      </c>
      <c r="F49" s="184">
        <v>38853</v>
      </c>
      <c r="G49" s="48">
        <f t="shared" si="4"/>
        <v>1.4965783132530119</v>
      </c>
      <c r="H49" s="184">
        <v>38853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115291</v>
      </c>
      <c r="F50" s="184">
        <v>563470</v>
      </c>
      <c r="G50" s="56">
        <f t="shared" si="4"/>
        <v>3.8873719544457068</v>
      </c>
      <c r="H50" s="184">
        <v>563470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24210.1875</v>
      </c>
      <c r="F52" s="181">
        <v>57245</v>
      </c>
      <c r="G52" s="183">
        <f t="shared" ref="G52:G60" si="6">(F52-E52)/E52</f>
        <v>1.3645004814605421</v>
      </c>
      <c r="H52" s="181">
        <v>54475</v>
      </c>
      <c r="I52" s="116">
        <f t="shared" ref="I52:I60" si="7">(F52-H52)/H52</f>
        <v>5.0849013308857272E-2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33089.0625</v>
      </c>
      <c r="F53" s="184">
        <v>62795</v>
      </c>
      <c r="G53" s="186">
        <f t="shared" si="6"/>
        <v>0.89775700051943141</v>
      </c>
      <c r="H53" s="184">
        <v>59543.333333333336</v>
      </c>
      <c r="I53" s="84">
        <f t="shared" si="7"/>
        <v>5.4610087891171652E-2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25070.05</v>
      </c>
      <c r="F54" s="184">
        <v>52967.6</v>
      </c>
      <c r="G54" s="186">
        <f t="shared" si="6"/>
        <v>1.1127839792900294</v>
      </c>
      <c r="H54" s="184">
        <v>52315.6</v>
      </c>
      <c r="I54" s="84">
        <f t="shared" si="7"/>
        <v>1.246282179694011E-2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28612.1</v>
      </c>
      <c r="F55" s="184">
        <v>70053.75</v>
      </c>
      <c r="G55" s="186">
        <f t="shared" si="6"/>
        <v>1.4483959583532842</v>
      </c>
      <c r="H55" s="184">
        <v>68668.75</v>
      </c>
      <c r="I55" s="84">
        <f t="shared" si="7"/>
        <v>2.0169290980249385E-2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17765.270833333332</v>
      </c>
      <c r="F56" s="184">
        <v>35898.333333333336</v>
      </c>
      <c r="G56" s="191">
        <f t="shared" si="6"/>
        <v>1.0207028460256613</v>
      </c>
      <c r="H56" s="184">
        <v>35065</v>
      </c>
      <c r="I56" s="85">
        <f t="shared" si="7"/>
        <v>2.3765388088787559E-2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4920.75</v>
      </c>
      <c r="F57" s="187">
        <v>35000</v>
      </c>
      <c r="G57" s="189">
        <f t="shared" si="6"/>
        <v>6.1127368795407202</v>
      </c>
      <c r="H57" s="187">
        <v>35000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41169.357142857145</v>
      </c>
      <c r="F58" s="190">
        <v>87278.28571428571</v>
      </c>
      <c r="G58" s="44">
        <f t="shared" si="6"/>
        <v>1.1199817478672589</v>
      </c>
      <c r="H58" s="190">
        <v>85764</v>
      </c>
      <c r="I58" s="44">
        <f t="shared" si="7"/>
        <v>1.7656425939621637E-2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40844</v>
      </c>
      <c r="F59" s="184">
        <v>91548</v>
      </c>
      <c r="G59" s="48">
        <f t="shared" si="6"/>
        <v>1.2414063265106259</v>
      </c>
      <c r="H59" s="184">
        <v>89864.666666666672</v>
      </c>
      <c r="I59" s="44">
        <f t="shared" si="7"/>
        <v>1.8731870887334232E-2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533000</v>
      </c>
      <c r="G60" s="51">
        <f t="shared" si="6"/>
        <v>1.4449541284403671</v>
      </c>
      <c r="H60" s="184">
        <v>585800</v>
      </c>
      <c r="I60" s="51">
        <f t="shared" si="7"/>
        <v>-9.0133151246159102E-2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49859.8</v>
      </c>
      <c r="F62" s="184">
        <v>165004.75</v>
      </c>
      <c r="G62" s="45">
        <f t="shared" ref="G62:G67" si="8">(F62-E62)/E62</f>
        <v>2.3093744860589092</v>
      </c>
      <c r="H62" s="184">
        <v>161786</v>
      </c>
      <c r="I62" s="44">
        <f t="shared" ref="I62:I67" si="9">(F62-H62)/H62</f>
        <v>1.9895108353009529E-2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368563.64285714284</v>
      </c>
      <c r="F63" s="184">
        <v>769232</v>
      </c>
      <c r="G63" s="48">
        <f t="shared" si="8"/>
        <v>1.0871076540182729</v>
      </c>
      <c r="H63" s="184">
        <v>765987.5</v>
      </c>
      <c r="I63" s="44">
        <f t="shared" si="9"/>
        <v>4.2357088072586041E-3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148127.375</v>
      </c>
      <c r="F64" s="184">
        <v>505642.6</v>
      </c>
      <c r="G64" s="48">
        <f t="shared" si="8"/>
        <v>2.4135661959850432</v>
      </c>
      <c r="H64" s="184">
        <v>477509.5</v>
      </c>
      <c r="I64" s="84">
        <f t="shared" si="9"/>
        <v>5.8916314753947256E-2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227719.5</v>
      </c>
      <c r="G65" s="48">
        <f t="shared" si="8"/>
        <v>1.9195181989512686</v>
      </c>
      <c r="H65" s="184">
        <v>227719.5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41606.0625</v>
      </c>
      <c r="F66" s="184">
        <v>97677.555555555562</v>
      </c>
      <c r="G66" s="48">
        <f t="shared" si="8"/>
        <v>1.3476760281162286</v>
      </c>
      <c r="H66" s="184">
        <v>91300.888888888891</v>
      </c>
      <c r="I66" s="84">
        <f t="shared" si="9"/>
        <v>6.9842328418367641E-2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32769.270833333336</v>
      </c>
      <c r="F67" s="184">
        <v>91842.6</v>
      </c>
      <c r="G67" s="51">
        <f t="shared" si="8"/>
        <v>1.8027050240793425</v>
      </c>
      <c r="H67" s="184">
        <v>90342.6</v>
      </c>
      <c r="I67" s="85">
        <f t="shared" si="9"/>
        <v>1.6603462818205364E-2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43429.965773809519</v>
      </c>
      <c r="F69" s="190">
        <v>88832.571428571435</v>
      </c>
      <c r="G69" s="45">
        <f>(F69-E69)/E69</f>
        <v>1.0454211705168324</v>
      </c>
      <c r="H69" s="190">
        <v>85569</v>
      </c>
      <c r="I69" s="44">
        <f>(F69-H69)/H69</f>
        <v>3.8139646701158533E-2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23508.9375</v>
      </c>
      <c r="F70" s="184">
        <v>73756</v>
      </c>
      <c r="G70" s="48">
        <f>(F70-E70)/E70</f>
        <v>2.1373599934067626</v>
      </c>
      <c r="H70" s="184">
        <v>73756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14622.25</v>
      </c>
      <c r="F71" s="184">
        <v>30241.142857142859</v>
      </c>
      <c r="G71" s="48">
        <f>(F71-E71)/E71</f>
        <v>1.0681593364320032</v>
      </c>
      <c r="H71" s="184">
        <v>30676.857142857141</v>
      </c>
      <c r="I71" s="44">
        <f>(F71-H71)/H71</f>
        <v>-1.4203354785831936E-2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25129.1875</v>
      </c>
      <c r="F72" s="184">
        <v>40115</v>
      </c>
      <c r="G72" s="48">
        <f>(F72-E72)/E72</f>
        <v>0.59635085694672774</v>
      </c>
      <c r="H72" s="184">
        <v>40115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15926.535714285714</v>
      </c>
      <c r="F73" s="193">
        <v>38234.6</v>
      </c>
      <c r="G73" s="48">
        <f>(F73-E73)/E73</f>
        <v>1.4006852893755479</v>
      </c>
      <c r="H73" s="193">
        <v>33459.599999999999</v>
      </c>
      <c r="I73" s="59">
        <f>(F73-H73)/H73</f>
        <v>0.14270941672942894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15356.85</v>
      </c>
      <c r="F75" s="181">
        <v>23664</v>
      </c>
      <c r="G75" s="44">
        <f t="shared" ref="G75:G81" si="10">(F75-E75)/E75</f>
        <v>0.54094101329374189</v>
      </c>
      <c r="H75" s="181">
        <v>23664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14713.09375</v>
      </c>
      <c r="F76" s="184">
        <v>34628.571428571428</v>
      </c>
      <c r="G76" s="48">
        <f t="shared" si="10"/>
        <v>1.3535887160762112</v>
      </c>
      <c r="H76" s="184">
        <v>34234.285714285717</v>
      </c>
      <c r="I76" s="44">
        <f t="shared" si="11"/>
        <v>1.1517275913870684E-2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6432</v>
      </c>
      <c r="F77" s="184">
        <v>18198</v>
      </c>
      <c r="G77" s="48">
        <f t="shared" si="10"/>
        <v>1.8292910447761195</v>
      </c>
      <c r="H77" s="184">
        <v>17744.666666666668</v>
      </c>
      <c r="I77" s="44">
        <f t="shared" si="11"/>
        <v>2.5547582372168094E-2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11771.611111111111</v>
      </c>
      <c r="F78" s="184">
        <v>27847.875</v>
      </c>
      <c r="G78" s="48">
        <f t="shared" si="10"/>
        <v>1.3656808517667269</v>
      </c>
      <c r="H78" s="184">
        <v>27647.875</v>
      </c>
      <c r="I78" s="44">
        <f t="shared" si="11"/>
        <v>7.2338290013246953E-3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22255.316666666666</v>
      </c>
      <c r="F79" s="184">
        <v>41496.142857142855</v>
      </c>
      <c r="G79" s="48">
        <f t="shared" si="10"/>
        <v>0.8645496480081325</v>
      </c>
      <c r="H79" s="184">
        <v>41196.142857142855</v>
      </c>
      <c r="I79" s="44">
        <f t="shared" si="11"/>
        <v>7.2822351607119947E-3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146666</v>
      </c>
      <c r="G80" s="48">
        <f t="shared" si="10"/>
        <v>1.6190357142857144</v>
      </c>
      <c r="H80" s="184">
        <v>146666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26683.63095238095</v>
      </c>
      <c r="F81" s="187">
        <v>54897.8</v>
      </c>
      <c r="G81" s="51">
        <f t="shared" si="10"/>
        <v>1.0573586892267199</v>
      </c>
      <c r="H81" s="187">
        <v>52798.3</v>
      </c>
      <c r="I81" s="56">
        <f t="shared" si="11"/>
        <v>3.9764537873378497E-2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6" t="s">
        <v>203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7" t="s">
        <v>3</v>
      </c>
      <c r="B12" s="233"/>
      <c r="C12" s="235" t="s">
        <v>0</v>
      </c>
      <c r="D12" s="229" t="s">
        <v>23</v>
      </c>
      <c r="E12" s="229" t="s">
        <v>218</v>
      </c>
      <c r="F12" s="237" t="s">
        <v>223</v>
      </c>
      <c r="G12" s="229" t="s">
        <v>197</v>
      </c>
      <c r="H12" s="237" t="s">
        <v>220</v>
      </c>
      <c r="I12" s="229" t="s">
        <v>187</v>
      </c>
    </row>
    <row r="13" spans="1:9" ht="30.75" customHeight="1" thickBot="1">
      <c r="A13" s="228"/>
      <c r="B13" s="234"/>
      <c r="C13" s="236"/>
      <c r="D13" s="230"/>
      <c r="E13" s="230"/>
      <c r="F13" s="238"/>
      <c r="G13" s="230"/>
      <c r="H13" s="238"/>
      <c r="I13" s="23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9199.8624999999993</v>
      </c>
      <c r="F15" s="155">
        <v>13033.2</v>
      </c>
      <c r="G15" s="44">
        <f>(F15-E15)/E15</f>
        <v>0.41667334702013231</v>
      </c>
      <c r="H15" s="155">
        <v>12666.6</v>
      </c>
      <c r="I15" s="118">
        <f>(F15-H15)/H15</f>
        <v>2.8942257590829454E-2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7151.4361111111111</v>
      </c>
      <c r="F16" s="155">
        <v>17900</v>
      </c>
      <c r="G16" s="48">
        <f t="shared" ref="G16:G39" si="0">(F16-E16)/E16</f>
        <v>1.5029937654325065</v>
      </c>
      <c r="H16" s="155">
        <v>18233.2</v>
      </c>
      <c r="I16" s="48">
        <f>(F16-H16)/H16</f>
        <v>-1.8274356668056112E-2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6213.561111111112</v>
      </c>
      <c r="F17" s="155">
        <v>16200</v>
      </c>
      <c r="G17" s="48">
        <f t="shared" si="0"/>
        <v>1.607200558634742</v>
      </c>
      <c r="H17" s="155">
        <v>17066.599999999999</v>
      </c>
      <c r="I17" s="48">
        <f t="shared" ref="I17:I29" si="1">(F17-H17)/H17</f>
        <v>-5.0777542099773747E-2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8826.7749999999996</v>
      </c>
      <c r="F18" s="155">
        <v>12800</v>
      </c>
      <c r="G18" s="48">
        <f t="shared" si="0"/>
        <v>0.45013325931611498</v>
      </c>
      <c r="H18" s="155">
        <v>12100</v>
      </c>
      <c r="I18" s="48">
        <f t="shared" si="1"/>
        <v>5.7851239669421489E-2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14988.9</v>
      </c>
      <c r="F19" s="155">
        <v>33900</v>
      </c>
      <c r="G19" s="48">
        <f t="shared" si="0"/>
        <v>1.2616736384924843</v>
      </c>
      <c r="H19" s="155">
        <v>32666.6</v>
      </c>
      <c r="I19" s="48">
        <f t="shared" si="1"/>
        <v>3.7757219912693749E-2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11219.4</v>
      </c>
      <c r="F20" s="155">
        <v>22666.6</v>
      </c>
      <c r="G20" s="48">
        <f t="shared" si="0"/>
        <v>1.0203041160846391</v>
      </c>
      <c r="H20" s="155">
        <v>20233.2</v>
      </c>
      <c r="I20" s="48">
        <f t="shared" si="1"/>
        <v>0.12026767886444051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6252.8277777777785</v>
      </c>
      <c r="F21" s="155">
        <v>16700</v>
      </c>
      <c r="G21" s="48">
        <f t="shared" si="0"/>
        <v>1.6707916151714466</v>
      </c>
      <c r="H21" s="155">
        <v>14500</v>
      </c>
      <c r="I21" s="48">
        <f t="shared" si="1"/>
        <v>0.15172413793103448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2132.5749999999998</v>
      </c>
      <c r="F22" s="155">
        <v>6100</v>
      </c>
      <c r="G22" s="48">
        <f t="shared" si="0"/>
        <v>1.8603917798905083</v>
      </c>
      <c r="H22" s="155">
        <v>6500</v>
      </c>
      <c r="I22" s="48">
        <f t="shared" si="1"/>
        <v>-6.1538461538461542E-2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3088.4750000000004</v>
      </c>
      <c r="F23" s="155">
        <v>6966.6</v>
      </c>
      <c r="G23" s="48">
        <f t="shared" si="0"/>
        <v>1.2556763451217832</v>
      </c>
      <c r="H23" s="155">
        <v>6633.2</v>
      </c>
      <c r="I23" s="48">
        <f t="shared" si="1"/>
        <v>5.0262316830489137E-2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2935.4027777777778</v>
      </c>
      <c r="F24" s="155">
        <v>6433.2</v>
      </c>
      <c r="G24" s="48">
        <f t="shared" si="0"/>
        <v>1.1915902133438057</v>
      </c>
      <c r="H24" s="155">
        <v>6433.2</v>
      </c>
      <c r="I24" s="48">
        <f t="shared" si="1"/>
        <v>0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4032.5875000000001</v>
      </c>
      <c r="F25" s="155">
        <v>7400</v>
      </c>
      <c r="G25" s="48">
        <f t="shared" si="0"/>
        <v>0.83505007640875739</v>
      </c>
      <c r="H25" s="155">
        <v>7133.2</v>
      </c>
      <c r="I25" s="48">
        <f t="shared" si="1"/>
        <v>3.7402568272304183E-2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7307.6625000000004</v>
      </c>
      <c r="F26" s="155">
        <v>14100</v>
      </c>
      <c r="G26" s="48">
        <f t="shared" si="0"/>
        <v>0.92948155446423519</v>
      </c>
      <c r="H26" s="155">
        <v>13933.2</v>
      </c>
      <c r="I26" s="48">
        <f t="shared" si="1"/>
        <v>1.1971406424941813E-2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3103.5076388888892</v>
      </c>
      <c r="F27" s="155">
        <v>6666.6</v>
      </c>
      <c r="G27" s="48">
        <f t="shared" si="0"/>
        <v>1.1480855779000954</v>
      </c>
      <c r="H27" s="155">
        <v>7000</v>
      </c>
      <c r="I27" s="48">
        <f t="shared" si="1"/>
        <v>-4.7628571428571374E-2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4396.8583333333336</v>
      </c>
      <c r="F28" s="155">
        <v>15000</v>
      </c>
      <c r="G28" s="48">
        <f t="shared" si="0"/>
        <v>2.4115267909094182</v>
      </c>
      <c r="H28" s="155">
        <v>16066.6</v>
      </c>
      <c r="I28" s="48">
        <f t="shared" si="1"/>
        <v>-6.6386167577458854E-2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8499.6083333333336</v>
      </c>
      <c r="F29" s="155">
        <v>15600</v>
      </c>
      <c r="G29" s="48">
        <f t="shared" si="0"/>
        <v>0.83537868901802337</v>
      </c>
      <c r="H29" s="155">
        <v>16250</v>
      </c>
      <c r="I29" s="48">
        <f t="shared" si="1"/>
        <v>-0.04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8570.0874999999996</v>
      </c>
      <c r="F30" s="158">
        <v>16200</v>
      </c>
      <c r="G30" s="51">
        <f t="shared" si="0"/>
        <v>0.8902957525229469</v>
      </c>
      <c r="H30" s="158">
        <v>13533.2</v>
      </c>
      <c r="I30" s="51">
        <f>(F30-H30)/H30</f>
        <v>0.19705612863180913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12600.855555555554</v>
      </c>
      <c r="F32" s="155">
        <v>19200</v>
      </c>
      <c r="G32" s="44">
        <f t="shared" si="0"/>
        <v>0.52370606228677608</v>
      </c>
      <c r="H32" s="155">
        <v>17300</v>
      </c>
      <c r="I32" s="45">
        <f>(F32-H32)/H32</f>
        <v>0.10982658959537572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11976.975</v>
      </c>
      <c r="F33" s="155">
        <v>17900</v>
      </c>
      <c r="G33" s="48">
        <f t="shared" si="0"/>
        <v>0.49453430436316342</v>
      </c>
      <c r="H33" s="155">
        <v>16400</v>
      </c>
      <c r="I33" s="48">
        <f>(F33-H33)/H33</f>
        <v>9.1463414634146339E-2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11214.583333333332</v>
      </c>
      <c r="F34" s="155">
        <v>26833.200000000001</v>
      </c>
      <c r="G34" s="48">
        <f>(F34-E34)/E34</f>
        <v>1.3927059260635337</v>
      </c>
      <c r="H34" s="155">
        <v>23800</v>
      </c>
      <c r="I34" s="48">
        <f>(F34-H34)/H34</f>
        <v>0.12744537815126053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9568.6875</v>
      </c>
      <c r="F35" s="155">
        <v>13866.6</v>
      </c>
      <c r="G35" s="48">
        <f t="shared" si="0"/>
        <v>0.44916426625908729</v>
      </c>
      <c r="H35" s="155">
        <v>13266.6</v>
      </c>
      <c r="I35" s="48">
        <f>(F35-H35)/H35</f>
        <v>4.5226357921396586E-2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9165.6749999999993</v>
      </c>
      <c r="F36" s="155">
        <v>37000</v>
      </c>
      <c r="G36" s="55">
        <f t="shared" si="0"/>
        <v>3.0368003447645702</v>
      </c>
      <c r="H36" s="155">
        <v>35033.199999999997</v>
      </c>
      <c r="I36" s="48">
        <f>(F36-H36)/H36</f>
        <v>5.6141031935421346E-2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285238.07500000001</v>
      </c>
      <c r="F38" s="156">
        <v>451000</v>
      </c>
      <c r="G38" s="45">
        <f t="shared" si="0"/>
        <v>0.58113533755968583</v>
      </c>
      <c r="H38" s="156">
        <v>434000</v>
      </c>
      <c r="I38" s="45">
        <f>(F38-H38)/H38</f>
        <v>3.9170506912442393E-2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145624.81666666665</v>
      </c>
      <c r="F39" s="157">
        <v>330666.59999999998</v>
      </c>
      <c r="G39" s="51">
        <f t="shared" si="0"/>
        <v>1.2706747899768458</v>
      </c>
      <c r="H39" s="157">
        <v>330333.2</v>
      </c>
      <c r="I39" s="51">
        <f>(F39-H39)/H39</f>
        <v>1.0092839593476074E-3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8" zoomScaleNormal="100" workbookViewId="0">
      <selection activeCell="I42" sqref="I42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6" t="s">
        <v>204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7" t="s">
        <v>3</v>
      </c>
      <c r="B12" s="233"/>
      <c r="C12" s="235" t="s">
        <v>0</v>
      </c>
      <c r="D12" s="229" t="s">
        <v>222</v>
      </c>
      <c r="E12" s="237" t="s">
        <v>223</v>
      </c>
      <c r="F12" s="244" t="s">
        <v>186</v>
      </c>
      <c r="G12" s="229" t="s">
        <v>218</v>
      </c>
      <c r="H12" s="246" t="s">
        <v>224</v>
      </c>
      <c r="I12" s="242" t="s">
        <v>196</v>
      </c>
    </row>
    <row r="13" spans="1:9" ht="39.75" customHeight="1" thickBot="1">
      <c r="A13" s="228"/>
      <c r="B13" s="234"/>
      <c r="C13" s="236"/>
      <c r="D13" s="230"/>
      <c r="E13" s="238"/>
      <c r="F13" s="245"/>
      <c r="G13" s="230"/>
      <c r="H13" s="247"/>
      <c r="I13" s="243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16610.888888888891</v>
      </c>
      <c r="E15" s="144">
        <v>13033.2</v>
      </c>
      <c r="F15" s="67">
        <f t="shared" ref="F15:F30" si="0">D15-E15</f>
        <v>3577.6888888888898</v>
      </c>
      <c r="G15" s="42">
        <v>9199.8624999999993</v>
      </c>
      <c r="H15" s="66">
        <f>AVERAGE(D15:E15)</f>
        <v>14822.044444444446</v>
      </c>
      <c r="I15" s="69">
        <f>(H15-G15)/G15</f>
        <v>0.61111586661696815</v>
      </c>
    </row>
    <row r="16" spans="1:9" ht="16.5" customHeight="1">
      <c r="A16" s="37"/>
      <c r="B16" s="34" t="s">
        <v>5</v>
      </c>
      <c r="C16" s="15" t="s">
        <v>164</v>
      </c>
      <c r="D16" s="144">
        <v>22248.5</v>
      </c>
      <c r="E16" s="144">
        <v>17900</v>
      </c>
      <c r="F16" s="71">
        <f t="shared" si="0"/>
        <v>4348.5</v>
      </c>
      <c r="G16" s="46">
        <v>7151.4361111111111</v>
      </c>
      <c r="H16" s="68">
        <f t="shared" ref="H16:H30" si="1">AVERAGE(D16:E16)</f>
        <v>20074.25</v>
      </c>
      <c r="I16" s="72">
        <f t="shared" ref="I16:I39" si="2">(H16-G16)/G16</f>
        <v>1.8070236087001952</v>
      </c>
    </row>
    <row r="17" spans="1:9" ht="16.5">
      <c r="A17" s="37"/>
      <c r="B17" s="34" t="s">
        <v>6</v>
      </c>
      <c r="C17" s="15" t="s">
        <v>165</v>
      </c>
      <c r="D17" s="144">
        <v>18987.555555555555</v>
      </c>
      <c r="E17" s="144">
        <v>16200</v>
      </c>
      <c r="F17" s="71">
        <f t="shared" si="0"/>
        <v>2787.5555555555547</v>
      </c>
      <c r="G17" s="46">
        <v>6213.561111111112</v>
      </c>
      <c r="H17" s="68">
        <f t="shared" si="1"/>
        <v>17593.777777777777</v>
      </c>
      <c r="I17" s="72">
        <f t="shared" si="2"/>
        <v>1.831512793254181</v>
      </c>
    </row>
    <row r="18" spans="1:9" ht="16.5">
      <c r="A18" s="37"/>
      <c r="B18" s="34" t="s">
        <v>7</v>
      </c>
      <c r="C18" s="15" t="s">
        <v>166</v>
      </c>
      <c r="D18" s="144">
        <v>15609.777777777777</v>
      </c>
      <c r="E18" s="144">
        <v>12800</v>
      </c>
      <c r="F18" s="71">
        <f t="shared" si="0"/>
        <v>2809.7777777777774</v>
      </c>
      <c r="G18" s="46">
        <v>8826.7749999999996</v>
      </c>
      <c r="H18" s="68">
        <f t="shared" si="1"/>
        <v>14204.888888888889</v>
      </c>
      <c r="I18" s="72">
        <f t="shared" si="2"/>
        <v>0.60929545489591486</v>
      </c>
    </row>
    <row r="19" spans="1:9" ht="16.5">
      <c r="A19" s="37"/>
      <c r="B19" s="34" t="s">
        <v>8</v>
      </c>
      <c r="C19" s="15" t="s">
        <v>167</v>
      </c>
      <c r="D19" s="144">
        <v>39583</v>
      </c>
      <c r="E19" s="144">
        <v>33900</v>
      </c>
      <c r="F19" s="71">
        <f t="shared" si="0"/>
        <v>5683</v>
      </c>
      <c r="G19" s="46">
        <v>14988.9</v>
      </c>
      <c r="H19" s="68">
        <f t="shared" si="1"/>
        <v>36741.5</v>
      </c>
      <c r="I19" s="72">
        <f t="shared" si="2"/>
        <v>1.4512472563029974</v>
      </c>
    </row>
    <row r="20" spans="1:9" ht="16.5">
      <c r="A20" s="37"/>
      <c r="B20" s="34" t="s">
        <v>9</v>
      </c>
      <c r="C20" s="15" t="s">
        <v>168</v>
      </c>
      <c r="D20" s="144">
        <v>28210.888888888891</v>
      </c>
      <c r="E20" s="144">
        <v>22666.6</v>
      </c>
      <c r="F20" s="71">
        <f t="shared" si="0"/>
        <v>5544.288888888892</v>
      </c>
      <c r="G20" s="46">
        <v>11219.4</v>
      </c>
      <c r="H20" s="68">
        <f t="shared" si="1"/>
        <v>25438.744444444445</v>
      </c>
      <c r="I20" s="72">
        <f t="shared" si="2"/>
        <v>1.2673890265472705</v>
      </c>
    </row>
    <row r="21" spans="1:9" ht="16.5">
      <c r="A21" s="37"/>
      <c r="B21" s="34" t="s">
        <v>10</v>
      </c>
      <c r="C21" s="15" t="s">
        <v>169</v>
      </c>
      <c r="D21" s="144">
        <v>19833.111111111109</v>
      </c>
      <c r="E21" s="144">
        <v>16700</v>
      </c>
      <c r="F21" s="71">
        <f t="shared" si="0"/>
        <v>3133.1111111111095</v>
      </c>
      <c r="G21" s="46">
        <v>6252.8277777777785</v>
      </c>
      <c r="H21" s="68">
        <f t="shared" si="1"/>
        <v>18266.555555555555</v>
      </c>
      <c r="I21" s="72">
        <f t="shared" si="2"/>
        <v>1.9213271506491725</v>
      </c>
    </row>
    <row r="22" spans="1:9" ht="16.5">
      <c r="A22" s="37"/>
      <c r="B22" s="34" t="s">
        <v>11</v>
      </c>
      <c r="C22" s="15" t="s">
        <v>170</v>
      </c>
      <c r="D22" s="144">
        <v>7438.666666666667</v>
      </c>
      <c r="E22" s="144">
        <v>6100</v>
      </c>
      <c r="F22" s="71">
        <f t="shared" si="0"/>
        <v>1338.666666666667</v>
      </c>
      <c r="G22" s="46">
        <v>2132.5749999999998</v>
      </c>
      <c r="H22" s="68">
        <f t="shared" si="1"/>
        <v>6769.3333333333339</v>
      </c>
      <c r="I22" s="72">
        <f t="shared" si="2"/>
        <v>2.174253347869751</v>
      </c>
    </row>
    <row r="23" spans="1:9" ht="16.5">
      <c r="A23" s="37"/>
      <c r="B23" s="34" t="s">
        <v>12</v>
      </c>
      <c r="C23" s="15" t="s">
        <v>171</v>
      </c>
      <c r="D23" s="144">
        <v>9031</v>
      </c>
      <c r="E23" s="144">
        <v>6966.6</v>
      </c>
      <c r="F23" s="71">
        <f t="shared" si="0"/>
        <v>2064.3999999999996</v>
      </c>
      <c r="G23" s="46">
        <v>3088.4750000000004</v>
      </c>
      <c r="H23" s="68">
        <f t="shared" si="1"/>
        <v>7998.8</v>
      </c>
      <c r="I23" s="72">
        <f t="shared" si="2"/>
        <v>1.5898865945167111</v>
      </c>
    </row>
    <row r="24" spans="1:9" ht="16.5">
      <c r="A24" s="37"/>
      <c r="B24" s="34" t="s">
        <v>13</v>
      </c>
      <c r="C24" s="15" t="s">
        <v>172</v>
      </c>
      <c r="D24" s="144">
        <v>8968.5</v>
      </c>
      <c r="E24" s="144">
        <v>6433.2</v>
      </c>
      <c r="F24" s="71">
        <f t="shared" si="0"/>
        <v>2535.3000000000002</v>
      </c>
      <c r="G24" s="46">
        <v>2935.4027777777778</v>
      </c>
      <c r="H24" s="68">
        <f t="shared" si="1"/>
        <v>7700.85</v>
      </c>
      <c r="I24" s="72">
        <f t="shared" si="2"/>
        <v>1.6234389564180576</v>
      </c>
    </row>
    <row r="25" spans="1:9" ht="16.5">
      <c r="A25" s="37"/>
      <c r="B25" s="34" t="s">
        <v>14</v>
      </c>
      <c r="C25" s="15" t="s">
        <v>173</v>
      </c>
      <c r="D25" s="144">
        <v>9031</v>
      </c>
      <c r="E25" s="144">
        <v>7400</v>
      </c>
      <c r="F25" s="71">
        <f t="shared" si="0"/>
        <v>1631</v>
      </c>
      <c r="G25" s="46">
        <v>4032.5875000000001</v>
      </c>
      <c r="H25" s="68">
        <f t="shared" si="1"/>
        <v>8215.5</v>
      </c>
      <c r="I25" s="72">
        <f t="shared" si="2"/>
        <v>1.0372775544238035</v>
      </c>
    </row>
    <row r="26" spans="1:9" ht="16.5">
      <c r="A26" s="37"/>
      <c r="B26" s="34" t="s">
        <v>15</v>
      </c>
      <c r="C26" s="15" t="s">
        <v>174</v>
      </c>
      <c r="D26" s="144">
        <v>18610.888888888891</v>
      </c>
      <c r="E26" s="144">
        <v>14100</v>
      </c>
      <c r="F26" s="71">
        <f t="shared" si="0"/>
        <v>4510.8888888888905</v>
      </c>
      <c r="G26" s="46">
        <v>7307.6625000000004</v>
      </c>
      <c r="H26" s="68">
        <f t="shared" si="1"/>
        <v>16355.444444444445</v>
      </c>
      <c r="I26" s="72">
        <f t="shared" si="2"/>
        <v>1.2381225794766033</v>
      </c>
    </row>
    <row r="27" spans="1:9" ht="16.5">
      <c r="A27" s="37"/>
      <c r="B27" s="34" t="s">
        <v>16</v>
      </c>
      <c r="C27" s="15" t="s">
        <v>175</v>
      </c>
      <c r="D27" s="144">
        <v>8931</v>
      </c>
      <c r="E27" s="144">
        <v>6666.6</v>
      </c>
      <c r="F27" s="71">
        <f t="shared" si="0"/>
        <v>2264.3999999999996</v>
      </c>
      <c r="G27" s="46">
        <v>3103.5076388888892</v>
      </c>
      <c r="H27" s="68">
        <f t="shared" si="1"/>
        <v>7798.8</v>
      </c>
      <c r="I27" s="72">
        <f t="shared" si="2"/>
        <v>1.5128985997250868</v>
      </c>
    </row>
    <row r="28" spans="1:9" ht="16.5">
      <c r="A28" s="37"/>
      <c r="B28" s="34" t="s">
        <v>17</v>
      </c>
      <c r="C28" s="15" t="s">
        <v>176</v>
      </c>
      <c r="D28" s="144">
        <v>16598.888888888891</v>
      </c>
      <c r="E28" s="144">
        <v>15000</v>
      </c>
      <c r="F28" s="71">
        <f t="shared" si="0"/>
        <v>1598.8888888888905</v>
      </c>
      <c r="G28" s="46">
        <v>4396.8583333333336</v>
      </c>
      <c r="H28" s="68">
        <f t="shared" si="1"/>
        <v>15799.444444444445</v>
      </c>
      <c r="I28" s="72">
        <f t="shared" si="2"/>
        <v>2.5933485335804796</v>
      </c>
    </row>
    <row r="29" spans="1:9" ht="16.5">
      <c r="A29" s="37"/>
      <c r="B29" s="34" t="s">
        <v>18</v>
      </c>
      <c r="C29" s="15" t="s">
        <v>177</v>
      </c>
      <c r="D29" s="144">
        <v>22316.666666666668</v>
      </c>
      <c r="E29" s="144">
        <v>15600</v>
      </c>
      <c r="F29" s="71">
        <f t="shared" si="0"/>
        <v>6716.6666666666679</v>
      </c>
      <c r="G29" s="46">
        <v>8499.6083333333336</v>
      </c>
      <c r="H29" s="68">
        <f t="shared" si="1"/>
        <v>18958.333333333336</v>
      </c>
      <c r="I29" s="72">
        <f t="shared" si="2"/>
        <v>1.2304949345705147</v>
      </c>
    </row>
    <row r="30" spans="1:9" ht="17.25" thickBot="1">
      <c r="A30" s="38"/>
      <c r="B30" s="36" t="s">
        <v>19</v>
      </c>
      <c r="C30" s="16" t="s">
        <v>178</v>
      </c>
      <c r="D30" s="155">
        <v>17609.777777777777</v>
      </c>
      <c r="E30" s="147">
        <v>16200</v>
      </c>
      <c r="F30" s="74">
        <f t="shared" si="0"/>
        <v>1409.7777777777774</v>
      </c>
      <c r="G30" s="49">
        <v>8570.0874999999996</v>
      </c>
      <c r="H30" s="100">
        <f t="shared" si="1"/>
        <v>16904.888888888891</v>
      </c>
      <c r="I30" s="75">
        <f t="shared" si="2"/>
        <v>0.97254565824314998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17612.25</v>
      </c>
      <c r="E32" s="144">
        <v>19200</v>
      </c>
      <c r="F32" s="67">
        <f>D32-E32</f>
        <v>-1587.75</v>
      </c>
      <c r="G32" s="54">
        <v>12600.855555555554</v>
      </c>
      <c r="H32" s="68">
        <f>AVERAGE(D32:E32)</f>
        <v>18406.125</v>
      </c>
      <c r="I32" s="78">
        <f t="shared" si="2"/>
        <v>0.46070438779730144</v>
      </c>
    </row>
    <row r="33" spans="1:9" ht="16.5">
      <c r="A33" s="37"/>
      <c r="B33" s="34" t="s">
        <v>27</v>
      </c>
      <c r="C33" s="15" t="s">
        <v>180</v>
      </c>
      <c r="D33" s="47">
        <v>17943.111111111109</v>
      </c>
      <c r="E33" s="144">
        <v>17900</v>
      </c>
      <c r="F33" s="79">
        <f>D33-E33</f>
        <v>43.111111111109494</v>
      </c>
      <c r="G33" s="46">
        <v>11976.975</v>
      </c>
      <c r="H33" s="68">
        <f>AVERAGE(D33:E33)</f>
        <v>17921.555555555555</v>
      </c>
      <c r="I33" s="72">
        <f t="shared" si="2"/>
        <v>0.49633405392893898</v>
      </c>
    </row>
    <row r="34" spans="1:9" ht="16.5">
      <c r="A34" s="37"/>
      <c r="B34" s="39" t="s">
        <v>28</v>
      </c>
      <c r="C34" s="15" t="s">
        <v>181</v>
      </c>
      <c r="D34" s="47">
        <v>27650</v>
      </c>
      <c r="E34" s="144">
        <v>26833.200000000001</v>
      </c>
      <c r="F34" s="71">
        <f>D34-E34</f>
        <v>816.79999999999927</v>
      </c>
      <c r="G34" s="46">
        <v>11214.583333333332</v>
      </c>
      <c r="H34" s="68">
        <f>AVERAGE(D34:E34)</f>
        <v>27241.599999999999</v>
      </c>
      <c r="I34" s="72">
        <f t="shared" si="2"/>
        <v>1.4291227939810516</v>
      </c>
    </row>
    <row r="35" spans="1:9" ht="16.5">
      <c r="A35" s="37"/>
      <c r="B35" s="34" t="s">
        <v>29</v>
      </c>
      <c r="C35" s="15" t="s">
        <v>182</v>
      </c>
      <c r="D35" s="47">
        <v>25000</v>
      </c>
      <c r="E35" s="144">
        <v>13866.6</v>
      </c>
      <c r="F35" s="79">
        <f>D35-E35</f>
        <v>11133.4</v>
      </c>
      <c r="G35" s="46">
        <v>9568.6875</v>
      </c>
      <c r="H35" s="68">
        <f>AVERAGE(D35:E35)</f>
        <v>19433.3</v>
      </c>
      <c r="I35" s="72">
        <f t="shared" si="2"/>
        <v>1.0309263940326194</v>
      </c>
    </row>
    <row r="36" spans="1:9" ht="17.25" thickBot="1">
      <c r="A36" s="38"/>
      <c r="B36" s="39" t="s">
        <v>30</v>
      </c>
      <c r="C36" s="15" t="s">
        <v>183</v>
      </c>
      <c r="D36" s="50">
        <v>47044.222222222219</v>
      </c>
      <c r="E36" s="144">
        <v>37000</v>
      </c>
      <c r="F36" s="71">
        <f>D36-E36</f>
        <v>10044.222222222219</v>
      </c>
      <c r="G36" s="49">
        <v>9165.6749999999993</v>
      </c>
      <c r="H36" s="68">
        <f>AVERAGE(D36:E36)</f>
        <v>42022.111111111109</v>
      </c>
      <c r="I36" s="80">
        <f t="shared" si="2"/>
        <v>3.5847262870559025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497179.6</v>
      </c>
      <c r="E38" s="145">
        <v>451000</v>
      </c>
      <c r="F38" s="67">
        <f>D38-E38</f>
        <v>46179.599999999977</v>
      </c>
      <c r="G38" s="46">
        <v>285238.07500000001</v>
      </c>
      <c r="H38" s="67">
        <f>AVERAGE(D38:E38)</f>
        <v>474089.8</v>
      </c>
      <c r="I38" s="78">
        <f t="shared" si="2"/>
        <v>0.66208455866209293</v>
      </c>
    </row>
    <row r="39" spans="1:9" ht="17.25" thickBot="1">
      <c r="A39" s="38"/>
      <c r="B39" s="36" t="s">
        <v>32</v>
      </c>
      <c r="C39" s="16" t="s">
        <v>185</v>
      </c>
      <c r="D39" s="57">
        <v>292283</v>
      </c>
      <c r="E39" s="146">
        <v>330666.59999999998</v>
      </c>
      <c r="F39" s="74">
        <f>D39-E39</f>
        <v>-38383.599999999977</v>
      </c>
      <c r="G39" s="46">
        <v>145624.81666666665</v>
      </c>
      <c r="H39" s="81">
        <f>AVERAGE(D39:E39)</f>
        <v>311474.8</v>
      </c>
      <c r="I39" s="75">
        <f t="shared" si="2"/>
        <v>1.1388854395124275</v>
      </c>
    </row>
    <row r="40" spans="1:9" ht="15.75" customHeight="1" thickBot="1">
      <c r="A40" s="239"/>
      <c r="B40" s="240"/>
      <c r="C40" s="241"/>
      <c r="D40" s="83">
        <f>SUM(D15:D39)</f>
        <v>1204332.2944444446</v>
      </c>
      <c r="E40" s="83">
        <f>SUM(E15:E39)</f>
        <v>1124132.6000000001</v>
      </c>
      <c r="F40" s="83">
        <f>SUM(F15:F39)</f>
        <v>80199.694444444467</v>
      </c>
      <c r="G40" s="83">
        <f>SUM(G15:G39)</f>
        <v>593309.1951388889</v>
      </c>
      <c r="H40" s="83">
        <f>AVERAGE(D40:E40)</f>
        <v>1164232.4472222223</v>
      </c>
      <c r="I40" s="75">
        <f>(H40-G40)/G40</f>
        <v>0.96226934751901982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6" t="s">
        <v>201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7" t="s">
        <v>3</v>
      </c>
      <c r="B13" s="233"/>
      <c r="C13" s="235" t="s">
        <v>0</v>
      </c>
      <c r="D13" s="229" t="s">
        <v>23</v>
      </c>
      <c r="E13" s="229" t="s">
        <v>218</v>
      </c>
      <c r="F13" s="246" t="s">
        <v>224</v>
      </c>
      <c r="G13" s="229" t="s">
        <v>197</v>
      </c>
      <c r="H13" s="246" t="s">
        <v>219</v>
      </c>
      <c r="I13" s="229" t="s">
        <v>187</v>
      </c>
    </row>
    <row r="14" spans="1:9" ht="33.75" customHeight="1" thickBot="1">
      <c r="A14" s="228"/>
      <c r="B14" s="234"/>
      <c r="C14" s="236"/>
      <c r="D14" s="249"/>
      <c r="E14" s="230"/>
      <c r="F14" s="247"/>
      <c r="G14" s="248"/>
      <c r="H14" s="247"/>
      <c r="I14" s="248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9199.8624999999993</v>
      </c>
      <c r="F16" s="42">
        <v>14822.044444444446</v>
      </c>
      <c r="G16" s="21">
        <f t="shared" ref="G16:G31" si="0">(F16-E16)/E16</f>
        <v>0.61111586661696815</v>
      </c>
      <c r="H16" s="181">
        <v>15860.966666666667</v>
      </c>
      <c r="I16" s="21">
        <f t="shared" ref="I16:I31" si="1">(F16-H16)/H16</f>
        <v>-6.5501822433409157E-2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7151.4361111111111</v>
      </c>
      <c r="F17" s="46">
        <v>20074.25</v>
      </c>
      <c r="G17" s="21">
        <f t="shared" si="0"/>
        <v>1.8070236087001952</v>
      </c>
      <c r="H17" s="184">
        <v>20147.099999999999</v>
      </c>
      <c r="I17" s="21">
        <f t="shared" si="1"/>
        <v>-3.6159050185882113E-3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6213.561111111112</v>
      </c>
      <c r="F18" s="46">
        <v>17593.777777777777</v>
      </c>
      <c r="G18" s="21">
        <f t="shared" si="0"/>
        <v>1.831512793254181</v>
      </c>
      <c r="H18" s="184">
        <v>18060.966666666667</v>
      </c>
      <c r="I18" s="21">
        <f t="shared" si="1"/>
        <v>-2.5867324684848342E-2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8826.7749999999996</v>
      </c>
      <c r="F19" s="46">
        <v>14204.888888888889</v>
      </c>
      <c r="G19" s="21">
        <f t="shared" si="0"/>
        <v>0.60929545489591486</v>
      </c>
      <c r="H19" s="184">
        <v>12771.555555555555</v>
      </c>
      <c r="I19" s="21">
        <f t="shared" si="1"/>
        <v>0.11222856347438759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14988.9</v>
      </c>
      <c r="F20" s="46">
        <v>36741.5</v>
      </c>
      <c r="G20" s="21">
        <f t="shared" si="0"/>
        <v>1.4512472563029974</v>
      </c>
      <c r="H20" s="184">
        <v>37333.157142857141</v>
      </c>
      <c r="I20" s="21">
        <f t="shared" si="1"/>
        <v>-1.5848033976690903E-2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11219.4</v>
      </c>
      <c r="F21" s="46">
        <v>25438.744444444445</v>
      </c>
      <c r="G21" s="21">
        <f t="shared" si="0"/>
        <v>1.2673890265472705</v>
      </c>
      <c r="H21" s="184">
        <v>23060.933333333334</v>
      </c>
      <c r="I21" s="21">
        <f t="shared" si="1"/>
        <v>0.10310992520298876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6252.8277777777785</v>
      </c>
      <c r="F22" s="46">
        <v>18266.555555555555</v>
      </c>
      <c r="G22" s="21">
        <f t="shared" si="0"/>
        <v>1.9213271506491725</v>
      </c>
      <c r="H22" s="184">
        <v>15666.555555555555</v>
      </c>
      <c r="I22" s="21">
        <f t="shared" si="1"/>
        <v>0.1659586238200271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2132.5749999999998</v>
      </c>
      <c r="F23" s="46">
        <v>6769.3333333333339</v>
      </c>
      <c r="G23" s="21">
        <f t="shared" si="0"/>
        <v>2.174253347869751</v>
      </c>
      <c r="H23" s="184">
        <v>7247.1111111111113</v>
      </c>
      <c r="I23" s="21">
        <f t="shared" si="1"/>
        <v>-6.5926652765853008E-2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3088.4750000000004</v>
      </c>
      <c r="F24" s="46">
        <v>7998.8</v>
      </c>
      <c r="G24" s="21">
        <f t="shared" si="0"/>
        <v>1.5898865945167111</v>
      </c>
      <c r="H24" s="184">
        <v>7875.9750000000004</v>
      </c>
      <c r="I24" s="21">
        <f t="shared" si="1"/>
        <v>1.5594894600351045E-2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2935.4027777777778</v>
      </c>
      <c r="F25" s="46">
        <v>7700.85</v>
      </c>
      <c r="G25" s="21">
        <f t="shared" si="0"/>
        <v>1.6234389564180576</v>
      </c>
      <c r="H25" s="184">
        <v>7713.4750000000004</v>
      </c>
      <c r="I25" s="21">
        <f t="shared" si="1"/>
        <v>-1.6367460839634535E-3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4032.5875000000001</v>
      </c>
      <c r="F26" s="46">
        <v>8215.5</v>
      </c>
      <c r="G26" s="21">
        <f t="shared" si="0"/>
        <v>1.0372775544238035</v>
      </c>
      <c r="H26" s="184">
        <v>8188.4750000000004</v>
      </c>
      <c r="I26" s="21">
        <f t="shared" si="1"/>
        <v>3.3003703375780757E-3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7307.6625000000004</v>
      </c>
      <c r="F27" s="46">
        <v>16355.444444444445</v>
      </c>
      <c r="G27" s="21">
        <f t="shared" si="0"/>
        <v>1.2381225794766033</v>
      </c>
      <c r="H27" s="184">
        <v>16216.488888888889</v>
      </c>
      <c r="I27" s="21">
        <f t="shared" si="1"/>
        <v>8.5687818434460796E-3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3103.5076388888892</v>
      </c>
      <c r="F28" s="46">
        <v>7798.8</v>
      </c>
      <c r="G28" s="21">
        <f t="shared" si="0"/>
        <v>1.5128985997250868</v>
      </c>
      <c r="H28" s="184">
        <v>7934.375</v>
      </c>
      <c r="I28" s="21">
        <f t="shared" si="1"/>
        <v>-1.7087042142575795E-2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4396.8583333333336</v>
      </c>
      <c r="F29" s="46">
        <v>15799.444444444445</v>
      </c>
      <c r="G29" s="21">
        <f t="shared" si="0"/>
        <v>2.5933485335804796</v>
      </c>
      <c r="H29" s="184">
        <v>15921.633333333333</v>
      </c>
      <c r="I29" s="21">
        <f t="shared" si="1"/>
        <v>-7.6743940983162087E-3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8499.6083333333336</v>
      </c>
      <c r="F30" s="46">
        <v>18958.333333333336</v>
      </c>
      <c r="G30" s="21">
        <f t="shared" si="0"/>
        <v>1.2304949345705147</v>
      </c>
      <c r="H30" s="184">
        <v>19062.5</v>
      </c>
      <c r="I30" s="21">
        <f t="shared" si="1"/>
        <v>-5.4644808743168124E-3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8570.0874999999996</v>
      </c>
      <c r="F31" s="49">
        <v>16904.888888888891</v>
      </c>
      <c r="G31" s="23">
        <f t="shared" si="0"/>
        <v>0.97254565824314998</v>
      </c>
      <c r="H31" s="187">
        <v>14079.1</v>
      </c>
      <c r="I31" s="23">
        <f t="shared" si="1"/>
        <v>0.2007080629364725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12600.855555555554</v>
      </c>
      <c r="F33" s="54">
        <v>18406.125</v>
      </c>
      <c r="G33" s="21">
        <f>(F33-E33)/E33</f>
        <v>0.46070438779730144</v>
      </c>
      <c r="H33" s="190">
        <v>17971.285714285714</v>
      </c>
      <c r="I33" s="21">
        <f>(F33-H33)/H33</f>
        <v>2.4196337013807769E-2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11976.975</v>
      </c>
      <c r="F34" s="46">
        <v>17921.555555555555</v>
      </c>
      <c r="G34" s="21">
        <f>(F34-E34)/E34</f>
        <v>0.49633405392893898</v>
      </c>
      <c r="H34" s="184">
        <v>17324.875</v>
      </c>
      <c r="I34" s="21">
        <f>(F34-H34)/H34</f>
        <v>3.4440684596890585E-2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11214.583333333332</v>
      </c>
      <c r="F35" s="46">
        <v>27241.599999999999</v>
      </c>
      <c r="G35" s="21">
        <f>(F35-E35)/E35</f>
        <v>1.4291227939810516</v>
      </c>
      <c r="H35" s="184">
        <v>24900</v>
      </c>
      <c r="I35" s="21">
        <f>(F35-H35)/H35</f>
        <v>9.4040160642570217E-2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9568.6875</v>
      </c>
      <c r="F36" s="46">
        <v>19433.3</v>
      </c>
      <c r="G36" s="21">
        <f>(F36-E36)/E36</f>
        <v>1.0309263940326194</v>
      </c>
      <c r="H36" s="184">
        <v>19133.3</v>
      </c>
      <c r="I36" s="21">
        <f>(F36-H36)/H36</f>
        <v>1.5679469824860324E-2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9165.6749999999993</v>
      </c>
      <c r="F37" s="49">
        <v>42022.111111111109</v>
      </c>
      <c r="G37" s="23">
        <f>(F37-E37)/E37</f>
        <v>3.5847262870559025</v>
      </c>
      <c r="H37" s="187">
        <v>40488.711111111108</v>
      </c>
      <c r="I37" s="23">
        <f>(F37-H37)/H37</f>
        <v>3.7872284839889567E-2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285238.07500000001</v>
      </c>
      <c r="F39" s="46">
        <v>474089.8</v>
      </c>
      <c r="G39" s="21">
        <f t="shared" ref="G39:G44" si="2">(F39-E39)/E39</f>
        <v>0.66208455866209293</v>
      </c>
      <c r="H39" s="184">
        <v>461289.8</v>
      </c>
      <c r="I39" s="21">
        <f t="shared" ref="I39:I44" si="3">(F39-H39)/H39</f>
        <v>2.7748283183369762E-2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145624.81666666665</v>
      </c>
      <c r="F40" s="46">
        <v>311474.8</v>
      </c>
      <c r="G40" s="21">
        <f t="shared" si="2"/>
        <v>1.1388854395124275</v>
      </c>
      <c r="H40" s="184">
        <v>307794.3142857143</v>
      </c>
      <c r="I40" s="21">
        <f t="shared" si="3"/>
        <v>1.1957614366031568E-2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97737</v>
      </c>
      <c r="F41" s="57">
        <v>224974.5</v>
      </c>
      <c r="G41" s="21">
        <f t="shared" si="2"/>
        <v>1.3018355382301483</v>
      </c>
      <c r="H41" s="192">
        <v>202437</v>
      </c>
      <c r="I41" s="21">
        <f t="shared" si="3"/>
        <v>0.1113309325864343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29608.375</v>
      </c>
      <c r="F42" s="47">
        <v>116110.66666666667</v>
      </c>
      <c r="G42" s="21">
        <f t="shared" si="2"/>
        <v>2.9215480980184383</v>
      </c>
      <c r="H42" s="185">
        <v>119609</v>
      </c>
      <c r="I42" s="21">
        <f t="shared" si="3"/>
        <v>-2.9248077764493712E-2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23733.333333333332</v>
      </c>
      <c r="F43" s="47">
        <v>124999</v>
      </c>
      <c r="G43" s="21">
        <f t="shared" si="2"/>
        <v>4.2668117977528093</v>
      </c>
      <c r="H43" s="185">
        <v>124999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60736.357142857145</v>
      </c>
      <c r="F44" s="50">
        <v>263521.625</v>
      </c>
      <c r="G44" s="31">
        <f t="shared" si="2"/>
        <v>3.3387789027283019</v>
      </c>
      <c r="H44" s="188">
        <v>260188</v>
      </c>
      <c r="I44" s="31">
        <f t="shared" si="3"/>
        <v>1.281237028610082E-2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56032.552083333336</v>
      </c>
      <c r="F46" s="43">
        <v>147431.44444444444</v>
      </c>
      <c r="G46" s="21">
        <f t="shared" ref="G46:G51" si="4">(F46-E46)/E46</f>
        <v>1.6311748967846378</v>
      </c>
      <c r="H46" s="182">
        <v>140431.44444444444</v>
      </c>
      <c r="I46" s="21">
        <f t="shared" ref="I46:I51" si="5">(F46-H46)/H46</f>
        <v>4.9846386097447314E-2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38685.611111111109</v>
      </c>
      <c r="F47" s="47">
        <v>120784.77777777778</v>
      </c>
      <c r="G47" s="21">
        <f t="shared" si="4"/>
        <v>2.1222145471830616</v>
      </c>
      <c r="H47" s="185">
        <v>119202.55555555556</v>
      </c>
      <c r="I47" s="21">
        <f t="shared" si="5"/>
        <v>1.3273391789698739E-2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117199.13194444444</v>
      </c>
      <c r="F48" s="47">
        <v>365350.42857142858</v>
      </c>
      <c r="G48" s="21">
        <f t="shared" si="4"/>
        <v>2.1173475648660482</v>
      </c>
      <c r="H48" s="185">
        <v>353739.71428571426</v>
      </c>
      <c r="I48" s="21">
        <f t="shared" si="5"/>
        <v>3.2822761530067808E-2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154982.8125</v>
      </c>
      <c r="F49" s="47">
        <v>439272.71400000004</v>
      </c>
      <c r="G49" s="21">
        <f t="shared" si="4"/>
        <v>1.8343318005020721</v>
      </c>
      <c r="H49" s="185">
        <v>409273.71400000004</v>
      </c>
      <c r="I49" s="21">
        <f t="shared" si="5"/>
        <v>7.3298135144833659E-2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15562.5</v>
      </c>
      <c r="F50" s="47">
        <v>38853</v>
      </c>
      <c r="G50" s="21">
        <f t="shared" si="4"/>
        <v>1.4965783132530119</v>
      </c>
      <c r="H50" s="185">
        <v>38853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115291</v>
      </c>
      <c r="F51" s="50">
        <v>563470</v>
      </c>
      <c r="G51" s="31">
        <f t="shared" si="4"/>
        <v>3.8873719544457068</v>
      </c>
      <c r="H51" s="188">
        <v>563470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24210.1875</v>
      </c>
      <c r="F53" s="66">
        <v>57245</v>
      </c>
      <c r="G53" s="22">
        <f t="shared" ref="G53:G61" si="6">(F53-E53)/E53</f>
        <v>1.3645004814605421</v>
      </c>
      <c r="H53" s="143">
        <v>54475</v>
      </c>
      <c r="I53" s="22">
        <f t="shared" ref="I53:I61" si="7">(F53-H53)/H53</f>
        <v>5.0849013308857272E-2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33089.0625</v>
      </c>
      <c r="F54" s="70">
        <v>62795</v>
      </c>
      <c r="G54" s="21">
        <f t="shared" si="6"/>
        <v>0.89775700051943141</v>
      </c>
      <c r="H54" s="196">
        <v>59543.333333333336</v>
      </c>
      <c r="I54" s="21">
        <f t="shared" si="7"/>
        <v>5.4610087891171652E-2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25070.05</v>
      </c>
      <c r="F55" s="70">
        <v>52967.6</v>
      </c>
      <c r="G55" s="21">
        <f t="shared" si="6"/>
        <v>1.1127839792900294</v>
      </c>
      <c r="H55" s="196">
        <v>52315.6</v>
      </c>
      <c r="I55" s="21">
        <f t="shared" si="7"/>
        <v>1.246282179694011E-2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28612.1</v>
      </c>
      <c r="F56" s="70">
        <v>70053.75</v>
      </c>
      <c r="G56" s="21">
        <f t="shared" si="6"/>
        <v>1.4483959583532842</v>
      </c>
      <c r="H56" s="196">
        <v>68668.75</v>
      </c>
      <c r="I56" s="21">
        <f t="shared" si="7"/>
        <v>2.0169290980249385E-2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17765.270833333332</v>
      </c>
      <c r="F57" s="98">
        <v>35898.333333333336</v>
      </c>
      <c r="G57" s="21">
        <f t="shared" si="6"/>
        <v>1.0207028460256613</v>
      </c>
      <c r="H57" s="201">
        <v>35065</v>
      </c>
      <c r="I57" s="21">
        <f t="shared" si="7"/>
        <v>2.3765388088787559E-2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4920.75</v>
      </c>
      <c r="F58" s="50">
        <v>35000</v>
      </c>
      <c r="G58" s="29">
        <f t="shared" si="6"/>
        <v>6.1127368795407202</v>
      </c>
      <c r="H58" s="188">
        <v>35000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41169.357142857145</v>
      </c>
      <c r="F59" s="68">
        <v>87278.28571428571</v>
      </c>
      <c r="G59" s="21">
        <f t="shared" si="6"/>
        <v>1.1199817478672589</v>
      </c>
      <c r="H59" s="195">
        <v>85764</v>
      </c>
      <c r="I59" s="21">
        <f t="shared" si="7"/>
        <v>1.7656425939621637E-2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40844</v>
      </c>
      <c r="F60" s="70">
        <v>91548</v>
      </c>
      <c r="G60" s="21">
        <f t="shared" si="6"/>
        <v>1.2414063265106259</v>
      </c>
      <c r="H60" s="196">
        <v>89864.666666666672</v>
      </c>
      <c r="I60" s="21">
        <f t="shared" si="7"/>
        <v>1.8731870887334232E-2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533000</v>
      </c>
      <c r="G61" s="29">
        <f t="shared" si="6"/>
        <v>1.4449541284403671</v>
      </c>
      <c r="H61" s="197">
        <v>585800</v>
      </c>
      <c r="I61" s="29">
        <f t="shared" si="7"/>
        <v>-9.0133151246159102E-2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49859.8</v>
      </c>
      <c r="F63" s="54">
        <v>165004.75</v>
      </c>
      <c r="G63" s="21">
        <f t="shared" ref="G63:G68" si="8">(F63-E63)/E63</f>
        <v>2.3093744860589092</v>
      </c>
      <c r="H63" s="190">
        <v>161786</v>
      </c>
      <c r="I63" s="21">
        <f t="shared" ref="I63:I74" si="9">(F63-H63)/H63</f>
        <v>1.9895108353009529E-2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368563.64285714284</v>
      </c>
      <c r="F64" s="46">
        <v>769232</v>
      </c>
      <c r="G64" s="21">
        <f t="shared" si="8"/>
        <v>1.0871076540182729</v>
      </c>
      <c r="H64" s="184">
        <v>765987.5</v>
      </c>
      <c r="I64" s="21">
        <f t="shared" si="9"/>
        <v>4.2357088072586041E-3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148127.375</v>
      </c>
      <c r="F65" s="46">
        <v>505642.6</v>
      </c>
      <c r="G65" s="21">
        <f t="shared" si="8"/>
        <v>2.4135661959850432</v>
      </c>
      <c r="H65" s="184">
        <v>477509.5</v>
      </c>
      <c r="I65" s="21">
        <f t="shared" si="9"/>
        <v>5.8916314753947256E-2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227719.5</v>
      </c>
      <c r="G66" s="21">
        <f t="shared" si="8"/>
        <v>1.9195181989512686</v>
      </c>
      <c r="H66" s="184">
        <v>227719.5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41606.0625</v>
      </c>
      <c r="F67" s="46">
        <v>97677.555555555562</v>
      </c>
      <c r="G67" s="21">
        <f t="shared" si="8"/>
        <v>1.3476760281162286</v>
      </c>
      <c r="H67" s="184">
        <v>91300.888888888891</v>
      </c>
      <c r="I67" s="21">
        <f t="shared" si="9"/>
        <v>6.9842328418367641E-2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32769.270833333336</v>
      </c>
      <c r="F68" s="58">
        <v>91842.6</v>
      </c>
      <c r="G68" s="31">
        <f t="shared" si="8"/>
        <v>1.8027050240793425</v>
      </c>
      <c r="H68" s="193">
        <v>90342.6</v>
      </c>
      <c r="I68" s="31">
        <f t="shared" si="9"/>
        <v>1.6603462818205364E-2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43429.965773809519</v>
      </c>
      <c r="F70" s="43">
        <v>88832.571428571435</v>
      </c>
      <c r="G70" s="21">
        <f>(F70-E70)/E70</f>
        <v>1.0454211705168324</v>
      </c>
      <c r="H70" s="182">
        <v>85569</v>
      </c>
      <c r="I70" s="21">
        <f t="shared" si="9"/>
        <v>3.8139646701158533E-2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23508.9375</v>
      </c>
      <c r="F71" s="47">
        <v>73756</v>
      </c>
      <c r="G71" s="21">
        <f>(F71-E71)/E71</f>
        <v>2.1373599934067626</v>
      </c>
      <c r="H71" s="185">
        <v>73756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14622.25</v>
      </c>
      <c r="F72" s="47">
        <v>30241.142857142859</v>
      </c>
      <c r="G72" s="21">
        <f>(F72-E72)/E72</f>
        <v>1.0681593364320032</v>
      </c>
      <c r="H72" s="185">
        <v>30676.857142857141</v>
      </c>
      <c r="I72" s="21">
        <f t="shared" si="9"/>
        <v>-1.4203354785831936E-2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25129.1875</v>
      </c>
      <c r="F73" s="47">
        <v>40115</v>
      </c>
      <c r="G73" s="21">
        <f>(F73-E73)/E73</f>
        <v>0.59635085694672774</v>
      </c>
      <c r="H73" s="185">
        <v>40115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15926.535714285714</v>
      </c>
      <c r="F74" s="50">
        <v>38234.6</v>
      </c>
      <c r="G74" s="21">
        <f>(F74-E74)/E74</f>
        <v>1.4006852893755479</v>
      </c>
      <c r="H74" s="188">
        <v>33459.599999999999</v>
      </c>
      <c r="I74" s="21">
        <f t="shared" si="9"/>
        <v>0.14270941672942894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15356.85</v>
      </c>
      <c r="F76" s="43">
        <v>23664</v>
      </c>
      <c r="G76" s="22">
        <f t="shared" ref="G76:G82" si="10">(F76-E76)/E76</f>
        <v>0.54094101329374189</v>
      </c>
      <c r="H76" s="182">
        <v>23664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14713.09375</v>
      </c>
      <c r="F77" s="32">
        <v>34628.571428571428</v>
      </c>
      <c r="G77" s="21">
        <f t="shared" si="10"/>
        <v>1.3535887160762112</v>
      </c>
      <c r="H77" s="176">
        <v>34234.285714285717</v>
      </c>
      <c r="I77" s="21">
        <f t="shared" si="11"/>
        <v>1.1517275913870684E-2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6432</v>
      </c>
      <c r="F78" s="47">
        <v>18198</v>
      </c>
      <c r="G78" s="21">
        <f t="shared" si="10"/>
        <v>1.8292910447761195</v>
      </c>
      <c r="H78" s="185">
        <v>17744.666666666668</v>
      </c>
      <c r="I78" s="21">
        <f t="shared" si="11"/>
        <v>2.5547582372168094E-2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11771.611111111111</v>
      </c>
      <c r="F79" s="47">
        <v>27847.875</v>
      </c>
      <c r="G79" s="21">
        <f t="shared" si="10"/>
        <v>1.3656808517667269</v>
      </c>
      <c r="H79" s="185">
        <v>27647.875</v>
      </c>
      <c r="I79" s="21">
        <f t="shared" si="11"/>
        <v>7.2338290013246953E-3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22255.316666666666</v>
      </c>
      <c r="F80" s="61">
        <v>41496.142857142855</v>
      </c>
      <c r="G80" s="21">
        <f t="shared" si="10"/>
        <v>0.8645496480081325</v>
      </c>
      <c r="H80" s="194">
        <v>41196.142857142855</v>
      </c>
      <c r="I80" s="21">
        <f t="shared" si="11"/>
        <v>7.2822351607119947E-3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146666</v>
      </c>
      <c r="G81" s="21">
        <f t="shared" si="10"/>
        <v>1.6190357142857144</v>
      </c>
      <c r="H81" s="194">
        <v>146666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26683.63095238095</v>
      </c>
      <c r="F82" s="50">
        <v>54897.8</v>
      </c>
      <c r="G82" s="23">
        <f t="shared" si="10"/>
        <v>1.0573586892267199</v>
      </c>
      <c r="H82" s="188">
        <v>52798.3</v>
      </c>
      <c r="I82" s="23">
        <f t="shared" si="11"/>
        <v>3.9764537873378497E-2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67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6" t="s">
        <v>201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7" t="s">
        <v>3</v>
      </c>
      <c r="B13" s="233"/>
      <c r="C13" s="235" t="s">
        <v>0</v>
      </c>
      <c r="D13" s="229" t="s">
        <v>23</v>
      </c>
      <c r="E13" s="229" t="s">
        <v>218</v>
      </c>
      <c r="F13" s="246" t="s">
        <v>224</v>
      </c>
      <c r="G13" s="229" t="s">
        <v>197</v>
      </c>
      <c r="H13" s="246" t="s">
        <v>219</v>
      </c>
      <c r="I13" s="229" t="s">
        <v>187</v>
      </c>
    </row>
    <row r="14" spans="1:9" s="126" customFormat="1" ht="33.75" customHeight="1" thickBot="1">
      <c r="A14" s="228"/>
      <c r="B14" s="234"/>
      <c r="C14" s="236"/>
      <c r="D14" s="249"/>
      <c r="E14" s="230"/>
      <c r="F14" s="247"/>
      <c r="G14" s="248"/>
      <c r="H14" s="247"/>
      <c r="I14" s="248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11</v>
      </c>
      <c r="C16" s="163" t="s">
        <v>91</v>
      </c>
      <c r="D16" s="160" t="s">
        <v>81</v>
      </c>
      <c r="E16" s="181">
        <v>2132.5749999999998</v>
      </c>
      <c r="F16" s="181">
        <v>6769.3333333333339</v>
      </c>
      <c r="G16" s="169">
        <f>(F16-E16)/E16</f>
        <v>2.174253347869751</v>
      </c>
      <c r="H16" s="181">
        <v>7247.1111111111113</v>
      </c>
      <c r="I16" s="169">
        <f>(F16-H16)/H16</f>
        <v>-6.5926652765853008E-2</v>
      </c>
    </row>
    <row r="17" spans="1:9" ht="16.5">
      <c r="A17" s="130"/>
      <c r="B17" s="177" t="s">
        <v>4</v>
      </c>
      <c r="C17" s="164" t="s">
        <v>84</v>
      </c>
      <c r="D17" s="160" t="s">
        <v>161</v>
      </c>
      <c r="E17" s="184">
        <v>9199.8624999999993</v>
      </c>
      <c r="F17" s="184">
        <v>14822.044444444446</v>
      </c>
      <c r="G17" s="169">
        <f>(F17-E17)/E17</f>
        <v>0.61111586661696815</v>
      </c>
      <c r="H17" s="184">
        <v>15860.966666666667</v>
      </c>
      <c r="I17" s="169">
        <f>(F17-H17)/H17</f>
        <v>-6.5501822433409157E-2</v>
      </c>
    </row>
    <row r="18" spans="1:9" ht="16.5">
      <c r="A18" s="130"/>
      <c r="B18" s="177" t="s">
        <v>6</v>
      </c>
      <c r="C18" s="164" t="s">
        <v>86</v>
      </c>
      <c r="D18" s="160" t="s">
        <v>161</v>
      </c>
      <c r="E18" s="184">
        <v>6213.561111111112</v>
      </c>
      <c r="F18" s="184">
        <v>17593.777777777777</v>
      </c>
      <c r="G18" s="169">
        <f>(F18-E18)/E18</f>
        <v>1.831512793254181</v>
      </c>
      <c r="H18" s="184">
        <v>18060.966666666667</v>
      </c>
      <c r="I18" s="169">
        <f>(F18-H18)/H18</f>
        <v>-2.5867324684848342E-2</v>
      </c>
    </row>
    <row r="19" spans="1:9" ht="16.5">
      <c r="A19" s="130"/>
      <c r="B19" s="177" t="s">
        <v>16</v>
      </c>
      <c r="C19" s="164" t="s">
        <v>96</v>
      </c>
      <c r="D19" s="160" t="s">
        <v>81</v>
      </c>
      <c r="E19" s="184">
        <v>3103.5076388888892</v>
      </c>
      <c r="F19" s="184">
        <v>7798.8</v>
      </c>
      <c r="G19" s="169">
        <f>(F19-E19)/E19</f>
        <v>1.5128985997250868</v>
      </c>
      <c r="H19" s="184">
        <v>7934.375</v>
      </c>
      <c r="I19" s="169">
        <f>(F19-H19)/H19</f>
        <v>-1.7087042142575795E-2</v>
      </c>
    </row>
    <row r="20" spans="1:9" ht="16.5">
      <c r="A20" s="130"/>
      <c r="B20" s="177" t="s">
        <v>8</v>
      </c>
      <c r="C20" s="164" t="s">
        <v>89</v>
      </c>
      <c r="D20" s="160" t="s">
        <v>161</v>
      </c>
      <c r="E20" s="184">
        <v>14988.9</v>
      </c>
      <c r="F20" s="184">
        <v>36741.5</v>
      </c>
      <c r="G20" s="169">
        <f>(F20-E20)/E20</f>
        <v>1.4512472563029974</v>
      </c>
      <c r="H20" s="184">
        <v>37333.157142857141</v>
      </c>
      <c r="I20" s="169">
        <f>(F20-H20)/H20</f>
        <v>-1.5848033976690903E-2</v>
      </c>
    </row>
    <row r="21" spans="1:9" ht="16.5">
      <c r="A21" s="130"/>
      <c r="B21" s="177" t="s">
        <v>17</v>
      </c>
      <c r="C21" s="164" t="s">
        <v>97</v>
      </c>
      <c r="D21" s="160" t="s">
        <v>161</v>
      </c>
      <c r="E21" s="184">
        <v>4396.8583333333336</v>
      </c>
      <c r="F21" s="184">
        <v>15799.444444444445</v>
      </c>
      <c r="G21" s="169">
        <f>(F21-E21)/E21</f>
        <v>2.5933485335804796</v>
      </c>
      <c r="H21" s="184">
        <v>15921.633333333333</v>
      </c>
      <c r="I21" s="169">
        <f>(F21-H21)/H21</f>
        <v>-7.6743940983162087E-3</v>
      </c>
    </row>
    <row r="22" spans="1:9" ht="16.5">
      <c r="A22" s="130"/>
      <c r="B22" s="177" t="s">
        <v>18</v>
      </c>
      <c r="C22" s="164" t="s">
        <v>98</v>
      </c>
      <c r="D22" s="160" t="s">
        <v>83</v>
      </c>
      <c r="E22" s="184">
        <v>8499.6083333333336</v>
      </c>
      <c r="F22" s="184">
        <v>18958.333333333336</v>
      </c>
      <c r="G22" s="169">
        <f>(F22-E22)/E22</f>
        <v>1.2304949345705147</v>
      </c>
      <c r="H22" s="184">
        <v>19062.5</v>
      </c>
      <c r="I22" s="169">
        <f>(F22-H22)/H22</f>
        <v>-5.4644808743168124E-3</v>
      </c>
    </row>
    <row r="23" spans="1:9" ht="16.5">
      <c r="A23" s="130"/>
      <c r="B23" s="177" t="s">
        <v>5</v>
      </c>
      <c r="C23" s="164" t="s">
        <v>85</v>
      </c>
      <c r="D23" s="162" t="s">
        <v>161</v>
      </c>
      <c r="E23" s="184">
        <v>7151.4361111111111</v>
      </c>
      <c r="F23" s="184">
        <v>20074.25</v>
      </c>
      <c r="G23" s="169">
        <f>(F23-E23)/E23</f>
        <v>1.8070236087001952</v>
      </c>
      <c r="H23" s="184">
        <v>20147.099999999999</v>
      </c>
      <c r="I23" s="169">
        <f>(F23-H23)/H23</f>
        <v>-3.6159050185882113E-3</v>
      </c>
    </row>
    <row r="24" spans="1:9" ht="16.5">
      <c r="A24" s="130"/>
      <c r="B24" s="177" t="s">
        <v>13</v>
      </c>
      <c r="C24" s="164" t="s">
        <v>93</v>
      </c>
      <c r="D24" s="162" t="s">
        <v>81</v>
      </c>
      <c r="E24" s="184">
        <v>2935.4027777777778</v>
      </c>
      <c r="F24" s="184">
        <v>7700.85</v>
      </c>
      <c r="G24" s="169">
        <f>(F24-E24)/E24</f>
        <v>1.6234389564180576</v>
      </c>
      <c r="H24" s="184">
        <v>7713.4750000000004</v>
      </c>
      <c r="I24" s="169">
        <f>(F24-H24)/H24</f>
        <v>-1.6367460839634535E-3</v>
      </c>
    </row>
    <row r="25" spans="1:9" ht="16.5">
      <c r="A25" s="130"/>
      <c r="B25" s="177" t="s">
        <v>14</v>
      </c>
      <c r="C25" s="164" t="s">
        <v>94</v>
      </c>
      <c r="D25" s="162" t="s">
        <v>81</v>
      </c>
      <c r="E25" s="184">
        <v>4032.5875000000001</v>
      </c>
      <c r="F25" s="184">
        <v>8215.5</v>
      </c>
      <c r="G25" s="169">
        <f>(F25-E25)/E25</f>
        <v>1.0372775544238035</v>
      </c>
      <c r="H25" s="184">
        <v>8188.4750000000004</v>
      </c>
      <c r="I25" s="169">
        <f>(F25-H25)/H25</f>
        <v>3.3003703375780757E-3</v>
      </c>
    </row>
    <row r="26" spans="1:9" ht="16.5">
      <c r="A26" s="130"/>
      <c r="B26" s="177" t="s">
        <v>15</v>
      </c>
      <c r="C26" s="164" t="s">
        <v>95</v>
      </c>
      <c r="D26" s="162" t="s">
        <v>82</v>
      </c>
      <c r="E26" s="184">
        <v>7307.6625000000004</v>
      </c>
      <c r="F26" s="184">
        <v>16355.444444444445</v>
      </c>
      <c r="G26" s="169">
        <f>(F26-E26)/E26</f>
        <v>1.2381225794766033</v>
      </c>
      <c r="H26" s="184">
        <v>16216.488888888889</v>
      </c>
      <c r="I26" s="169">
        <f>(F26-H26)/H26</f>
        <v>8.5687818434460796E-3</v>
      </c>
    </row>
    <row r="27" spans="1:9" ht="16.5">
      <c r="A27" s="130"/>
      <c r="B27" s="177" t="s">
        <v>12</v>
      </c>
      <c r="C27" s="164" t="s">
        <v>92</v>
      </c>
      <c r="D27" s="162" t="s">
        <v>81</v>
      </c>
      <c r="E27" s="184">
        <v>3088.4750000000004</v>
      </c>
      <c r="F27" s="184">
        <v>7998.8</v>
      </c>
      <c r="G27" s="169">
        <f>(F27-E27)/E27</f>
        <v>1.5898865945167111</v>
      </c>
      <c r="H27" s="184">
        <v>7875.9750000000004</v>
      </c>
      <c r="I27" s="169">
        <f>(F27-H27)/H27</f>
        <v>1.5594894600351045E-2</v>
      </c>
    </row>
    <row r="28" spans="1:9" ht="16.5">
      <c r="A28" s="130"/>
      <c r="B28" s="177" t="s">
        <v>9</v>
      </c>
      <c r="C28" s="164" t="s">
        <v>88</v>
      </c>
      <c r="D28" s="162" t="s">
        <v>161</v>
      </c>
      <c r="E28" s="184">
        <v>11219.4</v>
      </c>
      <c r="F28" s="184">
        <v>25438.744444444445</v>
      </c>
      <c r="G28" s="169">
        <f>(F28-E28)/E28</f>
        <v>1.2673890265472705</v>
      </c>
      <c r="H28" s="184">
        <v>23060.933333333334</v>
      </c>
      <c r="I28" s="169">
        <f>(F28-H28)/H28</f>
        <v>0.10310992520298876</v>
      </c>
    </row>
    <row r="29" spans="1:9" ht="17.25" thickBot="1">
      <c r="A29" s="131"/>
      <c r="B29" s="177" t="s">
        <v>7</v>
      </c>
      <c r="C29" s="164" t="s">
        <v>87</v>
      </c>
      <c r="D29" s="162" t="s">
        <v>161</v>
      </c>
      <c r="E29" s="184">
        <v>8826.7749999999996</v>
      </c>
      <c r="F29" s="184">
        <v>14204.888888888889</v>
      </c>
      <c r="G29" s="169">
        <f>(F29-E29)/E29</f>
        <v>0.60929545489591486</v>
      </c>
      <c r="H29" s="184">
        <v>12771.555555555555</v>
      </c>
      <c r="I29" s="169">
        <f>(F29-H29)/H29</f>
        <v>0.11222856347438759</v>
      </c>
    </row>
    <row r="30" spans="1:9" ht="16.5">
      <c r="A30" s="37"/>
      <c r="B30" s="177" t="s">
        <v>10</v>
      </c>
      <c r="C30" s="164" t="s">
        <v>90</v>
      </c>
      <c r="D30" s="162" t="s">
        <v>161</v>
      </c>
      <c r="E30" s="184">
        <v>6252.8277777777785</v>
      </c>
      <c r="F30" s="184">
        <v>18266.555555555555</v>
      </c>
      <c r="G30" s="169">
        <f>(F30-E30)/E30</f>
        <v>1.9213271506491725</v>
      </c>
      <c r="H30" s="184">
        <v>15666.555555555555</v>
      </c>
      <c r="I30" s="169">
        <f>(F30-H30)/H30</f>
        <v>0.1659586238200271</v>
      </c>
    </row>
    <row r="31" spans="1:9" ht="17.25" thickBot="1">
      <c r="A31" s="38"/>
      <c r="B31" s="178" t="s">
        <v>19</v>
      </c>
      <c r="C31" s="165" t="s">
        <v>99</v>
      </c>
      <c r="D31" s="161" t="s">
        <v>161</v>
      </c>
      <c r="E31" s="187">
        <v>8570.0874999999996</v>
      </c>
      <c r="F31" s="187">
        <v>16904.888888888891</v>
      </c>
      <c r="G31" s="171">
        <f>(F31-E31)/E31</f>
        <v>0.97254565824314998</v>
      </c>
      <c r="H31" s="187">
        <v>14079.1</v>
      </c>
      <c r="I31" s="171">
        <f>(F31-H31)/H31</f>
        <v>0.2007080629364725</v>
      </c>
    </row>
    <row r="32" spans="1:9" ht="15.75" customHeight="1" thickBot="1">
      <c r="A32" s="239" t="s">
        <v>188</v>
      </c>
      <c r="B32" s="240"/>
      <c r="C32" s="240"/>
      <c r="D32" s="241"/>
      <c r="E32" s="99">
        <f>SUM(E16:E31)</f>
        <v>107919.52708333335</v>
      </c>
      <c r="F32" s="100">
        <f>SUM(F16:F31)</f>
        <v>253643.15555555554</v>
      </c>
      <c r="G32" s="101">
        <f t="shared" ref="G32" si="0">(F32-E32)/E32</f>
        <v>1.350298990466269</v>
      </c>
      <c r="H32" s="100">
        <f>SUM(H16:H31)</f>
        <v>247140.36825396828</v>
      </c>
      <c r="I32" s="104">
        <f t="shared" ref="I32" si="1">(F32-H32)/H32</f>
        <v>2.6312121113717921E-2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9568.6875</v>
      </c>
      <c r="F34" s="190">
        <v>19433.3</v>
      </c>
      <c r="G34" s="169">
        <f>(F34-E34)/E34</f>
        <v>1.0309263940326194</v>
      </c>
      <c r="H34" s="190">
        <v>19133.3</v>
      </c>
      <c r="I34" s="169">
        <f>(F34-H34)/H34</f>
        <v>1.5679469824860324E-2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12600.855555555554</v>
      </c>
      <c r="F35" s="184">
        <v>18406.125</v>
      </c>
      <c r="G35" s="169">
        <f>(F35-E35)/E35</f>
        <v>0.46070438779730144</v>
      </c>
      <c r="H35" s="184">
        <v>17971.285714285714</v>
      </c>
      <c r="I35" s="169">
        <f>(F35-H35)/H35</f>
        <v>2.4196337013807769E-2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11976.975</v>
      </c>
      <c r="F36" s="184">
        <v>17921.555555555555</v>
      </c>
      <c r="G36" s="169">
        <f>(F36-E36)/E36</f>
        <v>0.49633405392893898</v>
      </c>
      <c r="H36" s="184">
        <v>17324.875</v>
      </c>
      <c r="I36" s="169">
        <f>(F36-H36)/H36</f>
        <v>3.4440684596890585E-2</v>
      </c>
    </row>
    <row r="37" spans="1:9" ht="16.5">
      <c r="A37" s="37"/>
      <c r="B37" s="177" t="s">
        <v>30</v>
      </c>
      <c r="C37" s="164" t="s">
        <v>104</v>
      </c>
      <c r="D37" s="160" t="s">
        <v>161</v>
      </c>
      <c r="E37" s="184">
        <v>9165.6749999999993</v>
      </c>
      <c r="F37" s="184">
        <v>42022.111111111109</v>
      </c>
      <c r="G37" s="169">
        <f>(F37-E37)/E37</f>
        <v>3.5847262870559025</v>
      </c>
      <c r="H37" s="184">
        <v>40488.711111111108</v>
      </c>
      <c r="I37" s="169">
        <f>(F37-H37)/H37</f>
        <v>3.7872284839889567E-2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11214.583333333332</v>
      </c>
      <c r="F38" s="187">
        <v>27241.599999999999</v>
      </c>
      <c r="G38" s="171">
        <f>(F38-E38)/E38</f>
        <v>1.4291227939810516</v>
      </c>
      <c r="H38" s="187">
        <v>24900</v>
      </c>
      <c r="I38" s="171">
        <f>(F38-H38)/H38</f>
        <v>9.4040160642570217E-2</v>
      </c>
    </row>
    <row r="39" spans="1:9" ht="15.75" customHeight="1" thickBot="1">
      <c r="A39" s="239" t="s">
        <v>189</v>
      </c>
      <c r="B39" s="240"/>
      <c r="C39" s="240"/>
      <c r="D39" s="241"/>
      <c r="E39" s="83">
        <f>SUM(E34:E38)</f>
        <v>54526.776388888888</v>
      </c>
      <c r="F39" s="102">
        <f>SUM(F34:F38)</f>
        <v>125024.69166666668</v>
      </c>
      <c r="G39" s="103">
        <f t="shared" ref="G39" si="2">(F39-E39)/E39</f>
        <v>1.2929045130961272</v>
      </c>
      <c r="H39" s="102">
        <f>SUM(H34:H38)</f>
        <v>119818.17182539683</v>
      </c>
      <c r="I39" s="104">
        <f t="shared" ref="I39" si="3">(F39-H39)/H39</f>
        <v>4.345350761032285E-2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29608.375</v>
      </c>
      <c r="F41" s="184">
        <v>116110.66666666667</v>
      </c>
      <c r="G41" s="169">
        <f>(F41-E41)/E41</f>
        <v>2.9215480980184383</v>
      </c>
      <c r="H41" s="184">
        <v>119609</v>
      </c>
      <c r="I41" s="169">
        <f>(F41-H41)/H41</f>
        <v>-2.9248077764493712E-2</v>
      </c>
    </row>
    <row r="42" spans="1:9" ht="16.5">
      <c r="A42" s="37"/>
      <c r="B42" s="177" t="s">
        <v>35</v>
      </c>
      <c r="C42" s="164" t="s">
        <v>152</v>
      </c>
      <c r="D42" s="160" t="s">
        <v>161</v>
      </c>
      <c r="E42" s="185">
        <v>23733.333333333332</v>
      </c>
      <c r="F42" s="184">
        <v>124999</v>
      </c>
      <c r="G42" s="169">
        <f>(F42-E42)/E42</f>
        <v>4.2668117977528093</v>
      </c>
      <c r="H42" s="184">
        <v>124999</v>
      </c>
      <c r="I42" s="169">
        <f>(F42-H42)/H42</f>
        <v>0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145624.81666666665</v>
      </c>
      <c r="F43" s="192">
        <v>311474.8</v>
      </c>
      <c r="G43" s="169">
        <f>(F43-E43)/E43</f>
        <v>1.1388854395124275</v>
      </c>
      <c r="H43" s="192">
        <v>307794.3142857143</v>
      </c>
      <c r="I43" s="169">
        <f>(F43-H43)/H43</f>
        <v>1.1957614366031568E-2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60736.357142857145</v>
      </c>
      <c r="F44" s="185">
        <v>263521.625</v>
      </c>
      <c r="G44" s="169">
        <f>(F44-E44)/E44</f>
        <v>3.3387789027283019</v>
      </c>
      <c r="H44" s="185">
        <v>260188</v>
      </c>
      <c r="I44" s="169">
        <f>(F44-H44)/H44</f>
        <v>1.281237028610082E-2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285238.07500000001</v>
      </c>
      <c r="F45" s="185">
        <v>474089.8</v>
      </c>
      <c r="G45" s="169">
        <f>(F45-E45)/E45</f>
        <v>0.66208455866209293</v>
      </c>
      <c r="H45" s="185">
        <v>461289.8</v>
      </c>
      <c r="I45" s="169">
        <f>(F45-H45)/H45</f>
        <v>2.7748283183369762E-2</v>
      </c>
    </row>
    <row r="46" spans="1:9" ht="16.5" customHeight="1" thickBot="1">
      <c r="A46" s="38"/>
      <c r="B46" s="177" t="s">
        <v>33</v>
      </c>
      <c r="C46" s="164" t="s">
        <v>107</v>
      </c>
      <c r="D46" s="160" t="s">
        <v>161</v>
      </c>
      <c r="E46" s="188">
        <v>97737</v>
      </c>
      <c r="F46" s="188">
        <v>224974.5</v>
      </c>
      <c r="G46" s="175">
        <f>(F46-E46)/E46</f>
        <v>1.3018355382301483</v>
      </c>
      <c r="H46" s="188">
        <v>202437</v>
      </c>
      <c r="I46" s="175">
        <f>(F46-H46)/H46</f>
        <v>0.1113309325864343</v>
      </c>
    </row>
    <row r="47" spans="1:9" ht="15.75" customHeight="1" thickBot="1">
      <c r="A47" s="239" t="s">
        <v>190</v>
      </c>
      <c r="B47" s="240"/>
      <c r="C47" s="240"/>
      <c r="D47" s="241"/>
      <c r="E47" s="83">
        <f>SUM(E41:E46)</f>
        <v>642677.95714285714</v>
      </c>
      <c r="F47" s="83">
        <f>SUM(F41:F46)</f>
        <v>1515170.3916666666</v>
      </c>
      <c r="G47" s="103">
        <f t="shared" ref="G47" si="4">(F47-E47)/E47</f>
        <v>1.3575888589716609</v>
      </c>
      <c r="H47" s="102">
        <f>SUM(H41:H46)</f>
        <v>1476317.1142857142</v>
      </c>
      <c r="I47" s="104">
        <f t="shared" ref="I47" si="5">(F47-H47)/H47</f>
        <v>2.63177043773219E-2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15562.5</v>
      </c>
      <c r="F49" s="182">
        <v>38853</v>
      </c>
      <c r="G49" s="169">
        <f>(F49-E49)/E49</f>
        <v>1.4965783132530119</v>
      </c>
      <c r="H49" s="182">
        <v>38853</v>
      </c>
      <c r="I49" s="169">
        <f>(F49-H49)/H49</f>
        <v>0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115291</v>
      </c>
      <c r="F50" s="185">
        <v>563470</v>
      </c>
      <c r="G50" s="169">
        <f>(F50-E50)/E50</f>
        <v>3.8873719544457068</v>
      </c>
      <c r="H50" s="185">
        <v>563470</v>
      </c>
      <c r="I50" s="169">
        <f>(F50-H50)/H50</f>
        <v>0</v>
      </c>
    </row>
    <row r="51" spans="1:9" ht="16.5">
      <c r="A51" s="37"/>
      <c r="B51" s="177" t="s">
        <v>46</v>
      </c>
      <c r="C51" s="164" t="s">
        <v>111</v>
      </c>
      <c r="D51" s="160" t="s">
        <v>110</v>
      </c>
      <c r="E51" s="185">
        <v>38685.611111111109</v>
      </c>
      <c r="F51" s="185">
        <v>120784.77777777778</v>
      </c>
      <c r="G51" s="169">
        <f>(F51-E51)/E51</f>
        <v>2.1222145471830616</v>
      </c>
      <c r="H51" s="185">
        <v>119202.55555555556</v>
      </c>
      <c r="I51" s="169">
        <f>(F51-H51)/H51</f>
        <v>1.3273391789698739E-2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117199.13194444444</v>
      </c>
      <c r="F52" s="185">
        <v>365350.42857142858</v>
      </c>
      <c r="G52" s="169">
        <f>(F52-E52)/E52</f>
        <v>2.1173475648660482</v>
      </c>
      <c r="H52" s="185">
        <v>353739.71428571426</v>
      </c>
      <c r="I52" s="169">
        <f>(F52-H52)/H52</f>
        <v>3.2822761530067808E-2</v>
      </c>
    </row>
    <row r="53" spans="1:9" ht="16.5">
      <c r="A53" s="37"/>
      <c r="B53" s="177" t="s">
        <v>45</v>
      </c>
      <c r="C53" s="164" t="s">
        <v>109</v>
      </c>
      <c r="D53" s="162" t="s">
        <v>108</v>
      </c>
      <c r="E53" s="185">
        <v>56032.552083333336</v>
      </c>
      <c r="F53" s="185">
        <v>147431.44444444444</v>
      </c>
      <c r="G53" s="169">
        <f>(F53-E53)/E53</f>
        <v>1.6311748967846378</v>
      </c>
      <c r="H53" s="185">
        <v>140431.44444444444</v>
      </c>
      <c r="I53" s="169">
        <f>(F53-H53)/H53</f>
        <v>4.9846386097447314E-2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154982.8125</v>
      </c>
      <c r="F54" s="188">
        <v>439272.71400000004</v>
      </c>
      <c r="G54" s="175">
        <f>(F54-E54)/E54</f>
        <v>1.8343318005020721</v>
      </c>
      <c r="H54" s="188">
        <v>409273.71400000004</v>
      </c>
      <c r="I54" s="175">
        <f>(F54-H54)/H54</f>
        <v>7.3298135144833659E-2</v>
      </c>
    </row>
    <row r="55" spans="1:9" ht="15.75" customHeight="1" thickBot="1">
      <c r="A55" s="239" t="s">
        <v>191</v>
      </c>
      <c r="B55" s="240"/>
      <c r="C55" s="240"/>
      <c r="D55" s="241"/>
      <c r="E55" s="83">
        <f>SUM(E49:E54)</f>
        <v>497753.60763888888</v>
      </c>
      <c r="F55" s="83">
        <f>SUM(F49:F54)</f>
        <v>1675162.3647936508</v>
      </c>
      <c r="G55" s="103">
        <f t="shared" ref="G55" si="6">(F55-E55)/E55</f>
        <v>2.3654449492387211</v>
      </c>
      <c r="H55" s="83">
        <f>SUM(H49:H54)</f>
        <v>1624970.4282857142</v>
      </c>
      <c r="I55" s="104">
        <f t="shared" ref="I55" si="7">(F55-H55)/H55</f>
        <v>3.0887907640809974E-2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56</v>
      </c>
      <c r="C57" s="167" t="s">
        <v>123</v>
      </c>
      <c r="D57" s="168" t="s">
        <v>120</v>
      </c>
      <c r="E57" s="182">
        <v>218000</v>
      </c>
      <c r="F57" s="143">
        <v>533000</v>
      </c>
      <c r="G57" s="170">
        <f>(F57-E57)/E57</f>
        <v>1.4449541284403671</v>
      </c>
      <c r="H57" s="143">
        <v>585800</v>
      </c>
      <c r="I57" s="170">
        <f>(F57-H57)/H57</f>
        <v>-9.0133151246159102E-2</v>
      </c>
    </row>
    <row r="58" spans="1:9" ht="16.5">
      <c r="A58" s="109"/>
      <c r="B58" s="199" t="s">
        <v>43</v>
      </c>
      <c r="C58" s="164" t="s">
        <v>119</v>
      </c>
      <c r="D58" s="160" t="s">
        <v>114</v>
      </c>
      <c r="E58" s="185">
        <v>4920.75</v>
      </c>
      <c r="F58" s="185">
        <v>35000</v>
      </c>
      <c r="G58" s="169">
        <f>(F58-E58)/E58</f>
        <v>6.1127368795407202</v>
      </c>
      <c r="H58" s="185">
        <v>35000</v>
      </c>
      <c r="I58" s="169">
        <f>(F58-H58)/H58</f>
        <v>0</v>
      </c>
    </row>
    <row r="59" spans="1:9" ht="16.5">
      <c r="A59" s="109"/>
      <c r="B59" s="199" t="s">
        <v>40</v>
      </c>
      <c r="C59" s="164" t="s">
        <v>117</v>
      </c>
      <c r="D59" s="160" t="s">
        <v>114</v>
      </c>
      <c r="E59" s="185">
        <v>25070.05</v>
      </c>
      <c r="F59" s="196">
        <v>52967.6</v>
      </c>
      <c r="G59" s="169">
        <f>(F59-E59)/E59</f>
        <v>1.1127839792900294</v>
      </c>
      <c r="H59" s="196">
        <v>52315.6</v>
      </c>
      <c r="I59" s="169">
        <f>(F59-H59)/H59</f>
        <v>1.246282179694011E-2</v>
      </c>
    </row>
    <row r="60" spans="1:9" ht="16.5">
      <c r="A60" s="109"/>
      <c r="B60" s="199" t="s">
        <v>54</v>
      </c>
      <c r="C60" s="164" t="s">
        <v>121</v>
      </c>
      <c r="D60" s="160" t="s">
        <v>120</v>
      </c>
      <c r="E60" s="185">
        <v>41169.357142857145</v>
      </c>
      <c r="F60" s="196">
        <v>87278.28571428571</v>
      </c>
      <c r="G60" s="169">
        <f>(F60-E60)/E60</f>
        <v>1.1199817478672589</v>
      </c>
      <c r="H60" s="196">
        <v>85764</v>
      </c>
      <c r="I60" s="169">
        <f>(F60-H60)/H60</f>
        <v>1.7656425939621637E-2</v>
      </c>
    </row>
    <row r="61" spans="1:9" s="126" customFormat="1" ht="16.5">
      <c r="A61" s="148"/>
      <c r="B61" s="199" t="s">
        <v>55</v>
      </c>
      <c r="C61" s="164" t="s">
        <v>122</v>
      </c>
      <c r="D61" s="160" t="s">
        <v>120</v>
      </c>
      <c r="E61" s="185">
        <v>40844</v>
      </c>
      <c r="F61" s="201">
        <v>91548</v>
      </c>
      <c r="G61" s="169">
        <f>(F61-E61)/E61</f>
        <v>1.2414063265106259</v>
      </c>
      <c r="H61" s="201">
        <v>89864.666666666672</v>
      </c>
      <c r="I61" s="169">
        <f>(F61-H61)/H61</f>
        <v>1.8731870887334232E-2</v>
      </c>
    </row>
    <row r="62" spans="1:9" s="126" customFormat="1" ht="17.25" thickBot="1">
      <c r="A62" s="148"/>
      <c r="B62" s="200" t="s">
        <v>41</v>
      </c>
      <c r="C62" s="165" t="s">
        <v>118</v>
      </c>
      <c r="D62" s="161" t="s">
        <v>114</v>
      </c>
      <c r="E62" s="188">
        <v>28612.1</v>
      </c>
      <c r="F62" s="197">
        <v>70053.75</v>
      </c>
      <c r="G62" s="174">
        <f>(F62-E62)/E62</f>
        <v>1.4483959583532842</v>
      </c>
      <c r="H62" s="197">
        <v>68668.75</v>
      </c>
      <c r="I62" s="174">
        <f>(F62-H62)/H62</f>
        <v>2.0169290980249385E-2</v>
      </c>
    </row>
    <row r="63" spans="1:9" s="126" customFormat="1" ht="16.5">
      <c r="A63" s="148"/>
      <c r="B63" s="94" t="s">
        <v>42</v>
      </c>
      <c r="C63" s="163" t="s">
        <v>198</v>
      </c>
      <c r="D63" s="160" t="s">
        <v>114</v>
      </c>
      <c r="E63" s="185">
        <v>17765.270833333332</v>
      </c>
      <c r="F63" s="195">
        <v>35898.333333333336</v>
      </c>
      <c r="G63" s="169">
        <f>(F63-E63)/E63</f>
        <v>1.0207028460256613</v>
      </c>
      <c r="H63" s="195">
        <v>35065</v>
      </c>
      <c r="I63" s="169">
        <f>(F63-H63)/H63</f>
        <v>2.3765388088787559E-2</v>
      </c>
    </row>
    <row r="64" spans="1:9" s="126" customFormat="1" ht="16.5">
      <c r="A64" s="148"/>
      <c r="B64" s="199" t="s">
        <v>38</v>
      </c>
      <c r="C64" s="164" t="s">
        <v>115</v>
      </c>
      <c r="D64" s="162" t="s">
        <v>114</v>
      </c>
      <c r="E64" s="192">
        <v>24210.1875</v>
      </c>
      <c r="F64" s="196">
        <v>57245</v>
      </c>
      <c r="G64" s="169">
        <f>(F64-E64)/E64</f>
        <v>1.3645004814605421</v>
      </c>
      <c r="H64" s="196">
        <v>54475</v>
      </c>
      <c r="I64" s="169">
        <f>(F64-H64)/H64</f>
        <v>5.0849013308857272E-2</v>
      </c>
    </row>
    <row r="65" spans="1:9" ht="16.5" customHeight="1" thickBot="1">
      <c r="A65" s="110"/>
      <c r="B65" s="200" t="s">
        <v>39</v>
      </c>
      <c r="C65" s="165" t="s">
        <v>116</v>
      </c>
      <c r="D65" s="161" t="s">
        <v>114</v>
      </c>
      <c r="E65" s="188">
        <v>33089.0625</v>
      </c>
      <c r="F65" s="197">
        <v>62795</v>
      </c>
      <c r="G65" s="174">
        <f>(F65-E65)/E65</f>
        <v>0.89775700051943141</v>
      </c>
      <c r="H65" s="197">
        <v>59543.333333333336</v>
      </c>
      <c r="I65" s="174">
        <f>(F65-H65)/H65</f>
        <v>5.4610087891171652E-2</v>
      </c>
    </row>
    <row r="66" spans="1:9" ht="15.75" customHeight="1" thickBot="1">
      <c r="A66" s="239" t="s">
        <v>192</v>
      </c>
      <c r="B66" s="250"/>
      <c r="C66" s="250"/>
      <c r="D66" s="251"/>
      <c r="E66" s="99">
        <f>SUM(E57:E65)</f>
        <v>433680.77797619044</v>
      </c>
      <c r="F66" s="99">
        <f>SUM(F57:F65)</f>
        <v>1025785.969047619</v>
      </c>
      <c r="G66" s="101">
        <f t="shared" ref="G66" si="8">(F66-E66)/E66</f>
        <v>1.3653019020915329</v>
      </c>
      <c r="H66" s="99">
        <f>SUM(H57:H65)</f>
        <v>1066496.3499999999</v>
      </c>
      <c r="I66" s="152">
        <f t="shared" ref="I66" si="9">(F66-H66)/H66</f>
        <v>-3.8172077149988215E-2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77999</v>
      </c>
      <c r="F68" s="190">
        <v>227719.5</v>
      </c>
      <c r="G68" s="169">
        <f>(F68-E68)/E68</f>
        <v>1.9195181989512686</v>
      </c>
      <c r="H68" s="190">
        <v>227719.5</v>
      </c>
      <c r="I68" s="169">
        <f>(F68-H68)/H68</f>
        <v>0</v>
      </c>
    </row>
    <row r="69" spans="1:9" ht="16.5">
      <c r="A69" s="37"/>
      <c r="B69" s="177" t="s">
        <v>60</v>
      </c>
      <c r="C69" s="164" t="s">
        <v>129</v>
      </c>
      <c r="D69" s="162" t="s">
        <v>215</v>
      </c>
      <c r="E69" s="185">
        <v>368563.64285714284</v>
      </c>
      <c r="F69" s="184">
        <v>769232</v>
      </c>
      <c r="G69" s="169">
        <f>(F69-E69)/E69</f>
        <v>1.0871076540182729</v>
      </c>
      <c r="H69" s="184">
        <v>765987.5</v>
      </c>
      <c r="I69" s="169">
        <f>(F69-H69)/H69</f>
        <v>4.2357088072586041E-3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32769.270833333336</v>
      </c>
      <c r="F70" s="184">
        <v>91842.6</v>
      </c>
      <c r="G70" s="169">
        <f>(F70-E70)/E70</f>
        <v>1.8027050240793425</v>
      </c>
      <c r="H70" s="184">
        <v>90342.6</v>
      </c>
      <c r="I70" s="169">
        <f>(F70-H70)/H70</f>
        <v>1.6603462818205364E-2</v>
      </c>
    </row>
    <row r="71" spans="1:9" ht="16.5">
      <c r="A71" s="37"/>
      <c r="B71" s="177" t="s">
        <v>59</v>
      </c>
      <c r="C71" s="164" t="s">
        <v>128</v>
      </c>
      <c r="D71" s="162" t="s">
        <v>124</v>
      </c>
      <c r="E71" s="185">
        <v>49859.8</v>
      </c>
      <c r="F71" s="184">
        <v>165004.75</v>
      </c>
      <c r="G71" s="169">
        <f>(F71-E71)/E71</f>
        <v>2.3093744860589092</v>
      </c>
      <c r="H71" s="184">
        <v>161786</v>
      </c>
      <c r="I71" s="169">
        <f>(F71-H71)/H71</f>
        <v>1.9895108353009529E-2</v>
      </c>
    </row>
    <row r="72" spans="1:9" ht="16.5">
      <c r="A72" s="37"/>
      <c r="B72" s="177" t="s">
        <v>61</v>
      </c>
      <c r="C72" s="164" t="s">
        <v>130</v>
      </c>
      <c r="D72" s="162" t="s">
        <v>216</v>
      </c>
      <c r="E72" s="185">
        <v>148127.375</v>
      </c>
      <c r="F72" s="184">
        <v>505642.6</v>
      </c>
      <c r="G72" s="169">
        <f>(F72-E72)/E72</f>
        <v>2.4135661959850432</v>
      </c>
      <c r="H72" s="184">
        <v>477509.5</v>
      </c>
      <c r="I72" s="169">
        <f>(F72-H72)/H72</f>
        <v>5.8916314753947256E-2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41606.0625</v>
      </c>
      <c r="F73" s="193">
        <v>97677.555555555562</v>
      </c>
      <c r="G73" s="175">
        <f>(F73-E73)/E73</f>
        <v>1.3476760281162286</v>
      </c>
      <c r="H73" s="193">
        <v>91300.888888888891</v>
      </c>
      <c r="I73" s="175">
        <f>(F73-H73)/H73</f>
        <v>6.9842328418367641E-2</v>
      </c>
    </row>
    <row r="74" spans="1:9" ht="15.75" customHeight="1" thickBot="1">
      <c r="A74" s="239" t="s">
        <v>214</v>
      </c>
      <c r="B74" s="240"/>
      <c r="C74" s="240"/>
      <c r="D74" s="241"/>
      <c r="E74" s="83">
        <f>SUM(E68:E73)</f>
        <v>718925.15119047614</v>
      </c>
      <c r="F74" s="83">
        <f>SUM(F68:F73)</f>
        <v>1857119.0055555557</v>
      </c>
      <c r="G74" s="103">
        <f t="shared" ref="G74" si="10">(F74-E74)/E74</f>
        <v>1.5831882532977624</v>
      </c>
      <c r="H74" s="83">
        <f>SUM(H68:H73)</f>
        <v>1814645.9888888891</v>
      </c>
      <c r="I74" s="104">
        <f t="shared" ref="I74" si="11">(F74-H74)/H74</f>
        <v>2.3405676328457269E-2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14622.25</v>
      </c>
      <c r="F76" s="182">
        <v>30241.142857142859</v>
      </c>
      <c r="G76" s="169">
        <f>(F76-E76)/E76</f>
        <v>1.0681593364320032</v>
      </c>
      <c r="H76" s="182">
        <v>30676.857142857141</v>
      </c>
      <c r="I76" s="169">
        <f>(F76-H76)/H76</f>
        <v>-1.4203354785831936E-2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23508.9375</v>
      </c>
      <c r="F77" s="185">
        <v>73756</v>
      </c>
      <c r="G77" s="169">
        <f>(F77-E77)/E77</f>
        <v>2.1373599934067626</v>
      </c>
      <c r="H77" s="185">
        <v>73756</v>
      </c>
      <c r="I77" s="169">
        <f>(F77-H77)/H77</f>
        <v>0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25129.1875</v>
      </c>
      <c r="F78" s="185">
        <v>40115</v>
      </c>
      <c r="G78" s="169">
        <f>(F78-E78)/E78</f>
        <v>0.59635085694672774</v>
      </c>
      <c r="H78" s="185">
        <v>40115</v>
      </c>
      <c r="I78" s="169">
        <f>(F78-H78)/H78</f>
        <v>0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43429.965773809519</v>
      </c>
      <c r="F79" s="185">
        <v>88832.571428571435</v>
      </c>
      <c r="G79" s="169">
        <f>(F79-E79)/E79</f>
        <v>1.0454211705168324</v>
      </c>
      <c r="H79" s="185">
        <v>85569</v>
      </c>
      <c r="I79" s="169">
        <f>(F79-H79)/H79</f>
        <v>3.8139646701158533E-2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15926.535714285714</v>
      </c>
      <c r="F80" s="188">
        <v>38234.6</v>
      </c>
      <c r="G80" s="169">
        <f>(F80-E80)/E80</f>
        <v>1.4006852893755479</v>
      </c>
      <c r="H80" s="188">
        <v>33459.599999999999</v>
      </c>
      <c r="I80" s="169">
        <f>(F80-H80)/H80</f>
        <v>0.14270941672942894</v>
      </c>
    </row>
    <row r="81" spans="1:11" ht="15.75" customHeight="1" thickBot="1">
      <c r="A81" s="239" t="s">
        <v>193</v>
      </c>
      <c r="B81" s="240"/>
      <c r="C81" s="240"/>
      <c r="D81" s="241"/>
      <c r="E81" s="83">
        <f>SUM(E76:E80)</f>
        <v>122616.87648809524</v>
      </c>
      <c r="F81" s="83">
        <f>SUM(F76:F80)</f>
        <v>271179.31428571424</v>
      </c>
      <c r="G81" s="103">
        <f t="shared" ref="G81" si="12">(F81-E81)/E81</f>
        <v>1.2115986155628651</v>
      </c>
      <c r="H81" s="83">
        <f>SUM(H76:H80)</f>
        <v>263576.45714285714</v>
      </c>
      <c r="I81" s="104">
        <f t="shared" ref="I81" si="13">(F81-H81)/H81</f>
        <v>2.8844978133750355E-2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15356.85</v>
      </c>
      <c r="F83" s="182">
        <v>23664</v>
      </c>
      <c r="G83" s="170">
        <f>(F83-E83)/E83</f>
        <v>0.54094101329374189</v>
      </c>
      <c r="H83" s="182">
        <v>23664</v>
      </c>
      <c r="I83" s="170">
        <f>(F83-H83)/H83</f>
        <v>0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56000</v>
      </c>
      <c r="F84" s="185">
        <v>146666</v>
      </c>
      <c r="G84" s="169">
        <f>(F84-E84)/E84</f>
        <v>1.6190357142857144</v>
      </c>
      <c r="H84" s="185">
        <v>146666</v>
      </c>
      <c r="I84" s="169">
        <f>(F84-H84)/H84</f>
        <v>0</v>
      </c>
    </row>
    <row r="85" spans="1:11" ht="16.5">
      <c r="A85" s="37"/>
      <c r="B85" s="177" t="s">
        <v>77</v>
      </c>
      <c r="C85" s="164" t="s">
        <v>146</v>
      </c>
      <c r="D85" s="162" t="s">
        <v>162</v>
      </c>
      <c r="E85" s="185">
        <v>11771.611111111111</v>
      </c>
      <c r="F85" s="185">
        <v>27847.875</v>
      </c>
      <c r="G85" s="169">
        <f>(F85-E85)/E85</f>
        <v>1.3656808517667269</v>
      </c>
      <c r="H85" s="185">
        <v>27647.875</v>
      </c>
      <c r="I85" s="169">
        <f>(F85-H85)/H85</f>
        <v>7.2338290013246953E-3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22255.316666666666</v>
      </c>
      <c r="F86" s="185">
        <v>41496.142857142855</v>
      </c>
      <c r="G86" s="169">
        <f>(F86-E86)/E86</f>
        <v>0.8645496480081325</v>
      </c>
      <c r="H86" s="185">
        <v>41196.142857142855</v>
      </c>
      <c r="I86" s="169">
        <f>(F86-H86)/H86</f>
        <v>7.2822351607119947E-3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14713.09375</v>
      </c>
      <c r="F87" s="252">
        <v>34628.571428571428</v>
      </c>
      <c r="G87" s="169">
        <f>(F87-E87)/E87</f>
        <v>1.3535887160762112</v>
      </c>
      <c r="H87" s="252">
        <v>34234.285714285717</v>
      </c>
      <c r="I87" s="169">
        <f>(F87-H87)/H87</f>
        <v>1.1517275913870684E-2</v>
      </c>
    </row>
    <row r="88" spans="1:11" ht="16.5">
      <c r="A88" s="37"/>
      <c r="B88" s="177" t="s">
        <v>75</v>
      </c>
      <c r="C88" s="164" t="s">
        <v>148</v>
      </c>
      <c r="D88" s="173" t="s">
        <v>145</v>
      </c>
      <c r="E88" s="194">
        <v>6432</v>
      </c>
      <c r="F88" s="194">
        <v>18198</v>
      </c>
      <c r="G88" s="169">
        <f>(F88-E88)/E88</f>
        <v>1.8292910447761195</v>
      </c>
      <c r="H88" s="194">
        <v>17744.666666666668</v>
      </c>
      <c r="I88" s="169">
        <f>(F88-H88)/H88</f>
        <v>2.5547582372168094E-2</v>
      </c>
    </row>
    <row r="89" spans="1:11" ht="16.5" customHeight="1" thickBot="1">
      <c r="A89" s="35"/>
      <c r="B89" s="178" t="s">
        <v>80</v>
      </c>
      <c r="C89" s="165" t="s">
        <v>151</v>
      </c>
      <c r="D89" s="161" t="s">
        <v>150</v>
      </c>
      <c r="E89" s="188">
        <v>26683.63095238095</v>
      </c>
      <c r="F89" s="188">
        <v>54897.8</v>
      </c>
      <c r="G89" s="171">
        <f>(F89-E89)/E89</f>
        <v>1.0573586892267199</v>
      </c>
      <c r="H89" s="188">
        <v>52798.3</v>
      </c>
      <c r="I89" s="171">
        <f>(F89-H89)/H89</f>
        <v>3.9764537873378497E-2</v>
      </c>
    </row>
    <row r="90" spans="1:11" ht="15.75" customHeight="1" thickBot="1">
      <c r="A90" s="239" t="s">
        <v>194</v>
      </c>
      <c r="B90" s="240"/>
      <c r="C90" s="240"/>
      <c r="D90" s="241"/>
      <c r="E90" s="83">
        <f>SUM(E83:E89)</f>
        <v>153212.50248015873</v>
      </c>
      <c r="F90" s="83">
        <f>SUM(F83:F89)</f>
        <v>347398.38928571425</v>
      </c>
      <c r="G90" s="111">
        <f t="shared" ref="G90:G91" si="14">(F90-E90)/E90</f>
        <v>1.2674284647932235</v>
      </c>
      <c r="H90" s="83">
        <f>SUM(H83:H89)</f>
        <v>343951.27023809525</v>
      </c>
      <c r="I90" s="104">
        <f t="shared" ref="I90:I91" si="15">(F90-H90)/H90</f>
        <v>1.0022114601387508E-2</v>
      </c>
    </row>
    <row r="91" spans="1:11" ht="15.75" customHeight="1" thickBot="1">
      <c r="A91" s="239" t="s">
        <v>195</v>
      </c>
      <c r="B91" s="240"/>
      <c r="C91" s="240"/>
      <c r="D91" s="241"/>
      <c r="E91" s="99">
        <f>SUM(E90+E81+E74+E66+E55+E47+E39+E32)</f>
        <v>2731313.1763888886</v>
      </c>
      <c r="F91" s="99">
        <f>SUM(F32,F39,F47,F55,F66,F74,F81,F90)</f>
        <v>7070483.2818571432</v>
      </c>
      <c r="G91" s="101">
        <f t="shared" si="14"/>
        <v>1.5886754192007884</v>
      </c>
      <c r="H91" s="99">
        <f>SUM(H32,H39,H47,H55,H66,H74,H81,H90)</f>
        <v>6956916.1489206348</v>
      </c>
      <c r="I91" s="112">
        <f t="shared" si="15"/>
        <v>1.6324349827635674E-2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31" zoomScaleNormal="100" workbookViewId="0">
      <selection activeCell="A41" sqref="A41:XFD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5" bestFit="1" customWidth="1"/>
    <col min="12" max="12" width="9.140625" style="225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24"/>
      <c r="F9" s="224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33" t="s">
        <v>3</v>
      </c>
      <c r="B13" s="233"/>
      <c r="C13" s="235" t="s">
        <v>0</v>
      </c>
      <c r="D13" s="229" t="s">
        <v>207</v>
      </c>
      <c r="E13" s="229" t="s">
        <v>208</v>
      </c>
      <c r="F13" s="229" t="s">
        <v>209</v>
      </c>
      <c r="G13" s="229" t="s">
        <v>210</v>
      </c>
      <c r="H13" s="229" t="s">
        <v>211</v>
      </c>
      <c r="I13" s="229" t="s">
        <v>212</v>
      </c>
    </row>
    <row r="14" spans="1:12" ht="24.75" customHeight="1" thickBot="1">
      <c r="A14" s="234"/>
      <c r="B14" s="234"/>
      <c r="C14" s="236"/>
      <c r="D14" s="249"/>
      <c r="E14" s="249"/>
      <c r="F14" s="249"/>
      <c r="G14" s="230"/>
      <c r="H14" s="249"/>
      <c r="I14" s="249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9.5" thickTop="1" thickBot="1">
      <c r="A16" s="87"/>
      <c r="B16" s="207" t="s">
        <v>4</v>
      </c>
      <c r="C16" s="163" t="s">
        <v>163</v>
      </c>
      <c r="D16" s="208">
        <v>12000</v>
      </c>
      <c r="E16" s="208">
        <v>15000</v>
      </c>
      <c r="F16" s="208">
        <v>10000</v>
      </c>
      <c r="G16" s="155">
        <v>16500</v>
      </c>
      <c r="H16" s="209">
        <v>11666</v>
      </c>
      <c r="I16" s="155">
        <f>AVERAGE(D16:H16)</f>
        <v>13033.2</v>
      </c>
      <c r="K16" s="206"/>
      <c r="L16" s="210"/>
    </row>
    <row r="17" spans="1:16" ht="18.75" thickBot="1">
      <c r="A17" s="88"/>
      <c r="B17" s="211" t="s">
        <v>5</v>
      </c>
      <c r="C17" s="164" t="s">
        <v>164</v>
      </c>
      <c r="D17" s="202">
        <v>20000</v>
      </c>
      <c r="E17" s="202">
        <v>22000</v>
      </c>
      <c r="F17" s="202">
        <v>16000</v>
      </c>
      <c r="G17" s="125">
        <v>16500</v>
      </c>
      <c r="H17" s="212">
        <v>15000</v>
      </c>
      <c r="I17" s="155">
        <f t="shared" ref="I17:I40" si="0">AVERAGE(D17:H17)</f>
        <v>17900</v>
      </c>
      <c r="K17" s="206"/>
      <c r="L17" s="210"/>
    </row>
    <row r="18" spans="1:16" ht="18.75" thickBot="1">
      <c r="A18" s="88"/>
      <c r="B18" s="211" t="s">
        <v>6</v>
      </c>
      <c r="C18" s="164" t="s">
        <v>165</v>
      </c>
      <c r="D18" s="202">
        <v>15000</v>
      </c>
      <c r="E18" s="213">
        <v>22000</v>
      </c>
      <c r="F18" s="202">
        <v>15500</v>
      </c>
      <c r="G18" s="125">
        <v>12500</v>
      </c>
      <c r="H18" s="212">
        <v>16000</v>
      </c>
      <c r="I18" s="155">
        <f t="shared" si="0"/>
        <v>16200</v>
      </c>
      <c r="K18" s="206"/>
      <c r="L18" s="210"/>
    </row>
    <row r="19" spans="1:16" ht="18.75" thickBot="1">
      <c r="A19" s="88"/>
      <c r="B19" s="211" t="s">
        <v>7</v>
      </c>
      <c r="C19" s="164" t="s">
        <v>166</v>
      </c>
      <c r="D19" s="202">
        <v>13000</v>
      </c>
      <c r="E19" s="202">
        <v>11000</v>
      </c>
      <c r="F19" s="202">
        <v>10000</v>
      </c>
      <c r="G19" s="125">
        <v>16000</v>
      </c>
      <c r="H19" s="212">
        <v>14000</v>
      </c>
      <c r="I19" s="155">
        <f t="shared" si="0"/>
        <v>12800</v>
      </c>
      <c r="K19" s="206"/>
      <c r="L19" s="210"/>
      <c r="P19" s="225"/>
    </row>
    <row r="20" spans="1:16" ht="18.75" thickBot="1">
      <c r="A20" s="88"/>
      <c r="B20" s="211" t="s">
        <v>8</v>
      </c>
      <c r="C20" s="164" t="s">
        <v>167</v>
      </c>
      <c r="D20" s="202">
        <v>30000</v>
      </c>
      <c r="E20" s="202">
        <v>32000</v>
      </c>
      <c r="F20" s="213">
        <v>35000</v>
      </c>
      <c r="G20" s="125">
        <v>37500</v>
      </c>
      <c r="H20" s="212">
        <v>35000</v>
      </c>
      <c r="I20" s="155">
        <f t="shared" si="0"/>
        <v>33900</v>
      </c>
      <c r="K20" s="206"/>
      <c r="L20" s="210"/>
    </row>
    <row r="21" spans="1:16" ht="18.75" customHeight="1" thickBot="1">
      <c r="A21" s="88"/>
      <c r="B21" s="211" t="s">
        <v>9</v>
      </c>
      <c r="C21" s="164" t="s">
        <v>168</v>
      </c>
      <c r="D21" s="202">
        <v>25000</v>
      </c>
      <c r="E21" s="202">
        <v>25000</v>
      </c>
      <c r="F21" s="202">
        <v>21000</v>
      </c>
      <c r="G21" s="125">
        <v>19000</v>
      </c>
      <c r="H21" s="212">
        <v>23333</v>
      </c>
      <c r="I21" s="155">
        <f t="shared" si="0"/>
        <v>22666.6</v>
      </c>
      <c r="K21" s="206"/>
      <c r="L21" s="210"/>
    </row>
    <row r="22" spans="1:16" ht="18.75" thickBot="1">
      <c r="A22" s="88"/>
      <c r="B22" s="211" t="s">
        <v>10</v>
      </c>
      <c r="C22" s="164" t="s">
        <v>169</v>
      </c>
      <c r="D22" s="202">
        <v>20000</v>
      </c>
      <c r="E22" s="202">
        <v>20000</v>
      </c>
      <c r="F22" s="202">
        <v>13500</v>
      </c>
      <c r="G22" s="125">
        <v>15000</v>
      </c>
      <c r="H22" s="212">
        <v>15000</v>
      </c>
      <c r="I22" s="155">
        <f t="shared" si="0"/>
        <v>16700</v>
      </c>
      <c r="K22" s="206"/>
      <c r="L22" s="210"/>
    </row>
    <row r="23" spans="1:16" ht="18.75" thickBot="1">
      <c r="A23" s="88"/>
      <c r="B23" s="211" t="s">
        <v>11</v>
      </c>
      <c r="C23" s="164" t="s">
        <v>170</v>
      </c>
      <c r="D23" s="202">
        <v>6000</v>
      </c>
      <c r="E23" s="202">
        <v>6000</v>
      </c>
      <c r="F23" s="213">
        <v>5000</v>
      </c>
      <c r="G23" s="125">
        <v>7500</v>
      </c>
      <c r="H23" s="212">
        <v>6000</v>
      </c>
      <c r="I23" s="155">
        <f t="shared" si="0"/>
        <v>6100</v>
      </c>
      <c r="K23" s="206"/>
      <c r="L23" s="210"/>
    </row>
    <row r="24" spans="1:16" ht="18.75" thickBot="1">
      <c r="A24" s="88"/>
      <c r="B24" s="211" t="s">
        <v>12</v>
      </c>
      <c r="C24" s="164" t="s">
        <v>171</v>
      </c>
      <c r="D24" s="202">
        <v>6000</v>
      </c>
      <c r="E24" s="202">
        <v>6000</v>
      </c>
      <c r="F24" s="202">
        <v>6000</v>
      </c>
      <c r="G24" s="125">
        <v>7500</v>
      </c>
      <c r="H24" s="212">
        <v>9333</v>
      </c>
      <c r="I24" s="155">
        <f t="shared" si="0"/>
        <v>6966.6</v>
      </c>
      <c r="K24" s="206"/>
      <c r="L24" s="210"/>
    </row>
    <row r="25" spans="1:16" ht="18.75" thickBot="1">
      <c r="A25" s="88"/>
      <c r="B25" s="211" t="s">
        <v>13</v>
      </c>
      <c r="C25" s="164" t="s">
        <v>172</v>
      </c>
      <c r="D25" s="202">
        <v>6000</v>
      </c>
      <c r="E25" s="202">
        <v>6000</v>
      </c>
      <c r="F25" s="202">
        <v>6000</v>
      </c>
      <c r="G25" s="125">
        <v>7500</v>
      </c>
      <c r="H25" s="212">
        <v>6666</v>
      </c>
      <c r="I25" s="155">
        <f t="shared" si="0"/>
        <v>6433.2</v>
      </c>
      <c r="K25" s="206"/>
      <c r="L25" s="210"/>
    </row>
    <row r="26" spans="1:16" ht="18.75" thickBot="1">
      <c r="A26" s="88"/>
      <c r="B26" s="211" t="s">
        <v>14</v>
      </c>
      <c r="C26" s="164" t="s">
        <v>173</v>
      </c>
      <c r="D26" s="202">
        <v>7000</v>
      </c>
      <c r="E26" s="202">
        <v>6000</v>
      </c>
      <c r="F26" s="202">
        <v>7500</v>
      </c>
      <c r="G26" s="125">
        <v>8500</v>
      </c>
      <c r="H26" s="212">
        <v>8000</v>
      </c>
      <c r="I26" s="155">
        <f t="shared" si="0"/>
        <v>7400</v>
      </c>
      <c r="K26" s="206"/>
      <c r="L26" s="210"/>
    </row>
    <row r="27" spans="1:16" ht="18.75" thickBot="1">
      <c r="A27" s="88"/>
      <c r="B27" s="211" t="s">
        <v>15</v>
      </c>
      <c r="C27" s="164" t="s">
        <v>174</v>
      </c>
      <c r="D27" s="202">
        <v>15000</v>
      </c>
      <c r="E27" s="202">
        <v>12000</v>
      </c>
      <c r="F27" s="202">
        <v>13500</v>
      </c>
      <c r="G27" s="125">
        <v>15000</v>
      </c>
      <c r="H27" s="212">
        <v>15000</v>
      </c>
      <c r="I27" s="155">
        <f t="shared" si="0"/>
        <v>14100</v>
      </c>
      <c r="K27" s="206"/>
      <c r="L27" s="210"/>
    </row>
    <row r="28" spans="1:16" ht="18.75" thickBot="1">
      <c r="A28" s="88"/>
      <c r="B28" s="211" t="s">
        <v>16</v>
      </c>
      <c r="C28" s="164" t="s">
        <v>175</v>
      </c>
      <c r="D28" s="202">
        <v>7000</v>
      </c>
      <c r="E28" s="202">
        <v>6000</v>
      </c>
      <c r="F28" s="202">
        <v>5000</v>
      </c>
      <c r="G28" s="125">
        <v>6000</v>
      </c>
      <c r="H28" s="212">
        <v>9333</v>
      </c>
      <c r="I28" s="155">
        <f t="shared" si="0"/>
        <v>6666.6</v>
      </c>
      <c r="K28" s="206"/>
      <c r="L28" s="210"/>
    </row>
    <row r="29" spans="1:16" ht="18.75" thickBot="1">
      <c r="A29" s="88"/>
      <c r="B29" s="211" t="s">
        <v>17</v>
      </c>
      <c r="C29" s="164" t="s">
        <v>176</v>
      </c>
      <c r="D29" s="202">
        <v>15000</v>
      </c>
      <c r="E29" s="213">
        <v>15000</v>
      </c>
      <c r="F29" s="202">
        <v>16000</v>
      </c>
      <c r="G29" s="125">
        <v>14000</v>
      </c>
      <c r="H29" s="212">
        <v>15000</v>
      </c>
      <c r="I29" s="155">
        <f t="shared" si="0"/>
        <v>15000</v>
      </c>
      <c r="K29" s="206"/>
      <c r="L29" s="210"/>
    </row>
    <row r="30" spans="1:16" ht="18.75" thickBot="1">
      <c r="A30" s="88"/>
      <c r="B30" s="211" t="s">
        <v>18</v>
      </c>
      <c r="C30" s="164" t="s">
        <v>177</v>
      </c>
      <c r="D30" s="202">
        <v>10000</v>
      </c>
      <c r="E30" s="202">
        <v>35000</v>
      </c>
      <c r="F30" s="202">
        <v>13000</v>
      </c>
      <c r="G30" s="125">
        <v>10000</v>
      </c>
      <c r="H30" s="212">
        <v>10000</v>
      </c>
      <c r="I30" s="155">
        <f t="shared" si="0"/>
        <v>15600</v>
      </c>
      <c r="K30" s="206"/>
      <c r="L30" s="210"/>
    </row>
    <row r="31" spans="1:16" ht="16.5" customHeight="1" thickBot="1">
      <c r="A31" s="89"/>
      <c r="B31" s="214" t="s">
        <v>19</v>
      </c>
      <c r="C31" s="165" t="s">
        <v>178</v>
      </c>
      <c r="D31" s="203">
        <v>17000</v>
      </c>
      <c r="E31" s="203">
        <v>17000</v>
      </c>
      <c r="F31" s="203">
        <v>15500</v>
      </c>
      <c r="G31" s="158">
        <v>14500</v>
      </c>
      <c r="H31" s="215">
        <v>17000</v>
      </c>
      <c r="I31" s="155">
        <f t="shared" si="0"/>
        <v>16200</v>
      </c>
      <c r="K31" s="206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216"/>
      <c r="I32" s="155"/>
      <c r="K32" s="217"/>
      <c r="L32" s="218"/>
    </row>
    <row r="33" spans="1:12" ht="18.75" thickBot="1">
      <c r="A33" s="87"/>
      <c r="B33" s="207" t="s">
        <v>26</v>
      </c>
      <c r="C33" s="166" t="s">
        <v>179</v>
      </c>
      <c r="D33" s="208">
        <v>20000</v>
      </c>
      <c r="E33" s="208">
        <v>25000</v>
      </c>
      <c r="F33" s="208">
        <v>19500</v>
      </c>
      <c r="G33" s="155">
        <v>12500</v>
      </c>
      <c r="H33" s="219">
        <v>19000</v>
      </c>
      <c r="I33" s="155">
        <f t="shared" si="0"/>
        <v>19200</v>
      </c>
      <c r="K33" s="220"/>
      <c r="L33" s="210"/>
    </row>
    <row r="34" spans="1:12" ht="18.75" thickBot="1">
      <c r="A34" s="88"/>
      <c r="B34" s="211" t="s">
        <v>27</v>
      </c>
      <c r="C34" s="164" t="s">
        <v>180</v>
      </c>
      <c r="D34" s="202">
        <v>20000</v>
      </c>
      <c r="E34" s="202">
        <v>25000</v>
      </c>
      <c r="F34" s="202">
        <v>17000</v>
      </c>
      <c r="G34" s="125">
        <v>12500</v>
      </c>
      <c r="H34" s="219">
        <v>15000</v>
      </c>
      <c r="I34" s="155">
        <f t="shared" si="0"/>
        <v>17900</v>
      </c>
      <c r="K34" s="220"/>
      <c r="L34" s="210"/>
    </row>
    <row r="35" spans="1:12" ht="18.75" thickBot="1">
      <c r="A35" s="88"/>
      <c r="B35" s="207" t="s">
        <v>28</v>
      </c>
      <c r="C35" s="164" t="s">
        <v>181</v>
      </c>
      <c r="D35" s="202">
        <v>30000</v>
      </c>
      <c r="E35" s="202">
        <v>20000</v>
      </c>
      <c r="F35" s="202">
        <v>29000</v>
      </c>
      <c r="G35" s="125">
        <v>27500</v>
      </c>
      <c r="H35" s="219">
        <v>27666</v>
      </c>
      <c r="I35" s="155">
        <f t="shared" si="0"/>
        <v>26833.200000000001</v>
      </c>
      <c r="K35" s="220"/>
      <c r="L35" s="210"/>
    </row>
    <row r="36" spans="1:12" ht="18.75" thickBot="1">
      <c r="A36" s="88"/>
      <c r="B36" s="211" t="s">
        <v>29</v>
      </c>
      <c r="C36" s="164" t="s">
        <v>182</v>
      </c>
      <c r="D36" s="202">
        <v>10000</v>
      </c>
      <c r="E36" s="202">
        <v>15000</v>
      </c>
      <c r="F36" s="202">
        <v>18000</v>
      </c>
      <c r="G36" s="125">
        <v>16000</v>
      </c>
      <c r="H36" s="219">
        <v>10333</v>
      </c>
      <c r="I36" s="155">
        <f t="shared" si="0"/>
        <v>13866.6</v>
      </c>
      <c r="K36" s="220"/>
      <c r="L36" s="210"/>
    </row>
    <row r="37" spans="1:12" ht="16.5" customHeight="1" thickBot="1">
      <c r="A37" s="89"/>
      <c r="B37" s="207" t="s">
        <v>30</v>
      </c>
      <c r="C37" s="164" t="s">
        <v>183</v>
      </c>
      <c r="D37" s="202">
        <v>50000</v>
      </c>
      <c r="E37" s="202">
        <v>35000</v>
      </c>
      <c r="F37" s="202">
        <v>45000</v>
      </c>
      <c r="G37" s="125">
        <v>25000</v>
      </c>
      <c r="H37" s="221">
        <v>30000</v>
      </c>
      <c r="I37" s="155">
        <f t="shared" si="0"/>
        <v>37000</v>
      </c>
      <c r="K37" s="220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216"/>
      <c r="I38" s="155"/>
      <c r="K38" s="217"/>
      <c r="L38" s="218"/>
    </row>
    <row r="39" spans="1:12" ht="18.75" thickBot="1">
      <c r="A39" s="87"/>
      <c r="B39" s="222" t="s">
        <v>31</v>
      </c>
      <c r="C39" s="167" t="s">
        <v>213</v>
      </c>
      <c r="D39" s="181">
        <v>430000</v>
      </c>
      <c r="E39" s="181">
        <v>450000</v>
      </c>
      <c r="F39" s="181">
        <v>550000</v>
      </c>
      <c r="G39" s="223">
        <v>425000</v>
      </c>
      <c r="H39" s="219">
        <v>400000</v>
      </c>
      <c r="I39" s="155">
        <f t="shared" si="0"/>
        <v>451000</v>
      </c>
      <c r="K39" s="220"/>
      <c r="L39" s="210"/>
    </row>
    <row r="40" spans="1:12" ht="18.75" thickBot="1">
      <c r="A40" s="89"/>
      <c r="B40" s="214" t="s">
        <v>32</v>
      </c>
      <c r="C40" s="165" t="s">
        <v>185</v>
      </c>
      <c r="D40" s="187">
        <v>310000</v>
      </c>
      <c r="E40" s="187">
        <v>320000</v>
      </c>
      <c r="F40" s="187">
        <v>400000</v>
      </c>
      <c r="G40" s="157">
        <v>310000</v>
      </c>
      <c r="H40" s="221">
        <v>313333</v>
      </c>
      <c r="I40" s="155">
        <f t="shared" si="0"/>
        <v>330666.59999999998</v>
      </c>
      <c r="K40" s="220"/>
      <c r="L40" s="210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25"/>
      <c r="L49" s="225"/>
    </row>
    <row r="50" spans="11:12" s="126" customFormat="1" ht="15" customHeight="1">
      <c r="K50" s="225"/>
      <c r="L50" s="225"/>
    </row>
    <row r="51" spans="11:12" s="126" customFormat="1" ht="15" customHeight="1">
      <c r="K51" s="225"/>
      <c r="L51" s="225"/>
    </row>
    <row r="52" spans="11:12" s="126" customFormat="1" ht="15" customHeight="1">
      <c r="K52" s="225"/>
      <c r="L52" s="225"/>
    </row>
    <row r="53" spans="11:12" s="126" customFormat="1" ht="15" customHeight="1">
      <c r="K53" s="225"/>
      <c r="L53" s="225"/>
    </row>
    <row r="54" spans="11:12" s="126" customFormat="1" ht="15" customHeight="1">
      <c r="K54" s="225"/>
      <c r="L54" s="225"/>
    </row>
    <row r="55" spans="11:12" s="126" customFormat="1" ht="15" customHeight="1">
      <c r="K55" s="225"/>
      <c r="L55" s="225"/>
    </row>
    <row r="56" spans="11:12" s="126" customFormat="1" ht="15" customHeight="1">
      <c r="K56" s="225"/>
      <c r="L56" s="225"/>
    </row>
    <row r="57" spans="11:12" s="126" customFormat="1" ht="15" customHeight="1">
      <c r="K57" s="225"/>
      <c r="L57" s="225"/>
    </row>
    <row r="58" spans="11:12" s="126" customFormat="1" ht="15" customHeight="1">
      <c r="K58" s="225"/>
      <c r="L58" s="225"/>
    </row>
    <row r="59" spans="11:12" s="126" customFormat="1" ht="15" customHeight="1">
      <c r="K59" s="225"/>
      <c r="L59" s="225"/>
    </row>
    <row r="60" spans="11:12" s="126" customFormat="1" ht="15" customHeight="1">
      <c r="K60" s="225"/>
      <c r="L60" s="225"/>
    </row>
    <row r="61" spans="11:12" s="126" customFormat="1" ht="15" customHeight="1">
      <c r="K61" s="225"/>
      <c r="L61" s="225"/>
    </row>
    <row r="62" spans="11:12" s="126" customFormat="1" ht="15" customHeight="1">
      <c r="K62" s="225"/>
      <c r="L62" s="225"/>
    </row>
    <row r="63" spans="11:12" s="126" customFormat="1" ht="15" customHeight="1">
      <c r="K63" s="225"/>
      <c r="L63" s="225"/>
    </row>
    <row r="64" spans="11:12" s="126" customFormat="1" ht="15" customHeight="1">
      <c r="K64" s="225"/>
      <c r="L64" s="225"/>
    </row>
    <row r="65" spans="11:12" s="126" customFormat="1" ht="15" customHeight="1">
      <c r="K65" s="225"/>
      <c r="L65" s="225"/>
    </row>
    <row r="66" spans="11:12" s="126" customFormat="1" ht="15" customHeight="1">
      <c r="K66" s="225"/>
      <c r="L66" s="225"/>
    </row>
    <row r="67" spans="11:12" s="126" customFormat="1" ht="15" customHeight="1">
      <c r="K67" s="225"/>
      <c r="L67" s="225"/>
    </row>
    <row r="68" spans="11:12" s="126" customFormat="1" ht="15" customHeight="1">
      <c r="K68" s="225"/>
      <c r="L68" s="225"/>
    </row>
    <row r="69" spans="11:12" s="126" customFormat="1" ht="15" customHeight="1">
      <c r="K69" s="225"/>
      <c r="L69" s="225"/>
    </row>
    <row r="70" spans="11:12" s="126" customFormat="1" ht="15" customHeight="1">
      <c r="K70" s="225"/>
      <c r="L70" s="225"/>
    </row>
    <row r="71" spans="11:12" s="126" customFormat="1" ht="15" customHeight="1">
      <c r="K71" s="225"/>
      <c r="L71" s="225"/>
    </row>
    <row r="72" spans="11:12" s="126" customFormat="1" ht="15" customHeight="1">
      <c r="K72" s="225"/>
      <c r="L72" s="225"/>
    </row>
    <row r="73" spans="11:12" s="126" customFormat="1" ht="15" customHeight="1">
      <c r="K73" s="225"/>
      <c r="L73" s="225"/>
    </row>
    <row r="74" spans="11:12" s="126" customFormat="1" ht="15" customHeight="1">
      <c r="K74" s="225"/>
      <c r="L74" s="225"/>
    </row>
    <row r="75" spans="11:12" s="126" customFormat="1" ht="15" customHeight="1">
      <c r="K75" s="225"/>
      <c r="L75" s="225"/>
    </row>
    <row r="76" spans="11:12" s="126" customFormat="1" ht="15" customHeight="1">
      <c r="K76" s="225"/>
      <c r="L76" s="225"/>
    </row>
    <row r="77" spans="11:12" s="126" customFormat="1" ht="15" customHeight="1">
      <c r="K77" s="225"/>
      <c r="L77" s="225"/>
    </row>
    <row r="78" spans="11:12" s="126" customFormat="1" ht="15" customHeight="1">
      <c r="K78" s="225"/>
      <c r="L78" s="225"/>
    </row>
    <row r="79" spans="11:12" s="126" customFormat="1" ht="15" customHeight="1">
      <c r="K79" s="225"/>
      <c r="L79" s="225"/>
    </row>
    <row r="80" spans="11:12" s="126" customFormat="1" ht="15" customHeight="1">
      <c r="K80" s="225"/>
      <c r="L80" s="225"/>
    </row>
    <row r="81" spans="11:12" s="126" customFormat="1" ht="15" customHeight="1">
      <c r="K81" s="225"/>
      <c r="L81" s="225"/>
    </row>
    <row r="82" spans="11:12" s="126" customFormat="1" ht="15" customHeight="1">
      <c r="K82" s="225"/>
      <c r="L82" s="225"/>
    </row>
    <row r="83" spans="11:12" s="126" customFormat="1" ht="15" customHeight="1">
      <c r="K83" s="225"/>
      <c r="L83" s="225"/>
    </row>
    <row r="84" spans="11:12" s="126" customFormat="1" ht="15" customHeight="1">
      <c r="K84" s="225"/>
      <c r="L84" s="225"/>
    </row>
    <row r="85" spans="11:12" s="126" customFormat="1" ht="15" customHeight="1">
      <c r="K85" s="225"/>
      <c r="L85" s="225"/>
    </row>
    <row r="86" spans="11:12" s="126" customFormat="1" ht="15" customHeight="1">
      <c r="K86" s="225"/>
      <c r="L86" s="225"/>
    </row>
    <row r="87" spans="11:12" s="126" customFormat="1" ht="15" customHeight="1">
      <c r="K87" s="225"/>
      <c r="L87" s="225"/>
    </row>
    <row r="88" spans="11:12" s="126" customFormat="1" ht="15" customHeight="1">
      <c r="K88" s="225"/>
      <c r="L88" s="225"/>
    </row>
    <row r="89" spans="11:12" s="126" customFormat="1" ht="15" customHeight="1">
      <c r="K89" s="225"/>
      <c r="L89" s="225"/>
    </row>
    <row r="90" spans="11:12" s="126" customFormat="1" ht="15" customHeight="1">
      <c r="K90" s="225"/>
      <c r="L90" s="225"/>
    </row>
    <row r="91" spans="11:12" s="126" customFormat="1" ht="15" customHeight="1">
      <c r="K91" s="225"/>
      <c r="L91" s="225"/>
    </row>
    <row r="92" spans="11:12" s="126" customFormat="1">
      <c r="K92" s="225"/>
      <c r="L92" s="225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12-09-2022</vt:lpstr>
      <vt:lpstr>By Order</vt:lpstr>
      <vt:lpstr>All Stores</vt:lpstr>
      <vt:lpstr>'12-09-2022'!Print_Titles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2022-09-14T10:03:43Z</cp:lastPrinted>
  <dcterms:created xsi:type="dcterms:W3CDTF">2010-10-20T06:23:14Z</dcterms:created>
  <dcterms:modified xsi:type="dcterms:W3CDTF">2022-09-14T10:05:08Z</dcterms:modified>
</cp:coreProperties>
</file>