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22-08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'22-08-2022'!$12:$14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4" i="11"/>
  <c r="G84" i="11"/>
  <c r="I88" i="11"/>
  <c r="G88" i="11"/>
  <c r="I87" i="11"/>
  <c r="G87" i="11"/>
  <c r="I89" i="11"/>
  <c r="G89" i="11"/>
  <c r="I85" i="11"/>
  <c r="G85" i="11"/>
  <c r="I83" i="11"/>
  <c r="G83" i="11"/>
  <c r="I77" i="11"/>
  <c r="G77" i="11"/>
  <c r="I76" i="11"/>
  <c r="G76" i="11"/>
  <c r="I79" i="11"/>
  <c r="G79" i="11"/>
  <c r="I78" i="11"/>
  <c r="G78" i="11"/>
  <c r="I80" i="11"/>
  <c r="G80" i="11"/>
  <c r="I72" i="11"/>
  <c r="G72" i="11"/>
  <c r="I70" i="11"/>
  <c r="G70" i="11"/>
  <c r="I71" i="11"/>
  <c r="G71" i="11"/>
  <c r="I69" i="11"/>
  <c r="G69" i="11"/>
  <c r="I68" i="11"/>
  <c r="G68" i="11"/>
  <c r="I73" i="11"/>
  <c r="G73" i="11"/>
  <c r="I65" i="11"/>
  <c r="G65" i="11"/>
  <c r="I62" i="11"/>
  <c r="G62" i="11"/>
  <c r="I59" i="11"/>
  <c r="G59" i="11"/>
  <c r="I57" i="11"/>
  <c r="G57" i="11"/>
  <c r="I60" i="11"/>
  <c r="G60" i="11"/>
  <c r="I63" i="11"/>
  <c r="G63" i="11"/>
  <c r="I64" i="11"/>
  <c r="G64" i="11"/>
  <c r="I58" i="11"/>
  <c r="G58" i="11"/>
  <c r="I61" i="11"/>
  <c r="G61" i="11"/>
  <c r="I49" i="11"/>
  <c r="G49" i="11"/>
  <c r="I50" i="11"/>
  <c r="G50" i="11"/>
  <c r="I51" i="11"/>
  <c r="G51" i="11"/>
  <c r="I53" i="11"/>
  <c r="G53" i="11"/>
  <c r="I54" i="11"/>
  <c r="G54" i="11"/>
  <c r="I52" i="11"/>
  <c r="G52" i="11"/>
  <c r="I43" i="11"/>
  <c r="G43" i="11"/>
  <c r="I46" i="11"/>
  <c r="G46" i="11"/>
  <c r="I45" i="11"/>
  <c r="G45" i="11"/>
  <c r="I44" i="11"/>
  <c r="G44" i="11"/>
  <c r="I41" i="11"/>
  <c r="G41" i="11"/>
  <c r="I42" i="11"/>
  <c r="G42" i="11"/>
  <c r="I38" i="11"/>
  <c r="G38" i="11"/>
  <c r="I35" i="11"/>
  <c r="G35" i="11"/>
  <c r="I34" i="11"/>
  <c r="G34" i="11"/>
  <c r="I36" i="11"/>
  <c r="G36" i="11"/>
  <c r="I37" i="11"/>
  <c r="G37" i="11"/>
  <c r="I20" i="11"/>
  <c r="G20" i="11"/>
  <c r="I17" i="11"/>
  <c r="G17" i="11"/>
  <c r="I19" i="11"/>
  <c r="G19" i="11"/>
  <c r="I23" i="11"/>
  <c r="G23" i="11"/>
  <c r="I24" i="11"/>
  <c r="G24" i="11"/>
  <c r="I30" i="11"/>
  <c r="G30" i="11"/>
  <c r="I27" i="11"/>
  <c r="G27" i="11"/>
  <c r="I29" i="11"/>
  <c r="G29" i="11"/>
  <c r="I31" i="11"/>
  <c r="G31" i="11"/>
  <c r="I16" i="11"/>
  <c r="G16" i="11"/>
  <c r="I21" i="11"/>
  <c r="G21" i="11"/>
  <c r="I26" i="11"/>
  <c r="G26" i="11"/>
  <c r="I22" i="11"/>
  <c r="G22" i="11"/>
  <c r="I28" i="11"/>
  <c r="G28" i="11"/>
  <c r="I25" i="11"/>
  <c r="G25" i="11"/>
  <c r="I18" i="11"/>
  <c r="G18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<sst xmlns="http://schemas.openxmlformats.org/spreadsheetml/2006/main" count="849" uniqueCount="227">
  <si>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</si>
  <si>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</si>
  <si>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</si>
  <si>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</si>
  <si>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</si>
  <si>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</si>
  <si>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</si>
  <si>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</si>
  <si>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</si>
  <si>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</si>
  <si>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</si>
  <si>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</si>
  <si>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</si>
  <si>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</si>
  <si>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</si>
  <si>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</si>
  <si>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</si>
  <si>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</si>
  <si>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</si>
  <si>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</si>
  <si>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</si>
  <si>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</si>
  <si>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</si>
  <si>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</si>
  <si>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</si>
  <si>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</si>
  <si>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</si>
  <si>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</si>
  <si>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</si>
  <si>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</si>
  <si>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</si>
  <si>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</si>
  <si>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</si>
  <si>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</si>
  <si>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</si>
  <si>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</si>
  <si>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</si>
  <si>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</si>
  <si>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</si>
  <si>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</si>
  <si>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</si>
  <si>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</si>
  <si>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</si>
  <si>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</si>
  <si>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</si>
  <si>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</si>
  <si>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</si>
  <si>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</si>
  <si>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</si>
  <si>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</si>
  <si>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</si>
  <si>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</si>
  <si>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</si>
  <si>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</si>
  <si>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</si>
  <si>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</si>
  <si>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</si>
  <si>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</si>
  <si>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</si>
  <si>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</si>
  <si>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</si>
  <si>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</si>
  <si>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</si>
  <si>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</si>
  <si>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</si>
  <si>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</si>
  <si>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</si>
  <si>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</si>
  <si>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</si>
  <si>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</si>
  <si>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</si>
  <si>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</si>
  <si>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</si>
  <si>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</si>
  <si>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</si>
  <si>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</si>
  <si>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</si>
  <si>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</si>
  <si>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</si>
  <si>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</si>
  <si>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</si>
  <si>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</si>
  <si>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</si>
  <si>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</si>
  <si>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</si>
  <si>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</si>
  <si>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</si>
  <si>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</si>
  <si>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</si>
  <si>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</si>
  <si>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</si>
  <si>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</si>
  <si>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</si>
  <si>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</si>
  <si>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</si>
  <si>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</si>
  <si>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</si>
  <si>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</si>
  <si>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</si>
  <si>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</si>
  <si>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</si>
  <si>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</si>
  <si>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</si>
  <si>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</si>
  <si>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</si>
  <si>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</si>
  <si>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</si>
  <si>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</si>
  <si>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</si>
  <si>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</si>
  <si>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</si>
  <si>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</si>
  <si>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</si>
  <si>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</si>
  <si>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</si>
  <si>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</si>
  <si>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</si>
  <si>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</si>
  <si>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</si>
  <si>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</si>
  <si>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</si>
  <si>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</si>
  <si>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</si>
  <si>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</si>
  <si>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</si>
  <si>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</si>
  <si>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</si>
  <si>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</si>
  <si>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</si>
  <si>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</si>
  <si>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</si>
  <si>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</si>
  <si>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</si>
  <si>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</si>
  <si>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</si>
  <si>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</si>
  <si>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</si>
  <si>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</si>
  <si>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</si>
  <si>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</si>
  <si>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</si>
  <si>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</si>
  <si>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</si>
  <si>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</si>
  <si>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</si>
  <si>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</si>
  <si>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</si>
  <si>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</si>
  <si>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</si>
  <si>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</si>
  <si>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</si>
  <si>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</si>
  <si>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</si>
  <si>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</si>
  <si>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</si>
  <si>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</si>
  <si>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</si>
  <si>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</si>
  <si>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</si>
  <si>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</si>
  <si>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</si>
  <si>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</si>
  <si>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</si>
  <si>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</si>
  <si>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</si>
  <si>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</si>
  <si>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</si>
  <si>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</si>
  <si>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</si>
  <si>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</si>
  <si>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</si>
  <si>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</si>
  <si>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</si>
  <si>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</si>
  <si>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</si>
  <si>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</si>
  <si>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</si>
  <si>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</si>
  <si>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</si>
  <si>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</si>
  <si>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</si>
  <si>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</si>
  <si>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</si>
  <si>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</si>
  <si>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</si>
  <si>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</si>
  <si>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</si>
  <si>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</si>
  <si>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</si>
  <si>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</si>
  <si>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</si>
  <si>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</si>
  <si>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</si>
  <si>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</si>
  <si>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</si>
  <si>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</si>
  <si>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</si>
  <si>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</si>
  <si>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</si>
  <si>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</si>
  <si>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</si>
  <si>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</si>
  <si>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</si>
  <si>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</si>
  <si>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</si>
  <si>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</si>
  <si>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</si>
  <si>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</si>
  <si>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آب 2021 (ل.ل.)</t>
  </si>
  <si>
    <t>معدل أسعار  السوبرماركات في 08-08-2022 (ل.ل.)</t>
  </si>
  <si>
    <t>معدل أسعار المحلات والملاحم في 08-08-2022 (ل.ل.)</t>
  </si>
  <si>
    <t>المعدل العام للأسعار في 08-08-2022  (ل.ل.)</t>
  </si>
  <si>
    <t xml:space="preserve"> التاريخ 22 آب 2022</t>
  </si>
  <si>
    <t>معدل أسعار  السوبرماركات في 22-08-2022 (ل.ل.)</t>
  </si>
  <si>
    <t>معدل أسعار المحلات والملاحم في 22-08-2022 (ل.ل.)</t>
  </si>
  <si>
    <t xml:space="preserve"> التاريخ 22آب 2022</t>
  </si>
  <si>
    <t>المعدل العام للأسعار في 22-08-2022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</si>
  <si>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</si>
  <si>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</si>
  <si>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 22 آب 2022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</si>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</sst>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 readingOrder="2"/>
    </xf>
    <xf numFmtId="0" fontId="22" fillId="0" borderId="36" xfId="0" applyFont="1" applyBorder="1" applyAlignment="1">
      <alignment horizontal="center" vertical="center" wrapText="1" readingOrder="2"/>
    </xf>
    <xf numFmtId="0" fontId="22" fillId="0" borderId="37" xfId="0" applyFont="1" applyBorder="1" applyAlignment="1">
      <alignment horizontal="center" vertical="center" wrapText="1" readingOrder="2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0" t="s">
        <v>202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212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1" t="s">
        <v>3</v>
      </c>
      <c r="B12" s="227"/>
      <c r="C12" s="225" t="s">
        <v>0</v>
      </c>
      <c r="D12" s="223" t="s">
        <v>23</v>
      </c>
      <c r="E12" s="223" t="s">
        <v>208</v>
      </c>
      <c r="F12" s="223" t="s">
        <v>213</v>
      </c>
      <c r="G12" s="223" t="s">
        <v>197</v>
      </c>
      <c r="H12" s="223" t="s">
        <v>209</v>
      </c>
      <c r="I12" s="223" t="s">
        <v>187</v>
      </c>
    </row>
    <row r="13" spans="1:9" ht="38.25" customHeight="1" thickBot="1">
      <c r="A13" s="222"/>
      <c r="B13" s="228"/>
      <c r="C13" s="226"/>
      <c r="D13" s="224"/>
      <c r="E13" s="224"/>
      <c r="F13" s="224"/>
      <c r="G13" s="224"/>
      <c r="H13" s="224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7677.28</v>
      </c>
      <c r="F15" s="190">
        <v>20277.777777777777</v>
      </c>
      <c r="G15" s="45">
        <f t="shared" ref="G15:G30" si="0">(F15-E15)/E15</f>
        <v>1.6412710983288064</v>
      </c>
      <c r="H15" s="190">
        <v>20048.888888888891</v>
      </c>
      <c r="I15" s="45">
        <f t="shared" ref="I15:I30" si="1">(F15-H15)/H15</f>
        <v>1.1416537353136675E-2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6070.5355555555552</v>
      </c>
      <c r="F16" s="184">
        <v>22718.5</v>
      </c>
      <c r="G16" s="48">
        <f t="shared" si="0"/>
        <v>2.7424210421119724</v>
      </c>
      <c r="H16" s="184">
        <v>19337.25</v>
      </c>
      <c r="I16" s="44">
        <f t="shared" si="1"/>
        <v>0.17485681779984227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5696.844444444444</v>
      </c>
      <c r="F17" s="184">
        <v>21062.25</v>
      </c>
      <c r="G17" s="48">
        <f t="shared" si="0"/>
        <v>2.6971783599497581</v>
      </c>
      <c r="H17" s="184">
        <v>15444.222222222223</v>
      </c>
      <c r="I17" s="44">
        <f t="shared" si="1"/>
        <v>0.36376242823637744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5722.42</v>
      </c>
      <c r="F18" s="184">
        <v>13166.444444444445</v>
      </c>
      <c r="G18" s="48">
        <f t="shared" si="0"/>
        <v>1.3008525142237803</v>
      </c>
      <c r="H18" s="184">
        <v>12405.333333333334</v>
      </c>
      <c r="I18" s="44">
        <f t="shared" si="1"/>
        <v>6.1353539696188029E-2</v>
      </c>
    </row>
    <row r="19" spans="1:9" ht="16.5">
      <c r="A19" s="37"/>
      <c r="B19" s="92" t="s">
        <v>8</v>
      </c>
      <c r="C19" s="15" t="s">
        <v>89</v>
      </c>
      <c r="D19" s="11" t="s">
        <v>161</v>
      </c>
      <c r="E19" s="184">
        <v>14106.971428571429</v>
      </c>
      <c r="F19" s="184">
        <v>37928.285714285717</v>
      </c>
      <c r="G19" s="48">
        <f t="shared" si="0"/>
        <v>1.688620013610292</v>
      </c>
      <c r="H19" s="184">
        <v>28628.285714285714</v>
      </c>
      <c r="I19" s="44">
        <f t="shared" si="1"/>
        <v>0.32485354145250966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8945.7400000000016</v>
      </c>
      <c r="F20" s="184">
        <v>23493.5</v>
      </c>
      <c r="G20" s="48">
        <f t="shared" si="0"/>
        <v>1.6262220900674507</v>
      </c>
      <c r="H20" s="184">
        <v>20210.888888888891</v>
      </c>
      <c r="I20" s="44">
        <f t="shared" si="1"/>
        <v>0.16241794852059938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4744.0200000000004</v>
      </c>
      <c r="F21" s="184">
        <v>14333.111111111111</v>
      </c>
      <c r="G21" s="48">
        <f t="shared" si="0"/>
        <v>2.0213007346324656</v>
      </c>
      <c r="H21" s="184">
        <v>13830.888888888889</v>
      </c>
      <c r="I21" s="44">
        <f t="shared" si="1"/>
        <v>3.6311637397773128E-2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1902.51</v>
      </c>
      <c r="F22" s="184">
        <v>7638.666666666667</v>
      </c>
      <c r="G22" s="48">
        <f t="shared" si="0"/>
        <v>3.0150467890663739</v>
      </c>
      <c r="H22" s="184">
        <v>5938.8888888888887</v>
      </c>
      <c r="I22" s="44">
        <f t="shared" si="1"/>
        <v>0.28621141253507959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2424.2600000000002</v>
      </c>
      <c r="F23" s="184">
        <v>8906</v>
      </c>
      <c r="G23" s="48">
        <f t="shared" si="0"/>
        <v>2.6736983656868483</v>
      </c>
      <c r="H23" s="184">
        <v>6681.25</v>
      </c>
      <c r="I23" s="44">
        <f t="shared" si="1"/>
        <v>0.33298409728718431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2430.9777777777776</v>
      </c>
      <c r="F24" s="184">
        <v>8906</v>
      </c>
      <c r="G24" s="48">
        <f t="shared" si="0"/>
        <v>2.663546446788672</v>
      </c>
      <c r="H24" s="184">
        <v>6937.5</v>
      </c>
      <c r="I24" s="44">
        <f t="shared" si="1"/>
        <v>0.28374774774774775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3126.8100000000004</v>
      </c>
      <c r="F25" s="184">
        <v>9583.1111111111113</v>
      </c>
      <c r="G25" s="48">
        <f t="shared" si="0"/>
        <v>2.0648204115731721</v>
      </c>
      <c r="H25" s="184">
        <v>7272.2222222222226</v>
      </c>
      <c r="I25" s="44">
        <f t="shared" si="1"/>
        <v>0.31776928953399536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7191.7000000000007</v>
      </c>
      <c r="F26" s="184">
        <v>16716.444444444445</v>
      </c>
      <c r="G26" s="48">
        <f t="shared" si="0"/>
        <v>1.3244079208593855</v>
      </c>
      <c r="H26" s="184">
        <v>14555.333333333334</v>
      </c>
      <c r="I26" s="44">
        <f t="shared" si="1"/>
        <v>0.14847554924502665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2430.2283333333335</v>
      </c>
      <c r="F27" s="184">
        <v>8531</v>
      </c>
      <c r="G27" s="48">
        <f t="shared" si="0"/>
        <v>2.5103697389202795</v>
      </c>
      <c r="H27" s="184">
        <v>8561</v>
      </c>
      <c r="I27" s="44">
        <f t="shared" si="1"/>
        <v>-3.5042635206167503E-3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3862.931111111111</v>
      </c>
      <c r="F28" s="184">
        <v>16166.444444444445</v>
      </c>
      <c r="G28" s="48">
        <f t="shared" si="0"/>
        <v>3.1850201257651793</v>
      </c>
      <c r="H28" s="184">
        <v>15943.111111111111</v>
      </c>
      <c r="I28" s="44">
        <f t="shared" si="1"/>
        <v>1.4008140053523677E-2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7060.881388888889</v>
      </c>
      <c r="F29" s="184">
        <v>21687.5</v>
      </c>
      <c r="G29" s="48">
        <f t="shared" si="0"/>
        <v>2.0715003985377494</v>
      </c>
      <c r="H29" s="184">
        <v>22214.285714285714</v>
      </c>
      <c r="I29" s="44">
        <f t="shared" si="1"/>
        <v>-2.3713826366559464E-2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7049.87</v>
      </c>
      <c r="F30" s="187">
        <v>13750</v>
      </c>
      <c r="G30" s="51">
        <f t="shared" si="0"/>
        <v>0.95039057457797094</v>
      </c>
      <c r="H30" s="187">
        <v>12800</v>
      </c>
      <c r="I30" s="56">
        <f t="shared" si="1"/>
        <v>7.421875E-2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14042.622777777779</v>
      </c>
      <c r="F32" s="190">
        <v>20610.888888888891</v>
      </c>
      <c r="G32" s="45">
        <f>(F32-E32)/E32</f>
        <v>0.46773784463578172</v>
      </c>
      <c r="H32" s="190">
        <v>18666.333333333332</v>
      </c>
      <c r="I32" s="44">
        <f>(F32-H32)/H32</f>
        <v>0.10417447930617825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13617.423888888889</v>
      </c>
      <c r="F33" s="184">
        <v>19499.777777777777</v>
      </c>
      <c r="G33" s="48">
        <f>(F33-E33)/E33</f>
        <v>0.43197259165065605</v>
      </c>
      <c r="H33" s="184">
        <v>18214</v>
      </c>
      <c r="I33" s="44">
        <f>(F33-H33)/H33</f>
        <v>7.0592828471383401E-2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4">
        <v>12945.898095238095</v>
      </c>
      <c r="F34" s="184">
        <v>24600</v>
      </c>
      <c r="G34" s="48">
        <f>(F34-E34)/E34</f>
        <v>0.90021579183051403</v>
      </c>
      <c r="H34" s="184">
        <v>28250</v>
      </c>
      <c r="I34" s="44">
        <f>(F34-H34)/H34</f>
        <v>-0.12920353982300886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9124.6666666666679</v>
      </c>
      <c r="F35" s="184">
        <v>27500</v>
      </c>
      <c r="G35" s="48">
        <f>(F35-E35)/E35</f>
        <v>2.0138087236063416</v>
      </c>
      <c r="H35" s="184">
        <v>27500</v>
      </c>
      <c r="I35" s="44">
        <f>(F35-H35)/H35</f>
        <v>0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9254.14</v>
      </c>
      <c r="F36" s="184">
        <v>44165.333333333336</v>
      </c>
      <c r="G36" s="51">
        <f>(F36-E36)/E36</f>
        <v>3.7724946168237499</v>
      </c>
      <c r="H36" s="184">
        <v>38488.666666666664</v>
      </c>
      <c r="I36" s="56">
        <f>(F36-H36)/H36</f>
        <v>0.14748930421076348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285033.2</v>
      </c>
      <c r="F38" s="184">
        <v>471379.6</v>
      </c>
      <c r="G38" s="45">
        <f t="shared" ref="G38:G43" si="2">(F38-E38)/E38</f>
        <v>0.65377085897362119</v>
      </c>
      <c r="H38" s="184">
        <v>440481.33333333331</v>
      </c>
      <c r="I38" s="44">
        <f t="shared" ref="I38:I43" si="3">(F38-H38)/H38</f>
        <v>7.0146597207297462E-2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162034</v>
      </c>
      <c r="F39" s="184">
        <v>286826.85714285716</v>
      </c>
      <c r="G39" s="48">
        <f t="shared" si="2"/>
        <v>0.77016463916744116</v>
      </c>
      <c r="H39" s="184">
        <v>290855.42857142858</v>
      </c>
      <c r="I39" s="44">
        <f t="shared" si="3"/>
        <v>-1.3850769257972021E-2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114522.3</v>
      </c>
      <c r="F40" s="184">
        <v>221959.6</v>
      </c>
      <c r="G40" s="48">
        <f t="shared" si="2"/>
        <v>0.93813431969144878</v>
      </c>
      <c r="H40" s="184">
        <v>188940.5</v>
      </c>
      <c r="I40" s="44">
        <f t="shared" si="3"/>
        <v>0.17475924960503442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28350.533333333336</v>
      </c>
      <c r="F41" s="184">
        <v>117942.33333333333</v>
      </c>
      <c r="G41" s="48">
        <f t="shared" si="2"/>
        <v>3.1601451354236714</v>
      </c>
      <c r="H41" s="184">
        <v>93793.428571428565</v>
      </c>
      <c r="I41" s="44">
        <f t="shared" si="3"/>
        <v>0.25746904798894432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20666.333333333336</v>
      </c>
      <c r="F42" s="184">
        <v>114999</v>
      </c>
      <c r="G42" s="48">
        <f t="shared" si="2"/>
        <v>4.5645574928627868</v>
      </c>
      <c r="H42" s="184">
        <v>80775.333333333328</v>
      </c>
      <c r="I42" s="44">
        <f t="shared" si="3"/>
        <v>0.42368957520035005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54949.8</v>
      </c>
      <c r="F43" s="184">
        <v>243018.28571428571</v>
      </c>
      <c r="G43" s="51">
        <f t="shared" si="2"/>
        <v>3.422550868506995</v>
      </c>
      <c r="H43" s="184">
        <v>213062.25</v>
      </c>
      <c r="I43" s="59">
        <f t="shared" si="3"/>
        <v>0.1405975751888742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48489.186111111114</v>
      </c>
      <c r="F45" s="184">
        <v>128214.22222222222</v>
      </c>
      <c r="G45" s="45">
        <f t="shared" ref="G45:G50" si="4">(F45-E45)/E45</f>
        <v>1.6441817754668895</v>
      </c>
      <c r="H45" s="184">
        <v>120680.88888888889</v>
      </c>
      <c r="I45" s="44">
        <f t="shared" ref="I45:I50" si="5">(F45-H45)/H45</f>
        <v>6.2423581750953805E-2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39585.605555555558</v>
      </c>
      <c r="F46" s="184">
        <v>111554.77777777778</v>
      </c>
      <c r="G46" s="48">
        <f t="shared" si="4"/>
        <v>1.818064198139363</v>
      </c>
      <c r="H46" s="184">
        <v>99664.222222222219</v>
      </c>
      <c r="I46" s="84">
        <f t="shared" si="5"/>
        <v>0.11930615912541898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119506.125</v>
      </c>
      <c r="F47" s="184">
        <v>328880.42857142858</v>
      </c>
      <c r="G47" s="48">
        <f t="shared" si="4"/>
        <v>1.7519964233751917</v>
      </c>
      <c r="H47" s="184">
        <v>299372.57142857142</v>
      </c>
      <c r="I47" s="84">
        <f t="shared" si="5"/>
        <v>9.8565666861359619E-2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160531.25</v>
      </c>
      <c r="F48" s="184">
        <v>370503.09500000003</v>
      </c>
      <c r="G48" s="48">
        <f t="shared" si="4"/>
        <v>1.307981125170333</v>
      </c>
      <c r="H48" s="184">
        <v>351316.12285714282</v>
      </c>
      <c r="I48" s="84">
        <f t="shared" si="5"/>
        <v>5.4614550527358773E-2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14073.333333333332</v>
      </c>
      <c r="F49" s="184">
        <v>30292</v>
      </c>
      <c r="G49" s="48">
        <f t="shared" si="4"/>
        <v>1.1524396020843204</v>
      </c>
      <c r="H49" s="184">
        <v>29792</v>
      </c>
      <c r="I49" s="44">
        <f t="shared" si="5"/>
        <v>1.6783029001074114E-2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114724.36666666667</v>
      </c>
      <c r="F50" s="184">
        <v>542990</v>
      </c>
      <c r="G50" s="56">
        <f t="shared" si="4"/>
        <v>3.7329962742585052</v>
      </c>
      <c r="H50" s="184">
        <v>540120</v>
      </c>
      <c r="I50" s="59">
        <f t="shared" si="5"/>
        <v>5.3136340072576461E-3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20827</v>
      </c>
      <c r="F52" s="181">
        <v>57400</v>
      </c>
      <c r="G52" s="183">
        <f t="shared" ref="G52:G60" si="6">(F52-E52)/E52</f>
        <v>1.7560378355019926</v>
      </c>
      <c r="H52" s="181">
        <v>53916.666666666664</v>
      </c>
      <c r="I52" s="116">
        <f t="shared" ref="I52:I60" si="7">(F52-H52)/H52</f>
        <v>6.4605873261205607E-2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34371.25</v>
      </c>
      <c r="F53" s="184">
        <v>59543.333333333336</v>
      </c>
      <c r="G53" s="186">
        <f t="shared" si="6"/>
        <v>0.73235868155313921</v>
      </c>
      <c r="H53" s="184">
        <v>56363.333333333336</v>
      </c>
      <c r="I53" s="84">
        <f t="shared" si="7"/>
        <v>5.6419658170205216E-2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28321.599999999999</v>
      </c>
      <c r="F54" s="184">
        <v>52315.6</v>
      </c>
      <c r="G54" s="186">
        <f t="shared" si="6"/>
        <v>0.84719789842381787</v>
      </c>
      <c r="H54" s="184">
        <v>48061.599999999999</v>
      </c>
      <c r="I54" s="84">
        <f t="shared" si="7"/>
        <v>8.8511410356708897E-2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27694.6</v>
      </c>
      <c r="F55" s="184">
        <v>67606.25</v>
      </c>
      <c r="G55" s="186">
        <f t="shared" si="6"/>
        <v>1.4411347338470317</v>
      </c>
      <c r="H55" s="184">
        <v>62615</v>
      </c>
      <c r="I55" s="84">
        <f t="shared" si="7"/>
        <v>7.9713327477441503E-2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19451.599999999999</v>
      </c>
      <c r="F56" s="184">
        <v>33796.25</v>
      </c>
      <c r="G56" s="191">
        <f t="shared" si="6"/>
        <v>0.73745347426432795</v>
      </c>
      <c r="H56" s="184">
        <v>31762.5</v>
      </c>
      <c r="I56" s="85">
        <f t="shared" si="7"/>
        <v>6.4029909484454944E-2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4766.62</v>
      </c>
      <c r="F57" s="187">
        <v>35000</v>
      </c>
      <c r="G57" s="189">
        <f t="shared" si="6"/>
        <v>6.3427292295169329</v>
      </c>
      <c r="H57" s="187">
        <v>35000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41347</v>
      </c>
      <c r="F58" s="190">
        <v>84064</v>
      </c>
      <c r="G58" s="44">
        <f t="shared" si="6"/>
        <v>1.0331342056255592</v>
      </c>
      <c r="H58" s="190">
        <v>79449.71428571429</v>
      </c>
      <c r="I58" s="44">
        <f t="shared" si="7"/>
        <v>5.8078065550896465E-2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42744.142857142855</v>
      </c>
      <c r="F59" s="184">
        <v>87464.666666666672</v>
      </c>
      <c r="G59" s="48">
        <f t="shared" si="6"/>
        <v>1.0462374683470976</v>
      </c>
      <c r="H59" s="184">
        <v>82066.333333333328</v>
      </c>
      <c r="I59" s="44">
        <f t="shared" si="7"/>
        <v>6.5780120959061689E-2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218000</v>
      </c>
      <c r="F60" s="184">
        <v>555900</v>
      </c>
      <c r="G60" s="51">
        <f t="shared" si="6"/>
        <v>1.55</v>
      </c>
      <c r="H60" s="184">
        <v>505550</v>
      </c>
      <c r="I60" s="51">
        <f t="shared" si="7"/>
        <v>9.9594501038472949E-2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50694.162222222214</v>
      </c>
      <c r="F62" s="184">
        <v>144406</v>
      </c>
      <c r="G62" s="45">
        <f t="shared" ref="G62:G67" si="8">(F62-E62)/E62</f>
        <v>1.8485725706834624</v>
      </c>
      <c r="H62" s="184">
        <v>124141.625</v>
      </c>
      <c r="I62" s="44">
        <f t="shared" ref="I62:I67" si="9">(F62-H62)/H62</f>
        <v>0.16323594120827725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350689.32476190478</v>
      </c>
      <c r="F63" s="184">
        <v>706171.25</v>
      </c>
      <c r="G63" s="48">
        <f t="shared" si="8"/>
        <v>1.0136662285897762</v>
      </c>
      <c r="H63" s="184">
        <v>706187</v>
      </c>
      <c r="I63" s="44">
        <f t="shared" si="9"/>
        <v>-2.2302874451101479E-5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153380.00000000003</v>
      </c>
      <c r="F64" s="184">
        <v>446945.75</v>
      </c>
      <c r="G64" s="48">
        <f t="shared" si="8"/>
        <v>1.9139767244751593</v>
      </c>
      <c r="H64" s="184">
        <v>444545.5</v>
      </c>
      <c r="I64" s="84">
        <f t="shared" si="9"/>
        <v>5.3993348262438828E-3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77999</v>
      </c>
      <c r="F65" s="184">
        <v>205012</v>
      </c>
      <c r="G65" s="48">
        <f t="shared" si="8"/>
        <v>1.6283926717009192</v>
      </c>
      <c r="H65" s="184">
        <v>193295.75</v>
      </c>
      <c r="I65" s="84">
        <f t="shared" si="9"/>
        <v>6.0613076076426929E-2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41564.416666666672</v>
      </c>
      <c r="F66" s="184">
        <v>90257.25</v>
      </c>
      <c r="G66" s="48">
        <f t="shared" si="8"/>
        <v>1.1715028680381654</v>
      </c>
      <c r="H66" s="184">
        <v>87344.125</v>
      </c>
      <c r="I66" s="84">
        <f t="shared" si="9"/>
        <v>3.3352271832822182E-2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33854.666666666672</v>
      </c>
      <c r="F67" s="184">
        <v>71735.75</v>
      </c>
      <c r="G67" s="51">
        <f t="shared" si="8"/>
        <v>1.1189323973061318</v>
      </c>
      <c r="H67" s="184">
        <v>66394.5</v>
      </c>
      <c r="I67" s="85">
        <f t="shared" si="9"/>
        <v>8.0447175594363984E-2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44894.284523809525</v>
      </c>
      <c r="F69" s="190">
        <v>82654.125</v>
      </c>
      <c r="G69" s="45">
        <f>(F69-E69)/E69</f>
        <v>0.84108346700936232</v>
      </c>
      <c r="H69" s="190">
        <v>73696.142857142855</v>
      </c>
      <c r="I69" s="44">
        <f>(F69-H69)/H69</f>
        <v>0.12155293066316714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21680.5</v>
      </c>
      <c r="F70" s="184">
        <v>64795.75</v>
      </c>
      <c r="G70" s="48">
        <f>(F70-E70)/E70</f>
        <v>1.9886649293143608</v>
      </c>
      <c r="H70" s="184">
        <v>60098.25</v>
      </c>
      <c r="I70" s="44">
        <f>(F70-H70)/H70</f>
        <v>7.8163673651063054E-2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14882.573333333334</v>
      </c>
      <c r="F71" s="184">
        <v>28789.666666666668</v>
      </c>
      <c r="G71" s="48">
        <f>(F71-E71)/E71</f>
        <v>0.93445488369842855</v>
      </c>
      <c r="H71" s="184">
        <v>26693</v>
      </c>
      <c r="I71" s="44">
        <f>(F71-H71)/H71</f>
        <v>7.8547434408521632E-2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24025.75</v>
      </c>
      <c r="F72" s="184">
        <v>40115</v>
      </c>
      <c r="G72" s="48">
        <f>(F72-E72)/E72</f>
        <v>0.66966691986722582</v>
      </c>
      <c r="H72" s="184">
        <v>40115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16000.914285714287</v>
      </c>
      <c r="F73" s="193">
        <v>32058.6</v>
      </c>
      <c r="G73" s="48">
        <f>(F73-E73)/E73</f>
        <v>1.0035480115421973</v>
      </c>
      <c r="H73" s="193">
        <v>30923.833333333332</v>
      </c>
      <c r="I73" s="59">
        <f>(F73-H73)/H73</f>
        <v>3.6695536883633438E-2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15972.86</v>
      </c>
      <c r="F75" s="181">
        <v>23664</v>
      </c>
      <c r="G75" s="44">
        <f t="shared" ref="G75:G81" si="10">(F75-E75)/E75</f>
        <v>0.48151301645416034</v>
      </c>
      <c r="H75" s="181">
        <v>25803.333333333332</v>
      </c>
      <c r="I75" s="45">
        <f t="shared" ref="I75:I81" si="11">(F75-H75)/H75</f>
        <v>-8.2909184859837184E-2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15658.275</v>
      </c>
      <c r="F76" s="184">
        <v>32204.714285714286</v>
      </c>
      <c r="G76" s="48">
        <f t="shared" si="10"/>
        <v>1.0567217197114172</v>
      </c>
      <c r="H76" s="184">
        <v>31255.428571428572</v>
      </c>
      <c r="I76" s="44">
        <f t="shared" si="11"/>
        <v>3.0371866829990657E-2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6226.88</v>
      </c>
      <c r="F77" s="184">
        <v>17611.333333333332</v>
      </c>
      <c r="G77" s="48">
        <f t="shared" si="10"/>
        <v>1.8282756907686242</v>
      </c>
      <c r="H77" s="184">
        <v>14960.6</v>
      </c>
      <c r="I77" s="44">
        <f t="shared" si="11"/>
        <v>0.17718095085312965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10986.288888888888</v>
      </c>
      <c r="F78" s="184">
        <v>25798.666666666668</v>
      </c>
      <c r="G78" s="48">
        <f t="shared" si="10"/>
        <v>1.34826035684884</v>
      </c>
      <c r="H78" s="184">
        <v>23571.625</v>
      </c>
      <c r="I78" s="44">
        <f t="shared" si="11"/>
        <v>9.4479768224153743E-2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17796.653333333332</v>
      </c>
      <c r="F79" s="184">
        <v>37991.857142857145</v>
      </c>
      <c r="G79" s="48">
        <f t="shared" si="10"/>
        <v>1.1347753665402904</v>
      </c>
      <c r="H79" s="184">
        <v>34710.428571428572</v>
      </c>
      <c r="I79" s="44">
        <f t="shared" si="11"/>
        <v>9.4537253110427932E-2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56000</v>
      </c>
      <c r="F80" s="184">
        <v>143332.66666666666</v>
      </c>
      <c r="G80" s="48">
        <f t="shared" si="10"/>
        <v>1.5595119047619046</v>
      </c>
      <c r="H80" s="184">
        <v>143332.66666666666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27534.904761904756</v>
      </c>
      <c r="F81" s="187">
        <v>49337.8</v>
      </c>
      <c r="G81" s="51">
        <f t="shared" si="10"/>
        <v>0.79182751589757117</v>
      </c>
      <c r="H81" s="187">
        <v>47437.8</v>
      </c>
      <c r="I81" s="56">
        <f t="shared" si="11"/>
        <v>4.0052447626154668E-2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203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212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1" t="s">
        <v>3</v>
      </c>
      <c r="B12" s="227"/>
      <c r="C12" s="229" t="s">
        <v>0</v>
      </c>
      <c r="D12" s="223" t="s">
        <v>23</v>
      </c>
      <c r="E12" s="223" t="s">
        <v>208</v>
      </c>
      <c r="F12" s="231" t="s">
        <v>214</v>
      </c>
      <c r="G12" s="223" t="s">
        <v>197</v>
      </c>
      <c r="H12" s="231" t="s">
        <v>210</v>
      </c>
      <c r="I12" s="223" t="s">
        <v>187</v>
      </c>
    </row>
    <row r="13" spans="1:9" ht="30.75" customHeight="1" thickBot="1">
      <c r="A13" s="222"/>
      <c r="B13" s="228"/>
      <c r="C13" s="230"/>
      <c r="D13" s="224"/>
      <c r="E13" s="224"/>
      <c r="F13" s="232"/>
      <c r="G13" s="224"/>
      <c r="H13" s="232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7677.28</v>
      </c>
      <c r="F15" s="155">
        <v>13966.6</v>
      </c>
      <c r="G15" s="44">
        <f>(F15-E15)/E15</f>
        <v>0.81921201258779164</v>
      </c>
      <c r="H15" s="155">
        <v>14800</v>
      </c>
      <c r="I15" s="118">
        <f>(F15-H15)/H15</f>
        <v>-5.6310810810810789E-2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6070.5355555555552</v>
      </c>
      <c r="F16" s="155">
        <v>16333.2</v>
      </c>
      <c r="G16" s="48">
        <f t="shared" ref="G16:G39" si="0">(F16-E16)/E16</f>
        <v>1.6905698600269943</v>
      </c>
      <c r="H16" s="155">
        <v>12000</v>
      </c>
      <c r="I16" s="48">
        <f>(F16-H16)/H16</f>
        <v>0.36110000000000009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5696.844444444444</v>
      </c>
      <c r="F17" s="155">
        <v>15300</v>
      </c>
      <c r="G17" s="48">
        <f t="shared" si="0"/>
        <v>1.6856973451189357</v>
      </c>
      <c r="H17" s="155">
        <v>12266.666000000001</v>
      </c>
      <c r="I17" s="48">
        <f t="shared" ref="I17:I29" si="1">(F17-H17)/H17</f>
        <v>0.24728267648275404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5722.42</v>
      </c>
      <c r="F18" s="155">
        <v>9700</v>
      </c>
      <c r="G18" s="48">
        <f t="shared" si="0"/>
        <v>0.69508704359344475</v>
      </c>
      <c r="H18" s="155">
        <v>9033.32</v>
      </c>
      <c r="I18" s="48">
        <f t="shared" si="1"/>
        <v>7.3802322955458272E-2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14106.971428571429</v>
      </c>
      <c r="F19" s="155">
        <v>28900</v>
      </c>
      <c r="G19" s="48">
        <f t="shared" si="0"/>
        <v>1.0486324897112673</v>
      </c>
      <c r="H19" s="155">
        <v>23766.66</v>
      </c>
      <c r="I19" s="48">
        <f t="shared" si="1"/>
        <v>0.21598912089456407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8945.7400000000016</v>
      </c>
      <c r="F20" s="155">
        <v>15566.6</v>
      </c>
      <c r="G20" s="48">
        <f t="shared" si="0"/>
        <v>0.74011317118539077</v>
      </c>
      <c r="H20" s="155">
        <v>16800</v>
      </c>
      <c r="I20" s="48">
        <f t="shared" si="1"/>
        <v>-7.3416666666666644E-2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4744.0200000000004</v>
      </c>
      <c r="F21" s="155">
        <v>11400</v>
      </c>
      <c r="G21" s="48">
        <f t="shared" si="0"/>
        <v>1.4030252823554705</v>
      </c>
      <c r="H21" s="155">
        <v>12866.66</v>
      </c>
      <c r="I21" s="48">
        <f t="shared" si="1"/>
        <v>-0.11398917823273483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1902.51</v>
      </c>
      <c r="F22" s="155">
        <v>7300</v>
      </c>
      <c r="G22" s="48">
        <f t="shared" si="0"/>
        <v>2.8370363362084823</v>
      </c>
      <c r="H22" s="155">
        <v>4900</v>
      </c>
      <c r="I22" s="48">
        <f t="shared" si="1"/>
        <v>0.48979591836734693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2424.2600000000002</v>
      </c>
      <c r="F23" s="155">
        <v>6900</v>
      </c>
      <c r="G23" s="48">
        <f t="shared" si="0"/>
        <v>1.8462293648371046</v>
      </c>
      <c r="H23" s="155">
        <v>5300</v>
      </c>
      <c r="I23" s="48">
        <f t="shared" si="1"/>
        <v>0.30188679245283018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2430.9777777777776</v>
      </c>
      <c r="F24" s="155">
        <v>6333.2</v>
      </c>
      <c r="G24" s="48">
        <f t="shared" si="0"/>
        <v>1.6052068669214035</v>
      </c>
      <c r="H24" s="155">
        <v>5000</v>
      </c>
      <c r="I24" s="48">
        <f t="shared" si="1"/>
        <v>0.26663999999999999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3126.8100000000004</v>
      </c>
      <c r="F25" s="155">
        <v>7333.2</v>
      </c>
      <c r="G25" s="48">
        <f t="shared" si="0"/>
        <v>1.3452656221516495</v>
      </c>
      <c r="H25" s="155">
        <v>5433.32</v>
      </c>
      <c r="I25" s="48">
        <f t="shared" si="1"/>
        <v>0.34967202373502759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7191.7000000000007</v>
      </c>
      <c r="F26" s="155">
        <v>12500</v>
      </c>
      <c r="G26" s="48">
        <f t="shared" si="0"/>
        <v>0.73811477119457136</v>
      </c>
      <c r="H26" s="155">
        <v>9200</v>
      </c>
      <c r="I26" s="48">
        <f t="shared" si="1"/>
        <v>0.35869565217391303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2430.2283333333335</v>
      </c>
      <c r="F27" s="155">
        <v>6033.2</v>
      </c>
      <c r="G27" s="48">
        <f t="shared" si="0"/>
        <v>1.4825650813332354</v>
      </c>
      <c r="H27" s="155">
        <v>4700</v>
      </c>
      <c r="I27" s="48">
        <f t="shared" si="1"/>
        <v>0.28365957446808504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3862.931111111111</v>
      </c>
      <c r="F28" s="155">
        <v>13800</v>
      </c>
      <c r="G28" s="48">
        <f t="shared" si="0"/>
        <v>2.5724168003686323</v>
      </c>
      <c r="H28" s="155">
        <v>13600</v>
      </c>
      <c r="I28" s="48">
        <f t="shared" si="1"/>
        <v>1.4705882352941176E-2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7060.881388888889</v>
      </c>
      <c r="F29" s="155">
        <v>16240</v>
      </c>
      <c r="G29" s="48">
        <f t="shared" si="0"/>
        <v>1.2999961485765095</v>
      </c>
      <c r="H29" s="155">
        <v>17000</v>
      </c>
      <c r="I29" s="48">
        <f t="shared" si="1"/>
        <v>-4.4705882352941179E-2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7049.87</v>
      </c>
      <c r="F30" s="158">
        <v>11766.6</v>
      </c>
      <c r="G30" s="51">
        <f t="shared" si="0"/>
        <v>0.66905205344212026</v>
      </c>
      <c r="H30" s="158">
        <v>11500</v>
      </c>
      <c r="I30" s="51">
        <f>(F30-H30)/H30</f>
        <v>2.3182608695652206E-2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14042.622777777779</v>
      </c>
      <c r="F32" s="155">
        <v>19000</v>
      </c>
      <c r="G32" s="44">
        <f t="shared" si="0"/>
        <v>0.35302359827447549</v>
      </c>
      <c r="H32" s="155">
        <v>18733.32</v>
      </c>
      <c r="I32" s="45">
        <f>(F32-H32)/H32</f>
        <v>1.4235597320709852E-2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13617.423888888889</v>
      </c>
      <c r="F33" s="155">
        <v>18100</v>
      </c>
      <c r="G33" s="48">
        <f t="shared" si="0"/>
        <v>0.32917945036349061</v>
      </c>
      <c r="H33" s="155">
        <v>18566.66</v>
      </c>
      <c r="I33" s="48">
        <f>(F33-H33)/H33</f>
        <v>-2.5134299868689352E-2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12945.898095238095</v>
      </c>
      <c r="F34" s="155">
        <v>21466.6</v>
      </c>
      <c r="G34" s="48">
        <f>(F34-E34)/E34</f>
        <v>0.65817773645971178</v>
      </c>
      <c r="H34" s="155">
        <v>27966.659999999996</v>
      </c>
      <c r="I34" s="48">
        <f>(F34-H34)/H34</f>
        <v>-0.23242174789552983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9124.6666666666679</v>
      </c>
      <c r="F35" s="155">
        <v>13066.6</v>
      </c>
      <c r="G35" s="48">
        <f t="shared" si="0"/>
        <v>0.43200847519544078</v>
      </c>
      <c r="H35" s="155">
        <v>12966.6</v>
      </c>
      <c r="I35" s="48">
        <f>(F35-H35)/H35</f>
        <v>7.7121219132232043E-3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9254.14</v>
      </c>
      <c r="F36" s="155">
        <v>38000</v>
      </c>
      <c r="G36" s="55">
        <f t="shared" si="0"/>
        <v>3.1062702747094817</v>
      </c>
      <c r="H36" s="155">
        <v>31800</v>
      </c>
      <c r="I36" s="48">
        <f>(F36-H36)/H36</f>
        <v>0.19496855345911951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285033.2</v>
      </c>
      <c r="F38" s="156">
        <v>420000</v>
      </c>
      <c r="G38" s="45">
        <f t="shared" si="0"/>
        <v>0.47351255923871316</v>
      </c>
      <c r="H38" s="156">
        <v>396666.6</v>
      </c>
      <c r="I38" s="45">
        <f>(F38-H38)/H38</f>
        <v>5.8823707365329034E-2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162034</v>
      </c>
      <c r="F39" s="157">
        <v>319000</v>
      </c>
      <c r="G39" s="51">
        <f t="shared" si="0"/>
        <v>0.96872261377241808</v>
      </c>
      <c r="H39" s="157">
        <v>298000</v>
      </c>
      <c r="I39" s="51">
        <f>(F39-H39)/H39</f>
        <v>7.0469798657718116E-2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204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215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1" t="s">
        <v>3</v>
      </c>
      <c r="B12" s="227"/>
      <c r="C12" s="229" t="s">
        <v>0</v>
      </c>
      <c r="D12" s="223" t="s">
        <v>213</v>
      </c>
      <c r="E12" s="231" t="s">
        <v>214</v>
      </c>
      <c r="F12" s="238" t="s">
        <v>186</v>
      </c>
      <c r="G12" s="223" t="s">
        <v>208</v>
      </c>
      <c r="H12" s="240" t="s">
        <v>216</v>
      </c>
      <c r="I12" s="236" t="s">
        <v>196</v>
      </c>
    </row>
    <row r="13" spans="1:9" ht="39.75" customHeight="1" thickBot="1">
      <c r="A13" s="222"/>
      <c r="B13" s="228"/>
      <c r="C13" s="230"/>
      <c r="D13" s="224"/>
      <c r="E13" s="232"/>
      <c r="F13" s="239"/>
      <c r="G13" s="224"/>
      <c r="H13" s="241"/>
      <c r="I13" s="237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20277.777777777777</v>
      </c>
      <c r="E15" s="144">
        <v>13966.6</v>
      </c>
      <c r="F15" s="67">
        <f t="shared" ref="F15:F30" si="0">D15-E15</f>
        <v>6311.177777777777</v>
      </c>
      <c r="G15" s="42">
        <v>7677.28</v>
      </c>
      <c r="H15" s="66">
        <f>AVERAGE(D15:E15)</f>
        <v>17122.18888888889</v>
      </c>
      <c r="I15" s="69">
        <f>(H15-G15)/G15</f>
        <v>1.2302415554582993</v>
      </c>
    </row>
    <row r="16" spans="1:9" ht="16.5" customHeight="1">
      <c r="A16" s="37"/>
      <c r="B16" s="34" t="s">
        <v>5</v>
      </c>
      <c r="C16" s="15" t="s">
        <v>164</v>
      </c>
      <c r="D16" s="144">
        <v>22718.5</v>
      </c>
      <c r="E16" s="144">
        <v>16333.2</v>
      </c>
      <c r="F16" s="71">
        <f t="shared" si="0"/>
        <v>6385.2999999999993</v>
      </c>
      <c r="G16" s="46">
        <v>6070.5355555555552</v>
      </c>
      <c r="H16" s="68">
        <f t="shared" ref="H16:H30" si="1">AVERAGE(D16:E16)</f>
        <v>19525.849999999999</v>
      </c>
      <c r="I16" s="72">
        <f t="shared" ref="I16:I39" si="2">(H16-G16)/G16</f>
        <v>2.2164954510694828</v>
      </c>
    </row>
    <row r="17" spans="1:9" ht="16.5">
      <c r="A17" s="37"/>
      <c r="B17" s="34" t="s">
        <v>6</v>
      </c>
      <c r="C17" s="15" t="s">
        <v>165</v>
      </c>
      <c r="D17" s="144">
        <v>21062.25</v>
      </c>
      <c r="E17" s="144">
        <v>15300</v>
      </c>
      <c r="F17" s="71">
        <f t="shared" si="0"/>
        <v>5762.25</v>
      </c>
      <c r="G17" s="46">
        <v>5696.844444444444</v>
      </c>
      <c r="H17" s="68">
        <f t="shared" si="1"/>
        <v>18181.125</v>
      </c>
      <c r="I17" s="72">
        <f t="shared" si="2"/>
        <v>2.1914378525343468</v>
      </c>
    </row>
    <row r="18" spans="1:9" ht="16.5">
      <c r="A18" s="37"/>
      <c r="B18" s="34" t="s">
        <v>7</v>
      </c>
      <c r="C18" s="15" t="s">
        <v>166</v>
      </c>
      <c r="D18" s="144">
        <v>13166.444444444445</v>
      </c>
      <c r="E18" s="144">
        <v>9700</v>
      </c>
      <c r="F18" s="71">
        <f t="shared" si="0"/>
        <v>3466.4444444444453</v>
      </c>
      <c r="G18" s="46">
        <v>5722.42</v>
      </c>
      <c r="H18" s="68">
        <f t="shared" si="1"/>
        <v>11433.222222222223</v>
      </c>
      <c r="I18" s="72">
        <f t="shared" si="2"/>
        <v>0.99796977890861249</v>
      </c>
    </row>
    <row r="19" spans="1:9" ht="16.5">
      <c r="A19" s="37"/>
      <c r="B19" s="34" t="s">
        <v>8</v>
      </c>
      <c r="C19" s="15" t="s">
        <v>167</v>
      </c>
      <c r="D19" s="144">
        <v>37928.285714285717</v>
      </c>
      <c r="E19" s="144">
        <v>28900</v>
      </c>
      <c r="F19" s="71">
        <f t="shared" si="0"/>
        <v>9028.2857142857174</v>
      </c>
      <c r="G19" s="46">
        <v>14106.971428571429</v>
      </c>
      <c r="H19" s="68">
        <f t="shared" si="1"/>
        <v>33414.142857142855</v>
      </c>
      <c r="I19" s="72">
        <f t="shared" si="2"/>
        <v>1.3686262516607794</v>
      </c>
    </row>
    <row r="20" spans="1:9" ht="16.5">
      <c r="A20" s="37"/>
      <c r="B20" s="34" t="s">
        <v>9</v>
      </c>
      <c r="C20" s="15" t="s">
        <v>168</v>
      </c>
      <c r="D20" s="144">
        <v>23493.5</v>
      </c>
      <c r="E20" s="144">
        <v>15566.6</v>
      </c>
      <c r="F20" s="71">
        <f t="shared" si="0"/>
        <v>7926.9</v>
      </c>
      <c r="G20" s="46">
        <v>8945.7400000000016</v>
      </c>
      <c r="H20" s="68">
        <f t="shared" si="1"/>
        <v>19530.05</v>
      </c>
      <c r="I20" s="72">
        <f t="shared" si="2"/>
        <v>1.1831676306264205</v>
      </c>
    </row>
    <row r="21" spans="1:9" ht="16.5">
      <c r="A21" s="37"/>
      <c r="B21" s="34" t="s">
        <v>10</v>
      </c>
      <c r="C21" s="15" t="s">
        <v>169</v>
      </c>
      <c r="D21" s="144">
        <v>14333.111111111111</v>
      </c>
      <c r="E21" s="144">
        <v>11400</v>
      </c>
      <c r="F21" s="71">
        <f t="shared" si="0"/>
        <v>2933.1111111111113</v>
      </c>
      <c r="G21" s="46">
        <v>4744.0200000000004</v>
      </c>
      <c r="H21" s="68">
        <f t="shared" si="1"/>
        <v>12866.555555555555</v>
      </c>
      <c r="I21" s="72">
        <f t="shared" si="2"/>
        <v>1.7121630084939679</v>
      </c>
    </row>
    <row r="22" spans="1:9" ht="16.5">
      <c r="A22" s="37"/>
      <c r="B22" s="34" t="s">
        <v>11</v>
      </c>
      <c r="C22" s="15" t="s">
        <v>170</v>
      </c>
      <c r="D22" s="144">
        <v>7638.666666666667</v>
      </c>
      <c r="E22" s="144">
        <v>7300</v>
      </c>
      <c r="F22" s="71">
        <f t="shared" si="0"/>
        <v>338.66666666666697</v>
      </c>
      <c r="G22" s="46">
        <v>1902.51</v>
      </c>
      <c r="H22" s="68">
        <f t="shared" si="1"/>
        <v>7469.3333333333339</v>
      </c>
      <c r="I22" s="72">
        <f t="shared" si="2"/>
        <v>2.9260415626374283</v>
      </c>
    </row>
    <row r="23" spans="1:9" ht="16.5">
      <c r="A23" s="37"/>
      <c r="B23" s="34" t="s">
        <v>12</v>
      </c>
      <c r="C23" s="15" t="s">
        <v>171</v>
      </c>
      <c r="D23" s="144">
        <v>8906</v>
      </c>
      <c r="E23" s="144">
        <v>6900</v>
      </c>
      <c r="F23" s="71">
        <f t="shared" si="0"/>
        <v>2006</v>
      </c>
      <c r="G23" s="46">
        <v>2424.2600000000002</v>
      </c>
      <c r="H23" s="68">
        <f t="shared" si="1"/>
        <v>7903</v>
      </c>
      <c r="I23" s="72">
        <f t="shared" si="2"/>
        <v>2.2599638652619767</v>
      </c>
    </row>
    <row r="24" spans="1:9" ht="16.5">
      <c r="A24" s="37"/>
      <c r="B24" s="34" t="s">
        <v>13</v>
      </c>
      <c r="C24" s="15" t="s">
        <v>172</v>
      </c>
      <c r="D24" s="144">
        <v>8906</v>
      </c>
      <c r="E24" s="144">
        <v>6333.2</v>
      </c>
      <c r="F24" s="71">
        <f t="shared" si="0"/>
        <v>2572.8000000000002</v>
      </c>
      <c r="G24" s="46">
        <v>2430.9777777777776</v>
      </c>
      <c r="H24" s="68">
        <f t="shared" si="1"/>
        <v>7619.6</v>
      </c>
      <c r="I24" s="72">
        <f t="shared" si="2"/>
        <v>2.134376656855038</v>
      </c>
    </row>
    <row r="25" spans="1:9" ht="16.5">
      <c r="A25" s="37"/>
      <c r="B25" s="34" t="s">
        <v>14</v>
      </c>
      <c r="C25" s="15" t="s">
        <v>173</v>
      </c>
      <c r="D25" s="144">
        <v>9583.1111111111113</v>
      </c>
      <c r="E25" s="144">
        <v>7333.2</v>
      </c>
      <c r="F25" s="71">
        <f t="shared" si="0"/>
        <v>2249.9111111111115</v>
      </c>
      <c r="G25" s="46">
        <v>3126.8100000000004</v>
      </c>
      <c r="H25" s="68">
        <f t="shared" si="1"/>
        <v>8458.1555555555551</v>
      </c>
      <c r="I25" s="72">
        <f t="shared" si="2"/>
        <v>1.7050430168624107</v>
      </c>
    </row>
    <row r="26" spans="1:9" ht="16.5">
      <c r="A26" s="37"/>
      <c r="B26" s="34" t="s">
        <v>15</v>
      </c>
      <c r="C26" s="15" t="s">
        <v>174</v>
      </c>
      <c r="D26" s="144">
        <v>16716.444444444445</v>
      </c>
      <c r="E26" s="144">
        <v>12500</v>
      </c>
      <c r="F26" s="71">
        <f t="shared" si="0"/>
        <v>4216.4444444444453</v>
      </c>
      <c r="G26" s="46">
        <v>7191.7000000000007</v>
      </c>
      <c r="H26" s="68">
        <f t="shared" si="1"/>
        <v>14608.222222222223</v>
      </c>
      <c r="I26" s="72">
        <f t="shared" si="2"/>
        <v>1.0312613460269784</v>
      </c>
    </row>
    <row r="27" spans="1:9" ht="16.5">
      <c r="A27" s="37"/>
      <c r="B27" s="34" t="s">
        <v>16</v>
      </c>
      <c r="C27" s="15" t="s">
        <v>175</v>
      </c>
      <c r="D27" s="144">
        <v>8531</v>
      </c>
      <c r="E27" s="144">
        <v>6033.2</v>
      </c>
      <c r="F27" s="71">
        <f t="shared" si="0"/>
        <v>2497.8000000000002</v>
      </c>
      <c r="G27" s="46">
        <v>2430.2283333333335</v>
      </c>
      <c r="H27" s="68">
        <f t="shared" si="1"/>
        <v>7282.1</v>
      </c>
      <c r="I27" s="72">
        <f t="shared" si="2"/>
        <v>1.9964674101267577</v>
      </c>
    </row>
    <row r="28" spans="1:9" ht="16.5">
      <c r="A28" s="37"/>
      <c r="B28" s="34" t="s">
        <v>17</v>
      </c>
      <c r="C28" s="15" t="s">
        <v>176</v>
      </c>
      <c r="D28" s="144">
        <v>16166.444444444445</v>
      </c>
      <c r="E28" s="144">
        <v>13800</v>
      </c>
      <c r="F28" s="71">
        <f t="shared" si="0"/>
        <v>2366.4444444444453</v>
      </c>
      <c r="G28" s="46">
        <v>3862.931111111111</v>
      </c>
      <c r="H28" s="68">
        <f t="shared" si="1"/>
        <v>14983.222222222223</v>
      </c>
      <c r="I28" s="72">
        <f t="shared" si="2"/>
        <v>2.8787184630669058</v>
      </c>
    </row>
    <row r="29" spans="1:9" ht="16.5">
      <c r="A29" s="37"/>
      <c r="B29" s="34" t="s">
        <v>18</v>
      </c>
      <c r="C29" s="15" t="s">
        <v>177</v>
      </c>
      <c r="D29" s="144">
        <v>21687.5</v>
      </c>
      <c r="E29" s="144">
        <v>16240</v>
      </c>
      <c r="F29" s="71">
        <f t="shared" si="0"/>
        <v>5447.5</v>
      </c>
      <c r="G29" s="46">
        <v>7060.881388888889</v>
      </c>
      <c r="H29" s="68">
        <f t="shared" si="1"/>
        <v>18963.75</v>
      </c>
      <c r="I29" s="72">
        <f t="shared" si="2"/>
        <v>1.6857482735571294</v>
      </c>
    </row>
    <row r="30" spans="1:9" ht="17.25" thickBot="1">
      <c r="A30" s="38"/>
      <c r="B30" s="36" t="s">
        <v>19</v>
      </c>
      <c r="C30" s="16" t="s">
        <v>178</v>
      </c>
      <c r="D30" s="155">
        <v>13750</v>
      </c>
      <c r="E30" s="147">
        <v>11766.6</v>
      </c>
      <c r="F30" s="74">
        <f t="shared" si="0"/>
        <v>1983.3999999999996</v>
      </c>
      <c r="G30" s="49">
        <v>7049.87</v>
      </c>
      <c r="H30" s="100">
        <f t="shared" si="1"/>
        <v>12758.3</v>
      </c>
      <c r="I30" s="75">
        <f t="shared" si="2"/>
        <v>0.80972131401004555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20610.888888888891</v>
      </c>
      <c r="E32" s="144">
        <v>19000</v>
      </c>
      <c r="F32" s="67">
        <f>D32-E32</f>
        <v>1610.8888888888905</v>
      </c>
      <c r="G32" s="54">
        <v>14042.622777777779</v>
      </c>
      <c r="H32" s="68">
        <f>AVERAGE(D32:E32)</f>
        <v>19805.444444444445</v>
      </c>
      <c r="I32" s="78">
        <f t="shared" si="2"/>
        <v>0.41038072145512861</v>
      </c>
    </row>
    <row r="33" spans="1:9" ht="16.5">
      <c r="A33" s="37"/>
      <c r="B33" s="34" t="s">
        <v>27</v>
      </c>
      <c r="C33" s="15" t="s">
        <v>180</v>
      </c>
      <c r="D33" s="47">
        <v>19499.777777777777</v>
      </c>
      <c r="E33" s="144">
        <v>18100</v>
      </c>
      <c r="F33" s="79">
        <f>D33-E33</f>
        <v>1399.7777777777774</v>
      </c>
      <c r="G33" s="46">
        <v>13617.423888888889</v>
      </c>
      <c r="H33" s="68">
        <f>AVERAGE(D33:E33)</f>
        <v>18799.888888888891</v>
      </c>
      <c r="I33" s="72">
        <f t="shared" si="2"/>
        <v>0.3805760210070735</v>
      </c>
    </row>
    <row r="34" spans="1:9" ht="16.5">
      <c r="A34" s="37"/>
      <c r="B34" s="39" t="s">
        <v>28</v>
      </c>
      <c r="C34" s="15" t="s">
        <v>181</v>
      </c>
      <c r="D34" s="47">
        <v>24600</v>
      </c>
      <c r="E34" s="144">
        <v>21466.6</v>
      </c>
      <c r="F34" s="71">
        <f>D34-E34</f>
        <v>3133.4000000000015</v>
      </c>
      <c r="G34" s="46">
        <v>12945.898095238095</v>
      </c>
      <c r="H34" s="68">
        <f>AVERAGE(D34:E34)</f>
        <v>23033.3</v>
      </c>
      <c r="I34" s="72">
        <f t="shared" si="2"/>
        <v>0.77919676414511285</v>
      </c>
    </row>
    <row r="35" spans="1:9" ht="16.5">
      <c r="A35" s="37"/>
      <c r="B35" s="34" t="s">
        <v>29</v>
      </c>
      <c r="C35" s="15" t="s">
        <v>182</v>
      </c>
      <c r="D35" s="47">
        <v>27500</v>
      </c>
      <c r="E35" s="144">
        <v>13066.6</v>
      </c>
      <c r="F35" s="79">
        <f>D35-E35</f>
        <v>14433.4</v>
      </c>
      <c r="G35" s="46">
        <v>9124.6666666666679</v>
      </c>
      <c r="H35" s="68">
        <f>AVERAGE(D35:E35)</f>
        <v>20283.3</v>
      </c>
      <c r="I35" s="72">
        <f t="shared" si="2"/>
        <v>1.222908599400891</v>
      </c>
    </row>
    <row r="36" spans="1:9" ht="17.25" thickBot="1">
      <c r="A36" s="38"/>
      <c r="B36" s="39" t="s">
        <v>30</v>
      </c>
      <c r="C36" s="15" t="s">
        <v>183</v>
      </c>
      <c r="D36" s="50">
        <v>44165.333333333336</v>
      </c>
      <c r="E36" s="144">
        <v>38000</v>
      </c>
      <c r="F36" s="71">
        <f>D36-E36</f>
        <v>6165.3333333333358</v>
      </c>
      <c r="G36" s="49">
        <v>9254.14</v>
      </c>
      <c r="H36" s="68">
        <f>AVERAGE(D36:E36)</f>
        <v>41082.666666666672</v>
      </c>
      <c r="I36" s="80">
        <f t="shared" si="2"/>
        <v>3.4393824457666162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471379.6</v>
      </c>
      <c r="E38" s="145">
        <v>420000</v>
      </c>
      <c r="F38" s="67">
        <f>D38-E38</f>
        <v>51379.599999999977</v>
      </c>
      <c r="G38" s="46">
        <v>285033.2</v>
      </c>
      <c r="H38" s="67">
        <f>AVERAGE(D38:E38)</f>
        <v>445689.8</v>
      </c>
      <c r="I38" s="78">
        <f t="shared" si="2"/>
        <v>0.56364170910616718</v>
      </c>
    </row>
    <row r="39" spans="1:9" ht="17.25" thickBot="1">
      <c r="A39" s="38"/>
      <c r="B39" s="36" t="s">
        <v>32</v>
      </c>
      <c r="C39" s="16" t="s">
        <v>185</v>
      </c>
      <c r="D39" s="57">
        <v>286826.85714285716</v>
      </c>
      <c r="E39" s="146">
        <v>319000</v>
      </c>
      <c r="F39" s="74">
        <f>D39-E39</f>
        <v>-32173.142857142841</v>
      </c>
      <c r="G39" s="46">
        <v>162034</v>
      </c>
      <c r="H39" s="81">
        <f>AVERAGE(D39:E39)</f>
        <v>302913.42857142858</v>
      </c>
      <c r="I39" s="75">
        <f t="shared" si="2"/>
        <v>0.86944362646992968</v>
      </c>
    </row>
    <row r="40" spans="1:9" ht="15.75" customHeight="1" thickBot="1">
      <c r="A40" s="233"/>
      <c r="B40" s="234"/>
      <c r="C40" s="235"/>
      <c r="D40" s="83">
        <f>SUM(D15:D39)</f>
        <v>1159447.4928571428</v>
      </c>
      <c r="E40" s="83">
        <f>SUM(E15:E39)</f>
        <v>1048005.8</v>
      </c>
      <c r="F40" s="83">
        <f>SUM(F15:F39)</f>
        <v>111441.69285714286</v>
      </c>
      <c r="G40" s="83">
        <f>SUM(G15:G39)</f>
        <v>596495.93146825396</v>
      </c>
      <c r="H40" s="83">
        <f>AVERAGE(D40:E40)</f>
        <v>1103726.6464285715</v>
      </c>
      <c r="I40" s="75">
        <f>(H40-G40)/G40</f>
        <v>0.85035066997319975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212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208</v>
      </c>
      <c r="F13" s="240" t="s">
        <v>216</v>
      </c>
      <c r="G13" s="223" t="s">
        <v>197</v>
      </c>
      <c r="H13" s="240" t="s">
        <v>211</v>
      </c>
      <c r="I13" s="223" t="s">
        <v>187</v>
      </c>
    </row>
    <row r="14" spans="1:9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7677.28</v>
      </c>
      <c r="F16" s="42">
        <v>17122.18888888889</v>
      </c>
      <c r="G16" s="21">
        <f t="shared" ref="G16:G31" si="0">(F16-E16)/E16</f>
        <v>1.2302415554582993</v>
      </c>
      <c r="H16" s="181">
        <v>17424.444444444445</v>
      </c>
      <c r="I16" s="21">
        <f t="shared" ref="I16:I31" si="1">(F16-H16)/H16</f>
        <v>-1.734663945925264E-2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6070.5355555555552</v>
      </c>
      <c r="F17" s="46">
        <v>19525.849999999999</v>
      </c>
      <c r="G17" s="21">
        <f t="shared" si="0"/>
        <v>2.2164954510694828</v>
      </c>
      <c r="H17" s="184">
        <v>15668.625</v>
      </c>
      <c r="I17" s="21">
        <f t="shared" si="1"/>
        <v>0.24617507917893233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5696.844444444444</v>
      </c>
      <c r="F18" s="46">
        <v>18181.125</v>
      </c>
      <c r="G18" s="21">
        <f t="shared" si="0"/>
        <v>2.1914378525343468</v>
      </c>
      <c r="H18" s="184">
        <v>13855.444111111112</v>
      </c>
      <c r="I18" s="21">
        <f t="shared" si="1"/>
        <v>0.31220081104581771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5722.42</v>
      </c>
      <c r="F19" s="46">
        <v>11433.222222222223</v>
      </c>
      <c r="G19" s="21">
        <f t="shared" si="0"/>
        <v>0.99796977890861249</v>
      </c>
      <c r="H19" s="184">
        <v>10719.326666666668</v>
      </c>
      <c r="I19" s="21">
        <f t="shared" si="1"/>
        <v>6.6598917801014387E-2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14106.971428571429</v>
      </c>
      <c r="F20" s="46">
        <v>33414.142857142855</v>
      </c>
      <c r="G20" s="21">
        <f t="shared" si="0"/>
        <v>1.3686262516607794</v>
      </c>
      <c r="H20" s="184">
        <v>26197.472857142857</v>
      </c>
      <c r="I20" s="21">
        <f t="shared" si="1"/>
        <v>0.27547199072800416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8945.7400000000016</v>
      </c>
      <c r="F21" s="46">
        <v>19530.05</v>
      </c>
      <c r="G21" s="21">
        <f t="shared" si="0"/>
        <v>1.1831676306264205</v>
      </c>
      <c r="H21" s="184">
        <v>18505.444444444445</v>
      </c>
      <c r="I21" s="21">
        <f t="shared" si="1"/>
        <v>5.5367789659499518E-2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4744.0200000000004</v>
      </c>
      <c r="F22" s="46">
        <v>12866.555555555555</v>
      </c>
      <c r="G22" s="21">
        <f t="shared" si="0"/>
        <v>1.7121630084939679</v>
      </c>
      <c r="H22" s="184">
        <v>13348.774444444443</v>
      </c>
      <c r="I22" s="21">
        <f t="shared" si="1"/>
        <v>-3.6124581391034048E-2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1902.51</v>
      </c>
      <c r="F23" s="46">
        <v>7469.3333333333339</v>
      </c>
      <c r="G23" s="21">
        <f t="shared" si="0"/>
        <v>2.9260415626374283</v>
      </c>
      <c r="H23" s="184">
        <v>5419.4444444444443</v>
      </c>
      <c r="I23" s="21">
        <f t="shared" si="1"/>
        <v>0.3782470527934394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2424.2600000000002</v>
      </c>
      <c r="F24" s="46">
        <v>7903</v>
      </c>
      <c r="G24" s="21">
        <f t="shared" si="0"/>
        <v>2.2599638652619767</v>
      </c>
      <c r="H24" s="184">
        <v>5990.625</v>
      </c>
      <c r="I24" s="21">
        <f t="shared" si="1"/>
        <v>0.3192279603547209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2430.9777777777776</v>
      </c>
      <c r="F25" s="46">
        <v>7619.6</v>
      </c>
      <c r="G25" s="21">
        <f t="shared" si="0"/>
        <v>2.134376656855038</v>
      </c>
      <c r="H25" s="184">
        <v>5968.75</v>
      </c>
      <c r="I25" s="21">
        <f t="shared" si="1"/>
        <v>0.27658219895287967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3126.8100000000004</v>
      </c>
      <c r="F26" s="46">
        <v>8458.1555555555551</v>
      </c>
      <c r="G26" s="21">
        <f t="shared" si="0"/>
        <v>1.7050430168624107</v>
      </c>
      <c r="H26" s="184">
        <v>6352.7711111111112</v>
      </c>
      <c r="I26" s="21">
        <f t="shared" si="1"/>
        <v>0.33141197874453382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7191.7000000000007</v>
      </c>
      <c r="F27" s="46">
        <v>14608.222222222223</v>
      </c>
      <c r="G27" s="21">
        <f t="shared" si="0"/>
        <v>1.0312613460269784</v>
      </c>
      <c r="H27" s="184">
        <v>11877.666666666668</v>
      </c>
      <c r="I27" s="21">
        <f t="shared" si="1"/>
        <v>0.22988989607012217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2430.2283333333335</v>
      </c>
      <c r="F28" s="46">
        <v>7282.1</v>
      </c>
      <c r="G28" s="21">
        <f t="shared" si="0"/>
        <v>1.9964674101267577</v>
      </c>
      <c r="H28" s="184">
        <v>6630.5</v>
      </c>
      <c r="I28" s="21">
        <f t="shared" si="1"/>
        <v>9.8273131739687866E-2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3862.931111111111</v>
      </c>
      <c r="F29" s="46">
        <v>14983.222222222223</v>
      </c>
      <c r="G29" s="21">
        <f t="shared" si="0"/>
        <v>2.8787184630669058</v>
      </c>
      <c r="H29" s="184">
        <v>14771.555555555555</v>
      </c>
      <c r="I29" s="21">
        <f t="shared" si="1"/>
        <v>1.4329341677698964E-2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7060.881388888889</v>
      </c>
      <c r="F30" s="46">
        <v>18963.75</v>
      </c>
      <c r="G30" s="21">
        <f t="shared" si="0"/>
        <v>1.6857482735571294</v>
      </c>
      <c r="H30" s="184">
        <v>19607.142857142855</v>
      </c>
      <c r="I30" s="21">
        <f t="shared" si="1"/>
        <v>-3.2814207650273118E-2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7049.87</v>
      </c>
      <c r="F31" s="49">
        <v>12758.3</v>
      </c>
      <c r="G31" s="23">
        <f t="shared" si="0"/>
        <v>0.80972131401004555</v>
      </c>
      <c r="H31" s="187">
        <v>12150</v>
      </c>
      <c r="I31" s="23">
        <f t="shared" si="1"/>
        <v>5.0065843621399118E-2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14042.622777777779</v>
      </c>
      <c r="F33" s="54">
        <v>19805.444444444445</v>
      </c>
      <c r="G33" s="21">
        <f>(F33-E33)/E33</f>
        <v>0.41038072145512861</v>
      </c>
      <c r="H33" s="190">
        <v>18699.826666666668</v>
      </c>
      <c r="I33" s="21">
        <f>(F33-H33)/H33</f>
        <v>5.912449337022968E-2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13617.423888888889</v>
      </c>
      <c r="F34" s="46">
        <v>18799.888888888891</v>
      </c>
      <c r="G34" s="21">
        <f>(F34-E34)/E34</f>
        <v>0.3805760210070735</v>
      </c>
      <c r="H34" s="184">
        <v>18390.330000000002</v>
      </c>
      <c r="I34" s="21">
        <f>(F34-H34)/H34</f>
        <v>2.2270339297276814E-2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12945.898095238095</v>
      </c>
      <c r="F35" s="46">
        <v>23033.3</v>
      </c>
      <c r="G35" s="21">
        <f>(F35-E35)/E35</f>
        <v>0.77919676414511285</v>
      </c>
      <c r="H35" s="184">
        <v>28108.329999999998</v>
      </c>
      <c r="I35" s="21">
        <f>(F35-H35)/H35</f>
        <v>-0.18055252659976595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9124.6666666666679</v>
      </c>
      <c r="F36" s="46">
        <v>20283.3</v>
      </c>
      <c r="G36" s="21">
        <f>(F36-E36)/E36</f>
        <v>1.222908599400891</v>
      </c>
      <c r="H36" s="184">
        <v>20233.3</v>
      </c>
      <c r="I36" s="21">
        <f>(F36-H36)/H36</f>
        <v>2.4711737581116278E-3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9254.14</v>
      </c>
      <c r="F37" s="49">
        <v>41082.666666666672</v>
      </c>
      <c r="G37" s="23">
        <f>(F37-E37)/E37</f>
        <v>3.4393824457666162</v>
      </c>
      <c r="H37" s="187">
        <v>35144.333333333328</v>
      </c>
      <c r="I37" s="23">
        <f>(F37-H37)/H37</f>
        <v>0.16896986711940315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285033.2</v>
      </c>
      <c r="F39" s="46">
        <v>445689.8</v>
      </c>
      <c r="G39" s="21">
        <f t="shared" ref="G39:G44" si="2">(F39-E39)/E39</f>
        <v>0.56364170910616718</v>
      </c>
      <c r="H39" s="184">
        <v>418573.96666666667</v>
      </c>
      <c r="I39" s="21">
        <f t="shared" ref="I39:I44" si="3">(F39-H39)/H39</f>
        <v>6.4781461564061227E-2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162034</v>
      </c>
      <c r="F40" s="46">
        <v>302913.42857142858</v>
      </c>
      <c r="G40" s="21">
        <f t="shared" si="2"/>
        <v>0.86944362646992968</v>
      </c>
      <c r="H40" s="184">
        <v>294427.71428571432</v>
      </c>
      <c r="I40" s="21">
        <f t="shared" si="3"/>
        <v>2.8821044602749847E-2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114522.3</v>
      </c>
      <c r="F41" s="57">
        <v>221959.6</v>
      </c>
      <c r="G41" s="21">
        <f t="shared" si="2"/>
        <v>0.93813431969144878</v>
      </c>
      <c r="H41" s="192">
        <v>188940.5</v>
      </c>
      <c r="I41" s="21">
        <f t="shared" si="3"/>
        <v>0.17475924960503442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28350.533333333336</v>
      </c>
      <c r="F42" s="47">
        <v>117942.33333333333</v>
      </c>
      <c r="G42" s="21">
        <f t="shared" si="2"/>
        <v>3.1601451354236714</v>
      </c>
      <c r="H42" s="185">
        <v>93793.428571428565</v>
      </c>
      <c r="I42" s="21">
        <f t="shared" si="3"/>
        <v>0.25746904798894432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20666.333333333336</v>
      </c>
      <c r="F43" s="47">
        <v>114999</v>
      </c>
      <c r="G43" s="21">
        <f t="shared" si="2"/>
        <v>4.5645574928627868</v>
      </c>
      <c r="H43" s="185">
        <v>80775.333333333328</v>
      </c>
      <c r="I43" s="21">
        <f t="shared" si="3"/>
        <v>0.42368957520035005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54949.8</v>
      </c>
      <c r="F44" s="50">
        <v>243018.28571428571</v>
      </c>
      <c r="G44" s="31">
        <f t="shared" si="2"/>
        <v>3.422550868506995</v>
      </c>
      <c r="H44" s="188">
        <v>213062.25</v>
      </c>
      <c r="I44" s="31">
        <f t="shared" si="3"/>
        <v>0.1405975751888742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48489.186111111114</v>
      </c>
      <c r="F46" s="43">
        <v>128214.22222222222</v>
      </c>
      <c r="G46" s="21">
        <f t="shared" ref="G46:G51" si="4">(F46-E46)/E46</f>
        <v>1.6441817754668895</v>
      </c>
      <c r="H46" s="182">
        <v>120680.88888888889</v>
      </c>
      <c r="I46" s="21">
        <f t="shared" ref="I46:I51" si="5">(F46-H46)/H46</f>
        <v>6.2423581750953805E-2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39585.605555555558</v>
      </c>
      <c r="F47" s="47">
        <v>111554.77777777778</v>
      </c>
      <c r="G47" s="21">
        <f t="shared" si="4"/>
        <v>1.818064198139363</v>
      </c>
      <c r="H47" s="185">
        <v>99664.222222222219</v>
      </c>
      <c r="I47" s="21">
        <f t="shared" si="5"/>
        <v>0.11930615912541898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119506.125</v>
      </c>
      <c r="F48" s="47">
        <v>328880.42857142858</v>
      </c>
      <c r="G48" s="21">
        <f t="shared" si="4"/>
        <v>1.7519964233751917</v>
      </c>
      <c r="H48" s="185">
        <v>299372.57142857142</v>
      </c>
      <c r="I48" s="21">
        <f t="shared" si="5"/>
        <v>9.8565666861359619E-2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160531.25</v>
      </c>
      <c r="F49" s="47">
        <v>370503.09500000003</v>
      </c>
      <c r="G49" s="21">
        <f t="shared" si="4"/>
        <v>1.307981125170333</v>
      </c>
      <c r="H49" s="185">
        <v>351316.12285714282</v>
      </c>
      <c r="I49" s="21">
        <f t="shared" si="5"/>
        <v>5.4614550527358773E-2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14073.333333333332</v>
      </c>
      <c r="F50" s="47">
        <v>30292</v>
      </c>
      <c r="G50" s="21">
        <f t="shared" si="4"/>
        <v>1.1524396020843204</v>
      </c>
      <c r="H50" s="185">
        <v>29792</v>
      </c>
      <c r="I50" s="21">
        <f t="shared" si="5"/>
        <v>1.6783029001074114E-2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114724.36666666667</v>
      </c>
      <c r="F51" s="50">
        <v>542990</v>
      </c>
      <c r="G51" s="31">
        <f t="shared" si="4"/>
        <v>3.7329962742585052</v>
      </c>
      <c r="H51" s="188">
        <v>540120</v>
      </c>
      <c r="I51" s="31">
        <f t="shared" si="5"/>
        <v>5.3136340072576461E-3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20827</v>
      </c>
      <c r="F53" s="66">
        <v>57400</v>
      </c>
      <c r="G53" s="22">
        <f t="shared" ref="G53:G61" si="6">(F53-E53)/E53</f>
        <v>1.7560378355019926</v>
      </c>
      <c r="H53" s="143">
        <v>53916.666666666664</v>
      </c>
      <c r="I53" s="22">
        <f t="shared" ref="I53:I61" si="7">(F53-H53)/H53</f>
        <v>6.4605873261205607E-2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34371.25</v>
      </c>
      <c r="F54" s="70">
        <v>59543.333333333336</v>
      </c>
      <c r="G54" s="21">
        <f t="shared" si="6"/>
        <v>0.73235868155313921</v>
      </c>
      <c r="H54" s="196">
        <v>56363.333333333336</v>
      </c>
      <c r="I54" s="21">
        <f t="shared" si="7"/>
        <v>5.6419658170205216E-2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28321.599999999999</v>
      </c>
      <c r="F55" s="70">
        <v>52315.6</v>
      </c>
      <c r="G55" s="21">
        <f t="shared" si="6"/>
        <v>0.84719789842381787</v>
      </c>
      <c r="H55" s="196">
        <v>48061.599999999999</v>
      </c>
      <c r="I55" s="21">
        <f t="shared" si="7"/>
        <v>8.8511410356708897E-2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27694.6</v>
      </c>
      <c r="F56" s="70">
        <v>67606.25</v>
      </c>
      <c r="G56" s="21">
        <f t="shared" si="6"/>
        <v>1.4411347338470317</v>
      </c>
      <c r="H56" s="196">
        <v>62615</v>
      </c>
      <c r="I56" s="21">
        <f t="shared" si="7"/>
        <v>7.9713327477441503E-2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19451.599999999999</v>
      </c>
      <c r="F57" s="98">
        <v>33796.25</v>
      </c>
      <c r="G57" s="21">
        <f t="shared" si="6"/>
        <v>0.73745347426432795</v>
      </c>
      <c r="H57" s="201">
        <v>31762.5</v>
      </c>
      <c r="I57" s="21">
        <f t="shared" si="7"/>
        <v>6.4029909484454944E-2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4766.62</v>
      </c>
      <c r="F58" s="50">
        <v>35000</v>
      </c>
      <c r="G58" s="29">
        <f t="shared" si="6"/>
        <v>6.3427292295169329</v>
      </c>
      <c r="H58" s="188">
        <v>35000</v>
      </c>
      <c r="I58" s="29">
        <f t="shared" si="7"/>
        <v>0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41347</v>
      </c>
      <c r="F59" s="68">
        <v>84064</v>
      </c>
      <c r="G59" s="21">
        <f t="shared" si="6"/>
        <v>1.0331342056255592</v>
      </c>
      <c r="H59" s="195">
        <v>79449.71428571429</v>
      </c>
      <c r="I59" s="21">
        <f t="shared" si="7"/>
        <v>5.8078065550896465E-2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42744.142857142855</v>
      </c>
      <c r="F60" s="70">
        <v>87464.666666666672</v>
      </c>
      <c r="G60" s="21">
        <f t="shared" si="6"/>
        <v>1.0462374683470976</v>
      </c>
      <c r="H60" s="196">
        <v>82066.333333333328</v>
      </c>
      <c r="I60" s="21">
        <f t="shared" si="7"/>
        <v>6.5780120959061689E-2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218000</v>
      </c>
      <c r="F61" s="73">
        <v>555900</v>
      </c>
      <c r="G61" s="29">
        <f t="shared" si="6"/>
        <v>1.55</v>
      </c>
      <c r="H61" s="197">
        <v>505550</v>
      </c>
      <c r="I61" s="29">
        <f t="shared" si="7"/>
        <v>9.9594501038472949E-2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50694.162222222214</v>
      </c>
      <c r="F63" s="54">
        <v>144406</v>
      </c>
      <c r="G63" s="21">
        <f t="shared" ref="G63:G68" si="8">(F63-E63)/E63</f>
        <v>1.8485725706834624</v>
      </c>
      <c r="H63" s="190">
        <v>124141.625</v>
      </c>
      <c r="I63" s="21">
        <f t="shared" ref="I63:I74" si="9">(F63-H63)/H63</f>
        <v>0.16323594120827725</v>
      </c>
    </row>
    <row r="64" spans="1:9" ht="16.5">
      <c r="A64" s="37"/>
      <c r="B64" s="34" t="s">
        <v>60</v>
      </c>
      <c r="C64" s="15" t="s">
        <v>129</v>
      </c>
      <c r="D64" s="13" t="s">
        <v>206</v>
      </c>
      <c r="E64" s="136">
        <v>350689.32476190478</v>
      </c>
      <c r="F64" s="46">
        <v>706171.25</v>
      </c>
      <c r="G64" s="21">
        <f t="shared" si="8"/>
        <v>1.0136662285897762</v>
      </c>
      <c r="H64" s="184">
        <v>706187</v>
      </c>
      <c r="I64" s="21">
        <f t="shared" si="9"/>
        <v>-2.2302874451101479E-5</v>
      </c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153380.00000000003</v>
      </c>
      <c r="F65" s="46">
        <v>446945.75</v>
      </c>
      <c r="G65" s="21">
        <f t="shared" si="8"/>
        <v>1.9139767244751593</v>
      </c>
      <c r="H65" s="184">
        <v>444545.5</v>
      </c>
      <c r="I65" s="21">
        <f t="shared" si="9"/>
        <v>5.3993348262438828E-3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77999</v>
      </c>
      <c r="F66" s="46">
        <v>205012</v>
      </c>
      <c r="G66" s="21">
        <f t="shared" si="8"/>
        <v>1.6283926717009192</v>
      </c>
      <c r="H66" s="184">
        <v>193295.75</v>
      </c>
      <c r="I66" s="21">
        <f t="shared" si="9"/>
        <v>6.0613076076426929E-2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41564.416666666672</v>
      </c>
      <c r="F67" s="46">
        <v>90257.25</v>
      </c>
      <c r="G67" s="21">
        <f t="shared" si="8"/>
        <v>1.1715028680381654</v>
      </c>
      <c r="H67" s="184">
        <v>87344.125</v>
      </c>
      <c r="I67" s="21">
        <f t="shared" si="9"/>
        <v>3.3352271832822182E-2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33854.666666666672</v>
      </c>
      <c r="F68" s="58">
        <v>71735.75</v>
      </c>
      <c r="G68" s="31">
        <f t="shared" si="8"/>
        <v>1.1189323973061318</v>
      </c>
      <c r="H68" s="193">
        <v>66394.5</v>
      </c>
      <c r="I68" s="31">
        <f t="shared" si="9"/>
        <v>8.0447175594363984E-2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44894.284523809525</v>
      </c>
      <c r="F70" s="43">
        <v>82654.125</v>
      </c>
      <c r="G70" s="21">
        <f>(F70-E70)/E70</f>
        <v>0.84108346700936232</v>
      </c>
      <c r="H70" s="182">
        <v>73696.142857142855</v>
      </c>
      <c r="I70" s="21">
        <f t="shared" si="9"/>
        <v>0.12155293066316714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21680.5</v>
      </c>
      <c r="F71" s="47">
        <v>64795.75</v>
      </c>
      <c r="G71" s="21">
        <f>(F71-E71)/E71</f>
        <v>1.9886649293143608</v>
      </c>
      <c r="H71" s="185">
        <v>60098.25</v>
      </c>
      <c r="I71" s="21">
        <f t="shared" si="9"/>
        <v>7.8163673651063054E-2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14882.573333333334</v>
      </c>
      <c r="F72" s="47">
        <v>28789.666666666668</v>
      </c>
      <c r="G72" s="21">
        <f>(F72-E72)/E72</f>
        <v>0.93445488369842855</v>
      </c>
      <c r="H72" s="185">
        <v>26693</v>
      </c>
      <c r="I72" s="21">
        <f t="shared" si="9"/>
        <v>7.8547434408521632E-2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24025.75</v>
      </c>
      <c r="F73" s="47">
        <v>40115</v>
      </c>
      <c r="G73" s="21">
        <f>(F73-E73)/E73</f>
        <v>0.66966691986722582</v>
      </c>
      <c r="H73" s="185">
        <v>40115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16000.914285714287</v>
      </c>
      <c r="F74" s="50">
        <v>32058.6</v>
      </c>
      <c r="G74" s="21">
        <f>(F74-E74)/E74</f>
        <v>1.0035480115421973</v>
      </c>
      <c r="H74" s="188">
        <v>30923.833333333332</v>
      </c>
      <c r="I74" s="21">
        <f t="shared" si="9"/>
        <v>3.6695536883633438E-2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15972.86</v>
      </c>
      <c r="F76" s="43">
        <v>23664</v>
      </c>
      <c r="G76" s="22">
        <f t="shared" ref="G76:G82" si="10">(F76-E76)/E76</f>
        <v>0.48151301645416034</v>
      </c>
      <c r="H76" s="182">
        <v>25803.333333333332</v>
      </c>
      <c r="I76" s="22">
        <f t="shared" ref="I76:I82" si="11">(F76-H76)/H76</f>
        <v>-8.2909184859837184E-2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15658.275</v>
      </c>
      <c r="F77" s="32">
        <v>32204.714285714286</v>
      </c>
      <c r="G77" s="21">
        <f t="shared" si="10"/>
        <v>1.0567217197114172</v>
      </c>
      <c r="H77" s="176">
        <v>31255.428571428572</v>
      </c>
      <c r="I77" s="21">
        <f t="shared" si="11"/>
        <v>3.0371866829990657E-2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6226.88</v>
      </c>
      <c r="F78" s="47">
        <v>17611.333333333332</v>
      </c>
      <c r="G78" s="21">
        <f t="shared" si="10"/>
        <v>1.8282756907686242</v>
      </c>
      <c r="H78" s="185">
        <v>14960.6</v>
      </c>
      <c r="I78" s="21">
        <f t="shared" si="11"/>
        <v>0.17718095085312965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10986.288888888888</v>
      </c>
      <c r="F79" s="47">
        <v>25798.666666666668</v>
      </c>
      <c r="G79" s="21">
        <f t="shared" si="10"/>
        <v>1.34826035684884</v>
      </c>
      <c r="H79" s="185">
        <v>23571.625</v>
      </c>
      <c r="I79" s="21">
        <f t="shared" si="11"/>
        <v>9.4479768224153743E-2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17796.653333333332</v>
      </c>
      <c r="F80" s="61">
        <v>37991.857142857145</v>
      </c>
      <c r="G80" s="21">
        <f t="shared" si="10"/>
        <v>1.1347753665402904</v>
      </c>
      <c r="H80" s="194">
        <v>34710.428571428572</v>
      </c>
      <c r="I80" s="21">
        <f t="shared" si="11"/>
        <v>9.4537253110427932E-2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56000</v>
      </c>
      <c r="F81" s="61">
        <v>143332.66666666666</v>
      </c>
      <c r="G81" s="21">
        <f t="shared" si="10"/>
        <v>1.5595119047619046</v>
      </c>
      <c r="H81" s="194">
        <v>143332.66666666666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27534.904761904756</v>
      </c>
      <c r="F82" s="50">
        <v>49337.8</v>
      </c>
      <c r="G82" s="23">
        <f t="shared" si="10"/>
        <v>0.79182751589757117</v>
      </c>
      <c r="H82" s="188">
        <v>47437.8</v>
      </c>
      <c r="I82" s="23">
        <f t="shared" si="11"/>
        <v>4.0052447626154668E-2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70" zoomScaleNormal="100" workbookViewId="0">
      <selection activeCell="E91" sqref="E9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212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208</v>
      </c>
      <c r="F13" s="240" t="s">
        <v>216</v>
      </c>
      <c r="G13" s="223" t="s">
        <v>197</v>
      </c>
      <c r="H13" s="240" t="s">
        <v>211</v>
      </c>
      <c r="I13" s="223" t="s">
        <v>187</v>
      </c>
    </row>
    <row r="14" spans="1:9" s="126" customFormat="1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10</v>
      </c>
      <c r="C16" s="163" t="s">
        <v>90</v>
      </c>
      <c r="D16" s="160" t="s">
        <v>161</v>
      </c>
      <c r="E16" s="181">
        <v>4744.0200000000004</v>
      </c>
      <c r="F16" s="181">
        <v>12866.555555555555</v>
      </c>
      <c r="G16" s="169">
        <f>(F16-E16)/E16</f>
        <v>1.7121630084939679</v>
      </c>
      <c r="H16" s="181">
        <v>13348.774444444443</v>
      </c>
      <c r="I16" s="169">
        <f>(F16-H16)/H16</f>
        <v>-3.6124581391034048E-2</v>
      </c>
    </row>
    <row r="17" spans="1:9" ht="16.5">
      <c r="A17" s="130"/>
      <c r="B17" s="177" t="s">
        <v>18</v>
      </c>
      <c r="C17" s="164" t="s">
        <v>98</v>
      </c>
      <c r="D17" s="160" t="s">
        <v>83</v>
      </c>
      <c r="E17" s="184">
        <v>7060.881388888889</v>
      </c>
      <c r="F17" s="184">
        <v>18963.75</v>
      </c>
      <c r="G17" s="169">
        <f>(F17-E17)/E17</f>
        <v>1.6857482735571294</v>
      </c>
      <c r="H17" s="184">
        <v>19607.142857142855</v>
      </c>
      <c r="I17" s="169">
        <f>(F17-H17)/H17</f>
        <v>-3.2814207650273118E-2</v>
      </c>
    </row>
    <row r="18" spans="1:9" ht="16.5">
      <c r="A18" s="130"/>
      <c r="B18" s="177" t="s">
        <v>4</v>
      </c>
      <c r="C18" s="164" t="s">
        <v>84</v>
      </c>
      <c r="D18" s="160" t="s">
        <v>161</v>
      </c>
      <c r="E18" s="184">
        <v>7677.28</v>
      </c>
      <c r="F18" s="184">
        <v>17122.18888888889</v>
      </c>
      <c r="G18" s="169">
        <f>(F18-E18)/E18</f>
        <v>1.2302415554582993</v>
      </c>
      <c r="H18" s="184">
        <v>17424.444444444445</v>
      </c>
      <c r="I18" s="169">
        <f>(F18-H18)/H18</f>
        <v>-1.734663945925264E-2</v>
      </c>
    </row>
    <row r="19" spans="1:9" ht="16.5">
      <c r="A19" s="130"/>
      <c r="B19" s="177" t="s">
        <v>17</v>
      </c>
      <c r="C19" s="164" t="s">
        <v>97</v>
      </c>
      <c r="D19" s="160" t="s">
        <v>161</v>
      </c>
      <c r="E19" s="184">
        <v>3862.931111111111</v>
      </c>
      <c r="F19" s="184">
        <v>14983.222222222223</v>
      </c>
      <c r="G19" s="169">
        <f>(F19-E19)/E19</f>
        <v>2.8787184630669058</v>
      </c>
      <c r="H19" s="184">
        <v>14771.555555555555</v>
      </c>
      <c r="I19" s="169">
        <f>(F19-H19)/H19</f>
        <v>1.4329341677698964E-2</v>
      </c>
    </row>
    <row r="20" spans="1:9" ht="16.5">
      <c r="A20" s="130"/>
      <c r="B20" s="177" t="s">
        <v>19</v>
      </c>
      <c r="C20" s="164" t="s">
        <v>99</v>
      </c>
      <c r="D20" s="160" t="s">
        <v>161</v>
      </c>
      <c r="E20" s="184">
        <v>7049.87</v>
      </c>
      <c r="F20" s="184">
        <v>12758.3</v>
      </c>
      <c r="G20" s="169">
        <f>(F20-E20)/E20</f>
        <v>0.80972131401004555</v>
      </c>
      <c r="H20" s="184">
        <v>12150</v>
      </c>
      <c r="I20" s="169">
        <f>(F20-H20)/H20</f>
        <v>5.0065843621399118E-2</v>
      </c>
    </row>
    <row r="21" spans="1:9" ht="16.5">
      <c r="A21" s="130"/>
      <c r="B21" s="177" t="s">
        <v>9</v>
      </c>
      <c r="C21" s="164" t="s">
        <v>88</v>
      </c>
      <c r="D21" s="160" t="s">
        <v>161</v>
      </c>
      <c r="E21" s="184">
        <v>8945.7400000000016</v>
      </c>
      <c r="F21" s="184">
        <v>19530.05</v>
      </c>
      <c r="G21" s="169">
        <f>(F21-E21)/E21</f>
        <v>1.1831676306264205</v>
      </c>
      <c r="H21" s="184">
        <v>18505.444444444445</v>
      </c>
      <c r="I21" s="169">
        <f>(F21-H21)/H21</f>
        <v>5.5367789659499518E-2</v>
      </c>
    </row>
    <row r="22" spans="1:9" ht="16.5">
      <c r="A22" s="130"/>
      <c r="B22" s="177" t="s">
        <v>7</v>
      </c>
      <c r="C22" s="164" t="s">
        <v>87</v>
      </c>
      <c r="D22" s="160" t="s">
        <v>161</v>
      </c>
      <c r="E22" s="184">
        <v>5722.42</v>
      </c>
      <c r="F22" s="184">
        <v>11433.222222222223</v>
      </c>
      <c r="G22" s="169">
        <f>(F22-E22)/E22</f>
        <v>0.99796977890861249</v>
      </c>
      <c r="H22" s="184">
        <v>10719.326666666668</v>
      </c>
      <c r="I22" s="169">
        <f>(F22-H22)/H22</f>
        <v>6.6598917801014387E-2</v>
      </c>
    </row>
    <row r="23" spans="1:9" ht="16.5">
      <c r="A23" s="130"/>
      <c r="B23" s="177" t="s">
        <v>16</v>
      </c>
      <c r="C23" s="164" t="s">
        <v>96</v>
      </c>
      <c r="D23" s="162" t="s">
        <v>81</v>
      </c>
      <c r="E23" s="184">
        <v>2430.2283333333335</v>
      </c>
      <c r="F23" s="184">
        <v>7282.1</v>
      </c>
      <c r="G23" s="169">
        <f>(F23-E23)/E23</f>
        <v>1.9964674101267577</v>
      </c>
      <c r="H23" s="184">
        <v>6630.5</v>
      </c>
      <c r="I23" s="169">
        <f>(F23-H23)/H23</f>
        <v>9.8273131739687866E-2</v>
      </c>
    </row>
    <row r="24" spans="1:9" ht="16.5">
      <c r="A24" s="130"/>
      <c r="B24" s="177" t="s">
        <v>15</v>
      </c>
      <c r="C24" s="164" t="s">
        <v>95</v>
      </c>
      <c r="D24" s="162" t="s">
        <v>82</v>
      </c>
      <c r="E24" s="184">
        <v>7191.7000000000007</v>
      </c>
      <c r="F24" s="184">
        <v>14608.222222222223</v>
      </c>
      <c r="G24" s="169">
        <f>(F24-E24)/E24</f>
        <v>1.0312613460269784</v>
      </c>
      <c r="H24" s="184">
        <v>11877.666666666668</v>
      </c>
      <c r="I24" s="169">
        <f>(F24-H24)/H24</f>
        <v>0.22988989607012217</v>
      </c>
    </row>
    <row r="25" spans="1:9" ht="16.5">
      <c r="A25" s="130"/>
      <c r="B25" s="177" t="s">
        <v>5</v>
      </c>
      <c r="C25" s="164" t="s">
        <v>85</v>
      </c>
      <c r="D25" s="162" t="s">
        <v>161</v>
      </c>
      <c r="E25" s="184">
        <v>6070.5355555555552</v>
      </c>
      <c r="F25" s="184">
        <v>19525.849999999999</v>
      </c>
      <c r="G25" s="169">
        <f>(F25-E25)/E25</f>
        <v>2.2164954510694828</v>
      </c>
      <c r="H25" s="184">
        <v>15668.625</v>
      </c>
      <c r="I25" s="169">
        <f>(F25-H25)/H25</f>
        <v>0.24617507917893233</v>
      </c>
    </row>
    <row r="26" spans="1:9" ht="16.5">
      <c r="A26" s="130"/>
      <c r="B26" s="177" t="s">
        <v>8</v>
      </c>
      <c r="C26" s="164" t="s">
        <v>89</v>
      </c>
      <c r="D26" s="162" t="s">
        <v>161</v>
      </c>
      <c r="E26" s="184">
        <v>14106.971428571429</v>
      </c>
      <c r="F26" s="184">
        <v>33414.142857142855</v>
      </c>
      <c r="G26" s="169">
        <f>(F26-E26)/E26</f>
        <v>1.3686262516607794</v>
      </c>
      <c r="H26" s="184">
        <v>26197.472857142857</v>
      </c>
      <c r="I26" s="169">
        <f>(F26-H26)/H26</f>
        <v>0.27547199072800416</v>
      </c>
    </row>
    <row r="27" spans="1:9" ht="16.5">
      <c r="A27" s="130"/>
      <c r="B27" s="177" t="s">
        <v>13</v>
      </c>
      <c r="C27" s="164" t="s">
        <v>93</v>
      </c>
      <c r="D27" s="162" t="s">
        <v>81</v>
      </c>
      <c r="E27" s="184">
        <v>2430.9777777777776</v>
      </c>
      <c r="F27" s="184">
        <v>7619.6</v>
      </c>
      <c r="G27" s="169">
        <f>(F27-E27)/E27</f>
        <v>2.134376656855038</v>
      </c>
      <c r="H27" s="184">
        <v>5968.75</v>
      </c>
      <c r="I27" s="169">
        <f>(F27-H27)/H27</f>
        <v>0.27658219895287967</v>
      </c>
    </row>
    <row r="28" spans="1:9" ht="16.5">
      <c r="A28" s="130"/>
      <c r="B28" s="177" t="s">
        <v>6</v>
      </c>
      <c r="C28" s="164" t="s">
        <v>86</v>
      </c>
      <c r="D28" s="162" t="s">
        <v>161</v>
      </c>
      <c r="E28" s="184">
        <v>5696.844444444444</v>
      </c>
      <c r="F28" s="184">
        <v>18181.125</v>
      </c>
      <c r="G28" s="169">
        <f>(F28-E28)/E28</f>
        <v>2.1914378525343468</v>
      </c>
      <c r="H28" s="184">
        <v>13855.444111111112</v>
      </c>
      <c r="I28" s="169">
        <f>(F28-H28)/H28</f>
        <v>0.31220081104581771</v>
      </c>
    </row>
    <row r="29" spans="1:9" ht="17.25" thickBot="1">
      <c r="A29" s="131"/>
      <c r="B29" s="177" t="s">
        <v>12</v>
      </c>
      <c r="C29" s="164" t="s">
        <v>92</v>
      </c>
      <c r="D29" s="162" t="s">
        <v>81</v>
      </c>
      <c r="E29" s="184">
        <v>2424.2600000000002</v>
      </c>
      <c r="F29" s="184">
        <v>7903</v>
      </c>
      <c r="G29" s="169">
        <f>(F29-E29)/E29</f>
        <v>2.2599638652619767</v>
      </c>
      <c r="H29" s="184">
        <v>5990.625</v>
      </c>
      <c r="I29" s="169">
        <f>(F29-H29)/H29</f>
        <v>0.3192279603547209</v>
      </c>
    </row>
    <row r="30" spans="1:9" ht="16.5">
      <c r="A30" s="37"/>
      <c r="B30" s="177" t="s">
        <v>14</v>
      </c>
      <c r="C30" s="164" t="s">
        <v>94</v>
      </c>
      <c r="D30" s="162" t="s">
        <v>81</v>
      </c>
      <c r="E30" s="184">
        <v>3126.8100000000004</v>
      </c>
      <c r="F30" s="184">
        <v>8458.1555555555551</v>
      </c>
      <c r="G30" s="169">
        <f>(F30-E30)/E30</f>
        <v>1.7050430168624107</v>
      </c>
      <c r="H30" s="184">
        <v>6352.7711111111112</v>
      </c>
      <c r="I30" s="169">
        <f>(F30-H30)/H30</f>
        <v>0.33141197874453382</v>
      </c>
    </row>
    <row r="31" spans="1:9" ht="17.25" thickBot="1">
      <c r="A31" s="38"/>
      <c r="B31" s="178" t="s">
        <v>11</v>
      </c>
      <c r="C31" s="165" t="s">
        <v>91</v>
      </c>
      <c r="D31" s="161" t="s">
        <v>81</v>
      </c>
      <c r="E31" s="187">
        <v>1902.51</v>
      </c>
      <c r="F31" s="187">
        <v>7469.3333333333339</v>
      </c>
      <c r="G31" s="171">
        <f>(F31-E31)/E31</f>
        <v>2.9260415626374283</v>
      </c>
      <c r="H31" s="187">
        <v>5419.4444444444443</v>
      </c>
      <c r="I31" s="171">
        <f>(F31-H31)/H31</f>
        <v>0.3782470527934394</v>
      </c>
    </row>
    <row r="32" spans="1:9" ht="15.75" customHeight="1" thickBot="1">
      <c r="A32" s="233" t="s">
        <v>188</v>
      </c>
      <c r="B32" s="234"/>
      <c r="C32" s="234"/>
      <c r="D32" s="235"/>
      <c r="E32" s="99">
        <f>SUM(E16:E31)</f>
        <v>90443.98003968253</v>
      </c>
      <c r="F32" s="100">
        <f>SUM(F16:F31)</f>
        <v>232118.81785714286</v>
      </c>
      <c r="G32" s="101">
        <f t="shared" ref="G32" si="0">(F32-E32)/E32</f>
        <v>1.5664374539388926</v>
      </c>
      <c r="H32" s="100">
        <f>SUM(H16:H31)</f>
        <v>204487.98760317458</v>
      </c>
      <c r="I32" s="104">
        <f t="shared" ref="I32" si="1">(F32-H32)/H32</f>
        <v>0.13512202148317939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28</v>
      </c>
      <c r="C34" s="166" t="s">
        <v>102</v>
      </c>
      <c r="D34" s="168" t="s">
        <v>161</v>
      </c>
      <c r="E34" s="190">
        <v>12945.898095238095</v>
      </c>
      <c r="F34" s="190">
        <v>23033.3</v>
      </c>
      <c r="G34" s="169">
        <f>(F34-E34)/E34</f>
        <v>0.77919676414511285</v>
      </c>
      <c r="H34" s="190">
        <v>28108.329999999998</v>
      </c>
      <c r="I34" s="169">
        <f>(F34-H34)/H34</f>
        <v>-0.18055252659976595</v>
      </c>
    </row>
    <row r="35" spans="1:9" ht="16.5">
      <c r="A35" s="37"/>
      <c r="B35" s="177" t="s">
        <v>29</v>
      </c>
      <c r="C35" s="164" t="s">
        <v>103</v>
      </c>
      <c r="D35" s="160" t="s">
        <v>161</v>
      </c>
      <c r="E35" s="184">
        <v>9124.6666666666679</v>
      </c>
      <c r="F35" s="184">
        <v>20283.3</v>
      </c>
      <c r="G35" s="169">
        <f>(F35-E35)/E35</f>
        <v>1.222908599400891</v>
      </c>
      <c r="H35" s="184">
        <v>20233.3</v>
      </c>
      <c r="I35" s="169">
        <f>(F35-H35)/H35</f>
        <v>2.4711737581116278E-3</v>
      </c>
    </row>
    <row r="36" spans="1:9" ht="16.5">
      <c r="A36" s="37"/>
      <c r="B36" s="179" t="s">
        <v>27</v>
      </c>
      <c r="C36" s="164" t="s">
        <v>101</v>
      </c>
      <c r="D36" s="160" t="s">
        <v>161</v>
      </c>
      <c r="E36" s="184">
        <v>13617.423888888889</v>
      </c>
      <c r="F36" s="184">
        <v>18799.888888888891</v>
      </c>
      <c r="G36" s="169">
        <f>(F36-E36)/E36</f>
        <v>0.3805760210070735</v>
      </c>
      <c r="H36" s="184">
        <v>18390.330000000002</v>
      </c>
      <c r="I36" s="169">
        <f>(F36-H36)/H36</f>
        <v>2.2270339297276814E-2</v>
      </c>
    </row>
    <row r="37" spans="1:9" ht="16.5">
      <c r="A37" s="37"/>
      <c r="B37" s="177" t="s">
        <v>26</v>
      </c>
      <c r="C37" s="164" t="s">
        <v>100</v>
      </c>
      <c r="D37" s="160" t="s">
        <v>161</v>
      </c>
      <c r="E37" s="184">
        <v>14042.622777777779</v>
      </c>
      <c r="F37" s="184">
        <v>19805.444444444445</v>
      </c>
      <c r="G37" s="169">
        <f>(F37-E37)/E37</f>
        <v>0.41038072145512861</v>
      </c>
      <c r="H37" s="184">
        <v>18699.826666666668</v>
      </c>
      <c r="I37" s="169">
        <f>(F37-H37)/H37</f>
        <v>5.912449337022968E-2</v>
      </c>
    </row>
    <row r="38" spans="1:9" ht="17.25" thickBot="1">
      <c r="A38" s="38"/>
      <c r="B38" s="179" t="s">
        <v>30</v>
      </c>
      <c r="C38" s="164" t="s">
        <v>104</v>
      </c>
      <c r="D38" s="172" t="s">
        <v>161</v>
      </c>
      <c r="E38" s="187">
        <v>9254.14</v>
      </c>
      <c r="F38" s="187">
        <v>41082.666666666672</v>
      </c>
      <c r="G38" s="171">
        <f>(F38-E38)/E38</f>
        <v>3.4393824457666162</v>
      </c>
      <c r="H38" s="187">
        <v>35144.333333333328</v>
      </c>
      <c r="I38" s="171">
        <f>(F38-H38)/H38</f>
        <v>0.16896986711940315</v>
      </c>
    </row>
    <row r="39" spans="1:9" ht="15.75" customHeight="1" thickBot="1">
      <c r="A39" s="233" t="s">
        <v>189</v>
      </c>
      <c r="B39" s="234"/>
      <c r="C39" s="234"/>
      <c r="D39" s="235"/>
      <c r="E39" s="83">
        <f>SUM(E34:E38)</f>
        <v>58984.751428571428</v>
      </c>
      <c r="F39" s="102">
        <f>SUM(F34:F38)</f>
        <v>123004.6</v>
      </c>
      <c r="G39" s="103">
        <f t="shared" ref="G39" si="2">(F39-E39)/E39</f>
        <v>1.0853626915585883</v>
      </c>
      <c r="H39" s="102">
        <f>SUM(H34:H38)</f>
        <v>120576.11999999998</v>
      </c>
      <c r="I39" s="104">
        <f t="shared" ref="I39" si="3">(F39-H39)/H39</f>
        <v>2.0140638129672987E-2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32</v>
      </c>
      <c r="C41" s="164" t="s">
        <v>106</v>
      </c>
      <c r="D41" s="168" t="s">
        <v>161</v>
      </c>
      <c r="E41" s="182">
        <v>162034</v>
      </c>
      <c r="F41" s="184">
        <v>302913.42857142858</v>
      </c>
      <c r="G41" s="169">
        <f>(F41-E41)/E41</f>
        <v>0.86944362646992968</v>
      </c>
      <c r="H41" s="184">
        <v>294427.71428571432</v>
      </c>
      <c r="I41" s="169">
        <f>(F41-H41)/H41</f>
        <v>2.8821044602749847E-2</v>
      </c>
    </row>
    <row r="42" spans="1:9" ht="16.5">
      <c r="A42" s="37"/>
      <c r="B42" s="177" t="s">
        <v>31</v>
      </c>
      <c r="C42" s="164" t="s">
        <v>105</v>
      </c>
      <c r="D42" s="160" t="s">
        <v>161</v>
      </c>
      <c r="E42" s="185">
        <v>285033.2</v>
      </c>
      <c r="F42" s="184">
        <v>445689.8</v>
      </c>
      <c r="G42" s="169">
        <f>(F42-E42)/E42</f>
        <v>0.56364170910616718</v>
      </c>
      <c r="H42" s="184">
        <v>418573.96666666667</v>
      </c>
      <c r="I42" s="169">
        <f>(F42-H42)/H42</f>
        <v>6.4781461564061227E-2</v>
      </c>
    </row>
    <row r="43" spans="1:9" ht="16.5">
      <c r="A43" s="37"/>
      <c r="B43" s="179" t="s">
        <v>36</v>
      </c>
      <c r="C43" s="164" t="s">
        <v>153</v>
      </c>
      <c r="D43" s="160" t="s">
        <v>161</v>
      </c>
      <c r="E43" s="185">
        <v>54949.8</v>
      </c>
      <c r="F43" s="192">
        <v>243018.28571428571</v>
      </c>
      <c r="G43" s="169">
        <f>(F43-E43)/E43</f>
        <v>3.422550868506995</v>
      </c>
      <c r="H43" s="192">
        <v>213062.25</v>
      </c>
      <c r="I43" s="169">
        <f>(F43-H43)/H43</f>
        <v>0.1405975751888742</v>
      </c>
    </row>
    <row r="44" spans="1:9" ht="16.5">
      <c r="A44" s="37"/>
      <c r="B44" s="177" t="s">
        <v>33</v>
      </c>
      <c r="C44" s="164" t="s">
        <v>107</v>
      </c>
      <c r="D44" s="160" t="s">
        <v>161</v>
      </c>
      <c r="E44" s="185">
        <v>114522.3</v>
      </c>
      <c r="F44" s="185">
        <v>221959.6</v>
      </c>
      <c r="G44" s="169">
        <f>(F44-E44)/E44</f>
        <v>0.93813431969144878</v>
      </c>
      <c r="H44" s="185">
        <v>188940.5</v>
      </c>
      <c r="I44" s="169">
        <f>(F44-H44)/H44</f>
        <v>0.17475924960503442</v>
      </c>
    </row>
    <row r="45" spans="1:9" ht="16.5">
      <c r="A45" s="37"/>
      <c r="B45" s="177" t="s">
        <v>34</v>
      </c>
      <c r="C45" s="164" t="s">
        <v>154</v>
      </c>
      <c r="D45" s="160" t="s">
        <v>161</v>
      </c>
      <c r="E45" s="185">
        <v>28350.533333333336</v>
      </c>
      <c r="F45" s="185">
        <v>117942.33333333333</v>
      </c>
      <c r="G45" s="169">
        <f>(F45-E45)/E45</f>
        <v>3.1601451354236714</v>
      </c>
      <c r="H45" s="185">
        <v>93793.428571428565</v>
      </c>
      <c r="I45" s="169">
        <f>(F45-H45)/H45</f>
        <v>0.25746904798894432</v>
      </c>
    </row>
    <row r="46" spans="1:9" ht="16.5" customHeight="1" thickBot="1">
      <c r="A46" s="38"/>
      <c r="B46" s="177" t="s">
        <v>35</v>
      </c>
      <c r="C46" s="164" t="s">
        <v>152</v>
      </c>
      <c r="D46" s="160" t="s">
        <v>161</v>
      </c>
      <c r="E46" s="188">
        <v>20666.333333333336</v>
      </c>
      <c r="F46" s="188">
        <v>114999</v>
      </c>
      <c r="G46" s="175">
        <f>(F46-E46)/E46</f>
        <v>4.5645574928627868</v>
      </c>
      <c r="H46" s="188">
        <v>80775.333333333328</v>
      </c>
      <c r="I46" s="175">
        <f>(F46-H46)/H46</f>
        <v>0.42368957520035005</v>
      </c>
    </row>
    <row r="47" spans="1:9" ht="15.75" customHeight="1" thickBot="1">
      <c r="A47" s="233" t="s">
        <v>190</v>
      </c>
      <c r="B47" s="234"/>
      <c r="C47" s="234"/>
      <c r="D47" s="235"/>
      <c r="E47" s="83">
        <f>SUM(E41:E46)</f>
        <v>665556.16666666674</v>
      </c>
      <c r="F47" s="83">
        <f>SUM(F41:F46)</f>
        <v>1446522.4476190475</v>
      </c>
      <c r="G47" s="103">
        <f t="shared" ref="G47" si="4">(F47-E47)/E47</f>
        <v>1.1734040191735093</v>
      </c>
      <c r="H47" s="102">
        <f>SUM(H41:H46)</f>
        <v>1289573.1928571428</v>
      </c>
      <c r="I47" s="104">
        <f t="shared" ref="I47" si="5">(F47-H47)/H47</f>
        <v>0.12170635651488092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50</v>
      </c>
      <c r="C49" s="164" t="s">
        <v>159</v>
      </c>
      <c r="D49" s="168" t="s">
        <v>112</v>
      </c>
      <c r="E49" s="182">
        <v>114724.36666666667</v>
      </c>
      <c r="F49" s="182">
        <v>542990</v>
      </c>
      <c r="G49" s="169">
        <f>(F49-E49)/E49</f>
        <v>3.7329962742585052</v>
      </c>
      <c r="H49" s="182">
        <v>540120</v>
      </c>
      <c r="I49" s="169">
        <f>(F49-H49)/H49</f>
        <v>5.3136340072576461E-3</v>
      </c>
    </row>
    <row r="50" spans="1:9" ht="16.5">
      <c r="A50" s="37"/>
      <c r="B50" s="177" t="s">
        <v>49</v>
      </c>
      <c r="C50" s="164" t="s">
        <v>158</v>
      </c>
      <c r="D50" s="162" t="s">
        <v>199</v>
      </c>
      <c r="E50" s="185">
        <v>14073.333333333332</v>
      </c>
      <c r="F50" s="185">
        <v>30292</v>
      </c>
      <c r="G50" s="169">
        <f>(F50-E50)/E50</f>
        <v>1.1524396020843204</v>
      </c>
      <c r="H50" s="185">
        <v>29792</v>
      </c>
      <c r="I50" s="169">
        <f>(F50-H50)/H50</f>
        <v>1.6783029001074114E-2</v>
      </c>
    </row>
    <row r="51" spans="1:9" ht="16.5">
      <c r="A51" s="37"/>
      <c r="B51" s="177" t="s">
        <v>48</v>
      </c>
      <c r="C51" s="164" t="s">
        <v>157</v>
      </c>
      <c r="D51" s="160" t="s">
        <v>114</v>
      </c>
      <c r="E51" s="185">
        <v>160531.25</v>
      </c>
      <c r="F51" s="185">
        <v>370503.09500000003</v>
      </c>
      <c r="G51" s="169">
        <f>(F51-E51)/E51</f>
        <v>1.307981125170333</v>
      </c>
      <c r="H51" s="185">
        <v>351316.12285714282</v>
      </c>
      <c r="I51" s="169">
        <f>(F51-H51)/H51</f>
        <v>5.4614550527358773E-2</v>
      </c>
    </row>
    <row r="52" spans="1:9" ht="16.5">
      <c r="A52" s="37"/>
      <c r="B52" s="177" t="s">
        <v>45</v>
      </c>
      <c r="C52" s="164" t="s">
        <v>109</v>
      </c>
      <c r="D52" s="160" t="s">
        <v>108</v>
      </c>
      <c r="E52" s="185">
        <v>48489.186111111114</v>
      </c>
      <c r="F52" s="185">
        <v>128214.22222222222</v>
      </c>
      <c r="G52" s="169">
        <f>(F52-E52)/E52</f>
        <v>1.6441817754668895</v>
      </c>
      <c r="H52" s="185">
        <v>120680.88888888889</v>
      </c>
      <c r="I52" s="169">
        <f>(F52-H52)/H52</f>
        <v>6.2423581750953805E-2</v>
      </c>
    </row>
    <row r="53" spans="1:9" ht="16.5">
      <c r="A53" s="37"/>
      <c r="B53" s="177" t="s">
        <v>47</v>
      </c>
      <c r="C53" s="164" t="s">
        <v>113</v>
      </c>
      <c r="D53" s="162" t="s">
        <v>114</v>
      </c>
      <c r="E53" s="185">
        <v>119506.125</v>
      </c>
      <c r="F53" s="185">
        <v>328880.42857142858</v>
      </c>
      <c r="G53" s="169">
        <f>(F53-E53)/E53</f>
        <v>1.7519964233751917</v>
      </c>
      <c r="H53" s="185">
        <v>299372.57142857142</v>
      </c>
      <c r="I53" s="169">
        <f>(F53-H53)/H53</f>
        <v>9.8565666861359619E-2</v>
      </c>
    </row>
    <row r="54" spans="1:9" ht="16.5" customHeight="1" thickBot="1">
      <c r="A54" s="38"/>
      <c r="B54" s="177" t="s">
        <v>46</v>
      </c>
      <c r="C54" s="164" t="s">
        <v>111</v>
      </c>
      <c r="D54" s="161" t="s">
        <v>110</v>
      </c>
      <c r="E54" s="188">
        <v>39585.605555555558</v>
      </c>
      <c r="F54" s="188">
        <v>111554.77777777778</v>
      </c>
      <c r="G54" s="175">
        <f>(F54-E54)/E54</f>
        <v>1.818064198139363</v>
      </c>
      <c r="H54" s="188">
        <v>99664.222222222219</v>
      </c>
      <c r="I54" s="175">
        <f>(F54-H54)/H54</f>
        <v>0.11930615912541898</v>
      </c>
    </row>
    <row r="55" spans="1:9" ht="15.75" customHeight="1" thickBot="1">
      <c r="A55" s="233" t="s">
        <v>191</v>
      </c>
      <c r="B55" s="234"/>
      <c r="C55" s="234"/>
      <c r="D55" s="235"/>
      <c r="E55" s="83">
        <f>SUM(E49:E54)</f>
        <v>496909.8666666667</v>
      </c>
      <c r="F55" s="83">
        <f>SUM(F49:F54)</f>
        <v>1512434.5235714286</v>
      </c>
      <c r="G55" s="103">
        <f t="shared" ref="G55" si="6">(F55-E55)/E55</f>
        <v>2.0436797999545226</v>
      </c>
      <c r="H55" s="83">
        <f>SUM(H49:H54)</f>
        <v>1440945.8053968253</v>
      </c>
      <c r="I55" s="104">
        <f t="shared" ref="I55" si="7">(F55-H55)/H55</f>
        <v>4.9612357318959584E-2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43</v>
      </c>
      <c r="C57" s="167" t="s">
        <v>119</v>
      </c>
      <c r="D57" s="168" t="s">
        <v>114</v>
      </c>
      <c r="E57" s="182">
        <v>4766.62</v>
      </c>
      <c r="F57" s="182">
        <v>35000</v>
      </c>
      <c r="G57" s="170">
        <f>(F57-E57)/E57</f>
        <v>6.3427292295169329</v>
      </c>
      <c r="H57" s="182">
        <v>35000</v>
      </c>
      <c r="I57" s="170">
        <f>(F57-H57)/H57</f>
        <v>0</v>
      </c>
    </row>
    <row r="58" spans="1:9" ht="16.5">
      <c r="A58" s="109"/>
      <c r="B58" s="199" t="s">
        <v>39</v>
      </c>
      <c r="C58" s="164" t="s">
        <v>116</v>
      </c>
      <c r="D58" s="160" t="s">
        <v>114</v>
      </c>
      <c r="E58" s="185">
        <v>34371.25</v>
      </c>
      <c r="F58" s="196">
        <v>59543.333333333336</v>
      </c>
      <c r="G58" s="169">
        <f>(F58-E58)/E58</f>
        <v>0.73235868155313921</v>
      </c>
      <c r="H58" s="196">
        <v>56363.333333333336</v>
      </c>
      <c r="I58" s="169">
        <f>(F58-H58)/H58</f>
        <v>5.6419658170205216E-2</v>
      </c>
    </row>
    <row r="59" spans="1:9" ht="16.5">
      <c r="A59" s="109"/>
      <c r="B59" s="199" t="s">
        <v>54</v>
      </c>
      <c r="C59" s="164" t="s">
        <v>121</v>
      </c>
      <c r="D59" s="160" t="s">
        <v>120</v>
      </c>
      <c r="E59" s="185">
        <v>41347</v>
      </c>
      <c r="F59" s="196">
        <v>84064</v>
      </c>
      <c r="G59" s="169">
        <f>(F59-E59)/E59</f>
        <v>1.0331342056255592</v>
      </c>
      <c r="H59" s="196">
        <v>79449.71428571429</v>
      </c>
      <c r="I59" s="169">
        <f>(F59-H59)/H59</f>
        <v>5.8078065550896465E-2</v>
      </c>
    </row>
    <row r="60" spans="1:9" ht="16.5">
      <c r="A60" s="109"/>
      <c r="B60" s="199" t="s">
        <v>42</v>
      </c>
      <c r="C60" s="164" t="s">
        <v>198</v>
      </c>
      <c r="D60" s="160" t="s">
        <v>114</v>
      </c>
      <c r="E60" s="185">
        <v>19451.599999999999</v>
      </c>
      <c r="F60" s="196">
        <v>33796.25</v>
      </c>
      <c r="G60" s="169">
        <f>(F60-E60)/E60</f>
        <v>0.73745347426432795</v>
      </c>
      <c r="H60" s="196">
        <v>31762.5</v>
      </c>
      <c r="I60" s="169">
        <f>(F60-H60)/H60</f>
        <v>6.4029909484454944E-2</v>
      </c>
    </row>
    <row r="61" spans="1:9" s="126" customFormat="1" ht="16.5">
      <c r="A61" s="148"/>
      <c r="B61" s="199" t="s">
        <v>38</v>
      </c>
      <c r="C61" s="164" t="s">
        <v>115</v>
      </c>
      <c r="D61" s="160" t="s">
        <v>114</v>
      </c>
      <c r="E61" s="185">
        <v>20827</v>
      </c>
      <c r="F61" s="201">
        <v>57400</v>
      </c>
      <c r="G61" s="169">
        <f>(F61-E61)/E61</f>
        <v>1.7560378355019926</v>
      </c>
      <c r="H61" s="201">
        <v>53916.666666666664</v>
      </c>
      <c r="I61" s="169">
        <f>(F61-H61)/H61</f>
        <v>6.4605873261205607E-2</v>
      </c>
    </row>
    <row r="62" spans="1:9" s="126" customFormat="1" ht="17.25" thickBot="1">
      <c r="A62" s="148"/>
      <c r="B62" s="200" t="s">
        <v>55</v>
      </c>
      <c r="C62" s="165" t="s">
        <v>122</v>
      </c>
      <c r="D62" s="161" t="s">
        <v>120</v>
      </c>
      <c r="E62" s="188">
        <v>42744.142857142855</v>
      </c>
      <c r="F62" s="197">
        <v>87464.666666666672</v>
      </c>
      <c r="G62" s="174">
        <f>(F62-E62)/E62</f>
        <v>1.0462374683470976</v>
      </c>
      <c r="H62" s="197">
        <v>82066.333333333328</v>
      </c>
      <c r="I62" s="174">
        <f>(F62-H62)/H62</f>
        <v>6.5780120959061689E-2</v>
      </c>
    </row>
    <row r="63" spans="1:9" s="126" customFormat="1" ht="16.5">
      <c r="A63" s="148"/>
      <c r="B63" s="94" t="s">
        <v>41</v>
      </c>
      <c r="C63" s="163" t="s">
        <v>118</v>
      </c>
      <c r="D63" s="160" t="s">
        <v>114</v>
      </c>
      <c r="E63" s="185">
        <v>27694.6</v>
      </c>
      <c r="F63" s="195">
        <v>67606.25</v>
      </c>
      <c r="G63" s="169">
        <f>(F63-E63)/E63</f>
        <v>1.4411347338470317</v>
      </c>
      <c r="H63" s="195">
        <v>62615</v>
      </c>
      <c r="I63" s="169">
        <f>(F63-H63)/H63</f>
        <v>7.9713327477441503E-2</v>
      </c>
    </row>
    <row r="64" spans="1:9" s="126" customFormat="1" ht="16.5">
      <c r="A64" s="148"/>
      <c r="B64" s="199" t="s">
        <v>40</v>
      </c>
      <c r="C64" s="164" t="s">
        <v>117</v>
      </c>
      <c r="D64" s="162" t="s">
        <v>114</v>
      </c>
      <c r="E64" s="192">
        <v>28321.599999999999</v>
      </c>
      <c r="F64" s="196">
        <v>52315.6</v>
      </c>
      <c r="G64" s="169">
        <f>(F64-E64)/E64</f>
        <v>0.84719789842381787</v>
      </c>
      <c r="H64" s="196">
        <v>48061.599999999999</v>
      </c>
      <c r="I64" s="169">
        <f>(F64-H64)/H64</f>
        <v>8.8511410356708897E-2</v>
      </c>
    </row>
    <row r="65" spans="1:9" ht="16.5" customHeight="1" thickBot="1">
      <c r="A65" s="110"/>
      <c r="B65" s="200" t="s">
        <v>56</v>
      </c>
      <c r="C65" s="165" t="s">
        <v>123</v>
      </c>
      <c r="D65" s="161" t="s">
        <v>120</v>
      </c>
      <c r="E65" s="188">
        <v>218000</v>
      </c>
      <c r="F65" s="197">
        <v>555900</v>
      </c>
      <c r="G65" s="174">
        <f>(F65-E65)/E65</f>
        <v>1.55</v>
      </c>
      <c r="H65" s="197">
        <v>505550</v>
      </c>
      <c r="I65" s="174">
        <f>(F65-H65)/H65</f>
        <v>9.9594501038472949E-2</v>
      </c>
    </row>
    <row r="66" spans="1:9" ht="15.75" customHeight="1" thickBot="1">
      <c r="A66" s="233" t="s">
        <v>192</v>
      </c>
      <c r="B66" s="244"/>
      <c r="C66" s="244"/>
      <c r="D66" s="245"/>
      <c r="E66" s="99">
        <f>SUM(E57:E65)</f>
        <v>437523.81285714288</v>
      </c>
      <c r="F66" s="99">
        <f>SUM(F57:F65)</f>
        <v>1033090.1000000001</v>
      </c>
      <c r="G66" s="101">
        <f t="shared" ref="G66" si="8">(F66-E66)/E66</f>
        <v>1.3612202802257924</v>
      </c>
      <c r="H66" s="99">
        <f>SUM(H57:H65)</f>
        <v>954785.14761904767</v>
      </c>
      <c r="I66" s="152">
        <f t="shared" ref="I66" si="9">(F66-H66)/H66</f>
        <v>8.2013165554807657E-2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60</v>
      </c>
      <c r="C68" s="164" t="s">
        <v>129</v>
      </c>
      <c r="D68" s="168" t="s">
        <v>206</v>
      </c>
      <c r="E68" s="182">
        <v>350689.32476190478</v>
      </c>
      <c r="F68" s="190">
        <v>706171.25</v>
      </c>
      <c r="G68" s="169">
        <f>(F68-E68)/E68</f>
        <v>1.0136662285897762</v>
      </c>
      <c r="H68" s="190">
        <v>706187</v>
      </c>
      <c r="I68" s="169">
        <f>(F68-H68)/H68</f>
        <v>-2.2302874451101479E-5</v>
      </c>
    </row>
    <row r="69" spans="1:9" ht="16.5">
      <c r="A69" s="37"/>
      <c r="B69" s="177" t="s">
        <v>61</v>
      </c>
      <c r="C69" s="164" t="s">
        <v>130</v>
      </c>
      <c r="D69" s="162" t="s">
        <v>207</v>
      </c>
      <c r="E69" s="185">
        <v>153380.00000000003</v>
      </c>
      <c r="F69" s="184">
        <v>446945.75</v>
      </c>
      <c r="G69" s="169">
        <f>(F69-E69)/E69</f>
        <v>1.9139767244751593</v>
      </c>
      <c r="H69" s="184">
        <v>444545.5</v>
      </c>
      <c r="I69" s="169">
        <f>(F69-H69)/H69</f>
        <v>5.3993348262438828E-3</v>
      </c>
    </row>
    <row r="70" spans="1:9" ht="16.5">
      <c r="A70" s="37"/>
      <c r="B70" s="177" t="s">
        <v>63</v>
      </c>
      <c r="C70" s="164" t="s">
        <v>132</v>
      </c>
      <c r="D70" s="162" t="s">
        <v>126</v>
      </c>
      <c r="E70" s="185">
        <v>41564.416666666672</v>
      </c>
      <c r="F70" s="184">
        <v>90257.25</v>
      </c>
      <c r="G70" s="169">
        <f>(F70-E70)/E70</f>
        <v>1.1715028680381654</v>
      </c>
      <c r="H70" s="184">
        <v>87344.125</v>
      </c>
      <c r="I70" s="169">
        <f>(F70-H70)/H70</f>
        <v>3.3352271832822182E-2</v>
      </c>
    </row>
    <row r="71" spans="1:9" ht="16.5">
      <c r="A71" s="37"/>
      <c r="B71" s="177" t="s">
        <v>62</v>
      </c>
      <c r="C71" s="164" t="s">
        <v>131</v>
      </c>
      <c r="D71" s="162" t="s">
        <v>125</v>
      </c>
      <c r="E71" s="185">
        <v>77999</v>
      </c>
      <c r="F71" s="184">
        <v>205012</v>
      </c>
      <c r="G71" s="169">
        <f>(F71-E71)/E71</f>
        <v>1.6283926717009192</v>
      </c>
      <c r="H71" s="184">
        <v>193295.75</v>
      </c>
      <c r="I71" s="169">
        <f>(F71-H71)/H71</f>
        <v>6.0613076076426929E-2</v>
      </c>
    </row>
    <row r="72" spans="1:9" ht="16.5">
      <c r="A72" s="37"/>
      <c r="B72" s="177" t="s">
        <v>64</v>
      </c>
      <c r="C72" s="164" t="s">
        <v>133</v>
      </c>
      <c r="D72" s="162" t="s">
        <v>127</v>
      </c>
      <c r="E72" s="185">
        <v>33854.666666666672</v>
      </c>
      <c r="F72" s="184">
        <v>71735.75</v>
      </c>
      <c r="G72" s="169">
        <f>(F72-E72)/E72</f>
        <v>1.1189323973061318</v>
      </c>
      <c r="H72" s="184">
        <v>66394.5</v>
      </c>
      <c r="I72" s="169">
        <f>(F72-H72)/H72</f>
        <v>8.0447175594363984E-2</v>
      </c>
    </row>
    <row r="73" spans="1:9" ht="16.5" customHeight="1" thickBot="1">
      <c r="A73" s="37"/>
      <c r="B73" s="177" t="s">
        <v>59</v>
      </c>
      <c r="C73" s="164" t="s">
        <v>128</v>
      </c>
      <c r="D73" s="161" t="s">
        <v>124</v>
      </c>
      <c r="E73" s="188">
        <v>50694.162222222214</v>
      </c>
      <c r="F73" s="193">
        <v>144406</v>
      </c>
      <c r="G73" s="175">
        <f>(F73-E73)/E73</f>
        <v>1.8485725706834624</v>
      </c>
      <c r="H73" s="193">
        <v>124141.625</v>
      </c>
      <c r="I73" s="175">
        <f>(F73-H73)/H73</f>
        <v>0.16323594120827725</v>
      </c>
    </row>
    <row r="74" spans="1:9" ht="15.75" customHeight="1" thickBot="1">
      <c r="A74" s="233" t="s">
        <v>205</v>
      </c>
      <c r="B74" s="234"/>
      <c r="C74" s="234"/>
      <c r="D74" s="235"/>
      <c r="E74" s="83">
        <f>SUM(E68:E73)</f>
        <v>708181.57031746022</v>
      </c>
      <c r="F74" s="83">
        <f>SUM(F68:F73)</f>
        <v>1664528</v>
      </c>
      <c r="G74" s="103">
        <f t="shared" ref="G74" si="10">(F74-E74)/E74</f>
        <v>1.3504254696346212</v>
      </c>
      <c r="H74" s="83">
        <f>SUM(H68:H73)</f>
        <v>1621908.5</v>
      </c>
      <c r="I74" s="104">
        <f t="shared" ref="I74" si="11">(F74-H74)/H74</f>
        <v>2.6277376313152068E-2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70</v>
      </c>
      <c r="C76" s="166" t="s">
        <v>141</v>
      </c>
      <c r="D76" s="168" t="s">
        <v>137</v>
      </c>
      <c r="E76" s="182">
        <v>24025.75</v>
      </c>
      <c r="F76" s="182">
        <v>40115</v>
      </c>
      <c r="G76" s="169">
        <f>(F76-E76)/E76</f>
        <v>0.66966691986722582</v>
      </c>
      <c r="H76" s="182">
        <v>40115</v>
      </c>
      <c r="I76" s="169">
        <f>(F76-H76)/H76</f>
        <v>0</v>
      </c>
    </row>
    <row r="77" spans="1:9" ht="16.5">
      <c r="A77" s="37"/>
      <c r="B77" s="177" t="s">
        <v>71</v>
      </c>
      <c r="C77" s="164" t="s">
        <v>200</v>
      </c>
      <c r="D77" s="162" t="s">
        <v>134</v>
      </c>
      <c r="E77" s="185">
        <v>16000.914285714287</v>
      </c>
      <c r="F77" s="185">
        <v>32058.6</v>
      </c>
      <c r="G77" s="169">
        <f>(F77-E77)/E77</f>
        <v>1.0035480115421973</v>
      </c>
      <c r="H77" s="185">
        <v>30923.833333333332</v>
      </c>
      <c r="I77" s="169">
        <f>(F77-H77)/H77</f>
        <v>3.6695536883633438E-2</v>
      </c>
    </row>
    <row r="78" spans="1:9" ht="16.5">
      <c r="A78" s="37"/>
      <c r="B78" s="177" t="s">
        <v>67</v>
      </c>
      <c r="C78" s="164" t="s">
        <v>139</v>
      </c>
      <c r="D78" s="162" t="s">
        <v>135</v>
      </c>
      <c r="E78" s="185">
        <v>21680.5</v>
      </c>
      <c r="F78" s="185">
        <v>64795.75</v>
      </c>
      <c r="G78" s="169">
        <f>(F78-E78)/E78</f>
        <v>1.9886649293143608</v>
      </c>
      <c r="H78" s="185">
        <v>60098.25</v>
      </c>
      <c r="I78" s="169">
        <f>(F78-H78)/H78</f>
        <v>7.8163673651063054E-2</v>
      </c>
    </row>
    <row r="79" spans="1:9" ht="16.5">
      <c r="A79" s="37"/>
      <c r="B79" s="177" t="s">
        <v>69</v>
      </c>
      <c r="C79" s="164" t="s">
        <v>140</v>
      </c>
      <c r="D79" s="162" t="s">
        <v>136</v>
      </c>
      <c r="E79" s="185">
        <v>14882.573333333334</v>
      </c>
      <c r="F79" s="185">
        <v>28789.666666666668</v>
      </c>
      <c r="G79" s="169">
        <f>(F79-E79)/E79</f>
        <v>0.93445488369842855</v>
      </c>
      <c r="H79" s="185">
        <v>26693</v>
      </c>
      <c r="I79" s="169">
        <f>(F79-H79)/H79</f>
        <v>7.8547434408521632E-2</v>
      </c>
    </row>
    <row r="80" spans="1:9" ht="16.5" customHeight="1" thickBot="1">
      <c r="A80" s="38"/>
      <c r="B80" s="177" t="s">
        <v>68</v>
      </c>
      <c r="C80" s="164" t="s">
        <v>138</v>
      </c>
      <c r="D80" s="161" t="s">
        <v>134</v>
      </c>
      <c r="E80" s="188">
        <v>44894.284523809525</v>
      </c>
      <c r="F80" s="188">
        <v>82654.125</v>
      </c>
      <c r="G80" s="169">
        <f>(F80-E80)/E80</f>
        <v>0.84108346700936232</v>
      </c>
      <c r="H80" s="188">
        <v>73696.142857142855</v>
      </c>
      <c r="I80" s="169">
        <f>(F80-H80)/H80</f>
        <v>0.12155293066316714</v>
      </c>
    </row>
    <row r="81" spans="1:11" ht="15.75" customHeight="1" thickBot="1">
      <c r="A81" s="233" t="s">
        <v>193</v>
      </c>
      <c r="B81" s="234"/>
      <c r="C81" s="234"/>
      <c r="D81" s="235"/>
      <c r="E81" s="83">
        <f>SUM(E76:E80)</f>
        <v>121484.02214285714</v>
      </c>
      <c r="F81" s="83">
        <f>SUM(F76:F80)</f>
        <v>248413.14166666666</v>
      </c>
      <c r="G81" s="103">
        <f t="shared" ref="G81" si="12">(F81-E81)/E81</f>
        <v>1.0448215105567489</v>
      </c>
      <c r="H81" s="83">
        <f>SUM(H76:H80)</f>
        <v>231526.22619047615</v>
      </c>
      <c r="I81" s="104">
        <f t="shared" ref="I81" si="13">(F81-H81)/H81</f>
        <v>7.2937376270702389E-2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74</v>
      </c>
      <c r="C83" s="164" t="s">
        <v>144</v>
      </c>
      <c r="D83" s="168" t="s">
        <v>142</v>
      </c>
      <c r="E83" s="185">
        <v>15972.86</v>
      </c>
      <c r="F83" s="182">
        <v>23664</v>
      </c>
      <c r="G83" s="170">
        <f>(F83-E83)/E83</f>
        <v>0.48151301645416034</v>
      </c>
      <c r="H83" s="182">
        <v>25803.333333333332</v>
      </c>
      <c r="I83" s="170">
        <f>(F83-H83)/H83</f>
        <v>-8.2909184859837184E-2</v>
      </c>
    </row>
    <row r="84" spans="1:11" ht="16.5">
      <c r="A84" s="37"/>
      <c r="B84" s="177" t="s">
        <v>79</v>
      </c>
      <c r="C84" s="164" t="s">
        <v>155</v>
      </c>
      <c r="D84" s="160" t="s">
        <v>156</v>
      </c>
      <c r="E84" s="185">
        <v>56000</v>
      </c>
      <c r="F84" s="185">
        <v>143332.66666666666</v>
      </c>
      <c r="G84" s="169">
        <f>(F84-E84)/E84</f>
        <v>1.5595119047619046</v>
      </c>
      <c r="H84" s="185">
        <v>143332.66666666666</v>
      </c>
      <c r="I84" s="169">
        <f>(F84-H84)/H84</f>
        <v>0</v>
      </c>
    </row>
    <row r="85" spans="1:11" ht="16.5">
      <c r="A85" s="37"/>
      <c r="B85" s="177" t="s">
        <v>76</v>
      </c>
      <c r="C85" s="164" t="s">
        <v>143</v>
      </c>
      <c r="D85" s="162" t="s">
        <v>161</v>
      </c>
      <c r="E85" s="185">
        <v>15658.275</v>
      </c>
      <c r="F85" s="176">
        <v>32204.714285714286</v>
      </c>
      <c r="G85" s="169">
        <f>(F85-E85)/E85</f>
        <v>1.0567217197114172</v>
      </c>
      <c r="H85" s="176">
        <v>31255.428571428572</v>
      </c>
      <c r="I85" s="169">
        <f>(F85-H85)/H85</f>
        <v>3.0371866829990657E-2</v>
      </c>
    </row>
    <row r="86" spans="1:11" ht="16.5">
      <c r="A86" s="37"/>
      <c r="B86" s="177" t="s">
        <v>80</v>
      </c>
      <c r="C86" s="164" t="s">
        <v>151</v>
      </c>
      <c r="D86" s="162" t="s">
        <v>150</v>
      </c>
      <c r="E86" s="185">
        <v>27534.904761904756</v>
      </c>
      <c r="F86" s="185">
        <v>49337.8</v>
      </c>
      <c r="G86" s="169">
        <f>(F86-E86)/E86</f>
        <v>0.79182751589757117</v>
      </c>
      <c r="H86" s="185">
        <v>47437.8</v>
      </c>
      <c r="I86" s="169">
        <f>(F86-H86)/H86</f>
        <v>4.0052447626154668E-2</v>
      </c>
    </row>
    <row r="87" spans="1:11" ht="16.5">
      <c r="A87" s="37"/>
      <c r="B87" s="177" t="s">
        <v>77</v>
      </c>
      <c r="C87" s="164" t="s">
        <v>146</v>
      </c>
      <c r="D87" s="173" t="s">
        <v>162</v>
      </c>
      <c r="E87" s="194">
        <v>10986.288888888888</v>
      </c>
      <c r="F87" s="194">
        <v>25798.666666666668</v>
      </c>
      <c r="G87" s="169">
        <f>(F87-E87)/E87</f>
        <v>1.34826035684884</v>
      </c>
      <c r="H87" s="194">
        <v>23571.625</v>
      </c>
      <c r="I87" s="169">
        <f>(F87-H87)/H87</f>
        <v>9.4479768224153743E-2</v>
      </c>
    </row>
    <row r="88" spans="1:11" ht="16.5">
      <c r="A88" s="37"/>
      <c r="B88" s="177" t="s">
        <v>78</v>
      </c>
      <c r="C88" s="164" t="s">
        <v>149</v>
      </c>
      <c r="D88" s="173" t="s">
        <v>147</v>
      </c>
      <c r="E88" s="194">
        <v>17796.653333333332</v>
      </c>
      <c r="F88" s="194">
        <v>37991.857142857145</v>
      </c>
      <c r="G88" s="169">
        <f>(F88-E88)/E88</f>
        <v>1.1347753665402904</v>
      </c>
      <c r="H88" s="194">
        <v>34710.428571428572</v>
      </c>
      <c r="I88" s="169">
        <f>(F88-H88)/H88</f>
        <v>9.4537253110427932E-2</v>
      </c>
    </row>
    <row r="89" spans="1:11" ht="16.5" customHeight="1" thickBot="1">
      <c r="A89" s="35"/>
      <c r="B89" s="178" t="s">
        <v>75</v>
      </c>
      <c r="C89" s="165" t="s">
        <v>148</v>
      </c>
      <c r="D89" s="161" t="s">
        <v>145</v>
      </c>
      <c r="E89" s="188">
        <v>6226.88</v>
      </c>
      <c r="F89" s="188">
        <v>17611.333333333332</v>
      </c>
      <c r="G89" s="171">
        <f>(F89-E89)/E89</f>
        <v>1.8282756907686242</v>
      </c>
      <c r="H89" s="188">
        <v>14960.6</v>
      </c>
      <c r="I89" s="171">
        <f>(F89-H89)/H89</f>
        <v>0.17718095085312965</v>
      </c>
    </row>
    <row r="90" spans="1:11" ht="15.75" customHeight="1" thickBot="1">
      <c r="A90" s="233" t="s">
        <v>194</v>
      </c>
      <c r="B90" s="234"/>
      <c r="C90" s="234"/>
      <c r="D90" s="235"/>
      <c r="E90" s="83">
        <f>SUM(E83:E89)</f>
        <v>150175.86198412697</v>
      </c>
      <c r="F90" s="83">
        <f>SUM(F83:F89)</f>
        <v>329941.03809523809</v>
      </c>
      <c r="G90" s="111">
        <f t="shared" ref="G90:G91" si="14">(F90-E90)/E90</f>
        <v>1.1970310923210259</v>
      </c>
      <c r="H90" s="83">
        <f>SUM(H83:H89)</f>
        <v>321071.88214285712</v>
      </c>
      <c r="I90" s="104">
        <f t="shared" ref="I90:I91" si="15">(F90-H90)/H90</f>
        <v>2.7623583520262122E-2</v>
      </c>
    </row>
    <row r="91" spans="1:11" ht="15.75" customHeight="1" thickBot="1">
      <c r="A91" s="233" t="s">
        <v>195</v>
      </c>
      <c r="B91" s="234"/>
      <c r="C91" s="234"/>
      <c r="D91" s="235"/>
      <c r="E91" s="99">
        <f>SUM(E90+E81+E74+E66+E55+E47+E39+E32)</f>
        <v>2729260.0321031748</v>
      </c>
      <c r="F91" s="99">
        <f>SUM(F32,F39,F47,F55,F66,F74,F81,F90)</f>
        <v>6590052.6688095229</v>
      </c>
      <c r="G91" s="101">
        <f t="shared" si="14"/>
        <v>1.4145931832413972</v>
      </c>
      <c r="H91" s="99">
        <f>SUM(H32,H39,H47,H55,H66,H74,H81,H90)</f>
        <v>6184874.8618095228</v>
      </c>
      <c r="I91" s="112">
        <f t="shared" si="15"/>
        <v>6.5511075980194733E-2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19" bestFit="1" customWidth="1"/>
    <col min="12" max="12" width="9.140625" style="219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217</v>
      </c>
      <c r="B9" s="26"/>
      <c r="C9" s="26"/>
      <c r="D9" s="26"/>
      <c r="E9" s="218"/>
      <c r="F9" s="218"/>
    </row>
    <row r="10" spans="1:12" ht="18">
      <c r="A10" s="2" t="s">
        <v>218</v>
      </c>
      <c r="B10" s="2"/>
      <c r="C10" s="2"/>
    </row>
    <row r="11" spans="1:12" ht="18">
      <c r="A11" s="2" t="s">
        <v>219</v>
      </c>
    </row>
    <row r="12" spans="1:12" ht="15.75" thickBot="1"/>
    <row r="13" spans="1:12" ht="24.75" customHeight="1">
      <c r="A13" s="227" t="s">
        <v>3</v>
      </c>
      <c r="B13" s="227"/>
      <c r="C13" s="229" t="s">
        <v>0</v>
      </c>
      <c r="D13" s="223" t="s">
        <v>220</v>
      </c>
      <c r="E13" s="223" t="s">
        <v>221</v>
      </c>
      <c r="F13" s="223" t="s">
        <v>222</v>
      </c>
      <c r="G13" s="223" t="s">
        <v>223</v>
      </c>
      <c r="H13" s="223" t="s">
        <v>224</v>
      </c>
      <c r="I13" s="223" t="s">
        <v>225</v>
      </c>
    </row>
    <row r="14" spans="1:12" ht="24.75" customHeight="1" thickBot="1">
      <c r="A14" s="228"/>
      <c r="B14" s="228"/>
      <c r="C14" s="230"/>
      <c r="D14" s="243"/>
      <c r="E14" s="243"/>
      <c r="F14" s="243"/>
      <c r="G14" s="224"/>
      <c r="H14" s="243"/>
      <c r="I14" s="243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9.5" thickTop="1" thickBot="1">
      <c r="A16" s="87"/>
      <c r="B16" s="207" t="s">
        <v>4</v>
      </c>
      <c r="C16" s="163" t="s">
        <v>163</v>
      </c>
      <c r="D16" s="208">
        <v>15000</v>
      </c>
      <c r="E16" s="208">
        <v>12000</v>
      </c>
      <c r="F16" s="208">
        <v>12500</v>
      </c>
      <c r="G16" s="155">
        <v>12000</v>
      </c>
      <c r="H16" s="246">
        <v>18333</v>
      </c>
      <c r="I16" s="155">
        <f>AVERAGE(D16:H16)</f>
        <v>13966.6</v>
      </c>
      <c r="K16" s="206"/>
      <c r="L16" s="209"/>
    </row>
    <row r="17" spans="1:16" ht="18.75" thickBot="1">
      <c r="A17" s="88"/>
      <c r="B17" s="210" t="s">
        <v>5</v>
      </c>
      <c r="C17" s="164" t="s">
        <v>164</v>
      </c>
      <c r="D17" s="202">
        <v>17500</v>
      </c>
      <c r="E17" s="202">
        <v>20000</v>
      </c>
      <c r="F17" s="202">
        <v>12000</v>
      </c>
      <c r="G17" s="125">
        <v>15500</v>
      </c>
      <c r="H17" s="247">
        <v>16666</v>
      </c>
      <c r="I17" s="155">
        <f t="shared" ref="I17:I40" si="0">AVERAGE(D17:H17)</f>
        <v>16333.2</v>
      </c>
      <c r="K17" s="206"/>
      <c r="L17" s="209"/>
    </row>
    <row r="18" spans="1:16" ht="18.75" thickBot="1">
      <c r="A18" s="88"/>
      <c r="B18" s="210" t="s">
        <v>6</v>
      </c>
      <c r="C18" s="164" t="s">
        <v>165</v>
      </c>
      <c r="D18" s="202">
        <v>16500</v>
      </c>
      <c r="E18" s="211">
        <v>20000</v>
      </c>
      <c r="F18" s="202">
        <v>14000</v>
      </c>
      <c r="G18" s="125">
        <v>11000</v>
      </c>
      <c r="H18" s="247">
        <v>15000</v>
      </c>
      <c r="I18" s="155">
        <f t="shared" si="0"/>
        <v>15300</v>
      </c>
      <c r="K18" s="206"/>
      <c r="L18" s="209"/>
    </row>
    <row r="19" spans="1:16" ht="18.75" thickBot="1">
      <c r="A19" s="88"/>
      <c r="B19" s="210" t="s">
        <v>7</v>
      </c>
      <c r="C19" s="164" t="s">
        <v>166</v>
      </c>
      <c r="D19" s="202">
        <v>9500</v>
      </c>
      <c r="E19" s="202">
        <v>10000</v>
      </c>
      <c r="F19" s="202">
        <v>10000</v>
      </c>
      <c r="G19" s="125">
        <v>9000</v>
      </c>
      <c r="H19" s="247">
        <v>10000</v>
      </c>
      <c r="I19" s="155">
        <f t="shared" si="0"/>
        <v>9700</v>
      </c>
      <c r="K19" s="206"/>
      <c r="L19" s="209"/>
      <c r="P19" s="219"/>
    </row>
    <row r="20" spans="1:16" ht="18.75" thickBot="1">
      <c r="A20" s="88"/>
      <c r="B20" s="210" t="s">
        <v>8</v>
      </c>
      <c r="C20" s="164" t="s">
        <v>167</v>
      </c>
      <c r="D20" s="202">
        <v>22000</v>
      </c>
      <c r="E20" s="202">
        <v>35000</v>
      </c>
      <c r="F20" s="211">
        <v>22500</v>
      </c>
      <c r="G20" s="125">
        <v>30000</v>
      </c>
      <c r="H20" s="247">
        <v>35000</v>
      </c>
      <c r="I20" s="155">
        <f t="shared" si="0"/>
        <v>28900</v>
      </c>
      <c r="K20" s="206"/>
      <c r="L20" s="209"/>
    </row>
    <row r="21" spans="1:16" ht="18.75" customHeight="1" thickBot="1">
      <c r="A21" s="88"/>
      <c r="B21" s="210" t="s">
        <v>9</v>
      </c>
      <c r="C21" s="164" t="s">
        <v>168</v>
      </c>
      <c r="D21" s="202">
        <v>14000</v>
      </c>
      <c r="E21" s="202">
        <v>15000</v>
      </c>
      <c r="F21" s="202">
        <v>14500</v>
      </c>
      <c r="G21" s="125">
        <v>15000</v>
      </c>
      <c r="H21" s="247">
        <v>19333</v>
      </c>
      <c r="I21" s="155">
        <f t="shared" si="0"/>
        <v>15566.6</v>
      </c>
      <c r="K21" s="206"/>
      <c r="L21" s="209"/>
    </row>
    <row r="22" spans="1:16" ht="18.75" thickBot="1">
      <c r="A22" s="88"/>
      <c r="B22" s="210" t="s">
        <v>10</v>
      </c>
      <c r="C22" s="164" t="s">
        <v>169</v>
      </c>
      <c r="D22" s="202">
        <v>8500</v>
      </c>
      <c r="E22" s="202">
        <v>17000</v>
      </c>
      <c r="F22" s="202">
        <v>11500</v>
      </c>
      <c r="G22" s="125">
        <v>10000</v>
      </c>
      <c r="H22" s="247">
        <v>10000</v>
      </c>
      <c r="I22" s="155">
        <f t="shared" si="0"/>
        <v>11400</v>
      </c>
      <c r="K22" s="206"/>
      <c r="L22" s="209"/>
    </row>
    <row r="23" spans="1:16" ht="18.75" thickBot="1">
      <c r="A23" s="88"/>
      <c r="B23" s="210" t="s">
        <v>11</v>
      </c>
      <c r="C23" s="164" t="s">
        <v>170</v>
      </c>
      <c r="D23" s="202">
        <v>6000</v>
      </c>
      <c r="E23" s="202">
        <v>6000</v>
      </c>
      <c r="F23" s="211">
        <v>9500</v>
      </c>
      <c r="G23" s="125">
        <v>8000</v>
      </c>
      <c r="H23" s="247">
        <v>7000</v>
      </c>
      <c r="I23" s="155">
        <f t="shared" si="0"/>
        <v>7300</v>
      </c>
      <c r="K23" s="206"/>
      <c r="L23" s="209"/>
    </row>
    <row r="24" spans="1:16" ht="18.75" thickBot="1">
      <c r="A24" s="88"/>
      <c r="B24" s="210" t="s">
        <v>12</v>
      </c>
      <c r="C24" s="164" t="s">
        <v>171</v>
      </c>
      <c r="D24" s="202">
        <v>8000</v>
      </c>
      <c r="E24" s="202">
        <v>6000</v>
      </c>
      <c r="F24" s="202">
        <v>7000</v>
      </c>
      <c r="G24" s="125">
        <v>6500</v>
      </c>
      <c r="H24" s="247">
        <v>7000</v>
      </c>
      <c r="I24" s="155">
        <f t="shared" si="0"/>
        <v>6900</v>
      </c>
      <c r="K24" s="206"/>
      <c r="L24" s="209"/>
    </row>
    <row r="25" spans="1:16" ht="18.75" thickBot="1">
      <c r="A25" s="88"/>
      <c r="B25" s="210" t="s">
        <v>13</v>
      </c>
      <c r="C25" s="164" t="s">
        <v>172</v>
      </c>
      <c r="D25" s="202">
        <v>6000</v>
      </c>
      <c r="E25" s="202">
        <v>6000</v>
      </c>
      <c r="F25" s="202">
        <v>6500</v>
      </c>
      <c r="G25" s="125">
        <v>6500</v>
      </c>
      <c r="H25" s="247">
        <v>6666</v>
      </c>
      <c r="I25" s="155">
        <f t="shared" si="0"/>
        <v>6333.2</v>
      </c>
      <c r="K25" s="206"/>
      <c r="L25" s="209"/>
    </row>
    <row r="26" spans="1:16" ht="18.75" thickBot="1">
      <c r="A26" s="88"/>
      <c r="B26" s="210" t="s">
        <v>14</v>
      </c>
      <c r="C26" s="164" t="s">
        <v>173</v>
      </c>
      <c r="D26" s="202">
        <v>7000</v>
      </c>
      <c r="E26" s="202">
        <v>6000</v>
      </c>
      <c r="F26" s="202">
        <v>7000</v>
      </c>
      <c r="G26" s="125">
        <v>9000</v>
      </c>
      <c r="H26" s="247">
        <v>7666</v>
      </c>
      <c r="I26" s="155">
        <f t="shared" si="0"/>
        <v>7333.2</v>
      </c>
      <c r="K26" s="206"/>
      <c r="L26" s="209"/>
    </row>
    <row r="27" spans="1:16" ht="18.75" thickBot="1">
      <c r="A27" s="88"/>
      <c r="B27" s="210" t="s">
        <v>15</v>
      </c>
      <c r="C27" s="164" t="s">
        <v>174</v>
      </c>
      <c r="D27" s="202">
        <v>11500</v>
      </c>
      <c r="E27" s="202">
        <v>12000</v>
      </c>
      <c r="F27" s="202">
        <v>11500</v>
      </c>
      <c r="G27" s="125">
        <v>12500</v>
      </c>
      <c r="H27" s="247">
        <v>15000</v>
      </c>
      <c r="I27" s="155">
        <f t="shared" si="0"/>
        <v>12500</v>
      </c>
      <c r="K27" s="206"/>
      <c r="L27" s="209"/>
    </row>
    <row r="28" spans="1:16" ht="18.75" thickBot="1">
      <c r="A28" s="88"/>
      <c r="B28" s="210" t="s">
        <v>16</v>
      </c>
      <c r="C28" s="164" t="s">
        <v>175</v>
      </c>
      <c r="D28" s="202">
        <v>7000</v>
      </c>
      <c r="E28" s="202">
        <v>6000</v>
      </c>
      <c r="F28" s="202">
        <v>5500</v>
      </c>
      <c r="G28" s="125">
        <v>5000</v>
      </c>
      <c r="H28" s="247">
        <v>6666</v>
      </c>
      <c r="I28" s="155">
        <f t="shared" si="0"/>
        <v>6033.2</v>
      </c>
      <c r="K28" s="206"/>
      <c r="L28" s="209"/>
    </row>
    <row r="29" spans="1:16" ht="18.75" thickBot="1">
      <c r="A29" s="88"/>
      <c r="B29" s="210" t="s">
        <v>17</v>
      </c>
      <c r="C29" s="164" t="s">
        <v>176</v>
      </c>
      <c r="D29" s="202">
        <v>12500</v>
      </c>
      <c r="E29" s="211">
        <v>15000</v>
      </c>
      <c r="F29" s="202">
        <v>13500</v>
      </c>
      <c r="G29" s="125">
        <v>13000</v>
      </c>
      <c r="H29" s="247">
        <v>15000</v>
      </c>
      <c r="I29" s="155">
        <f t="shared" si="0"/>
        <v>13800</v>
      </c>
      <c r="K29" s="206"/>
      <c r="L29" s="209"/>
    </row>
    <row r="30" spans="1:16" ht="18.75" thickBot="1">
      <c r="A30" s="88"/>
      <c r="B30" s="210" t="s">
        <v>18</v>
      </c>
      <c r="C30" s="164" t="s">
        <v>177</v>
      </c>
      <c r="D30" s="202">
        <v>11700</v>
      </c>
      <c r="E30" s="202">
        <v>35000</v>
      </c>
      <c r="F30" s="202">
        <v>13500</v>
      </c>
      <c r="G30" s="125">
        <v>11000</v>
      </c>
      <c r="H30" s="247">
        <v>10000</v>
      </c>
      <c r="I30" s="155">
        <f t="shared" si="0"/>
        <v>16240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11000</v>
      </c>
      <c r="E31" s="203">
        <v>13000</v>
      </c>
      <c r="F31" s="203">
        <v>11500</v>
      </c>
      <c r="G31" s="158">
        <v>11000</v>
      </c>
      <c r="H31" s="248">
        <v>12333</v>
      </c>
      <c r="I31" s="155">
        <f t="shared" si="0"/>
        <v>11766.6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249"/>
      <c r="I32" s="155"/>
      <c r="K32" s="213"/>
      <c r="L32" s="214"/>
    </row>
    <row r="33" spans="1:12" ht="18.75" thickBot="1">
      <c r="A33" s="87"/>
      <c r="B33" s="207" t="s">
        <v>26</v>
      </c>
      <c r="C33" s="166" t="s">
        <v>179</v>
      </c>
      <c r="D33" s="208">
        <v>13500</v>
      </c>
      <c r="E33" s="208">
        <v>25000</v>
      </c>
      <c r="F33" s="208">
        <v>22500</v>
      </c>
      <c r="G33" s="155">
        <v>14000</v>
      </c>
      <c r="H33" s="250">
        <v>20000</v>
      </c>
      <c r="I33" s="155">
        <f t="shared" si="0"/>
        <v>19000</v>
      </c>
      <c r="K33" s="215"/>
      <c r="L33" s="209"/>
    </row>
    <row r="34" spans="1:12" ht="18.75" thickBot="1">
      <c r="A34" s="88"/>
      <c r="B34" s="210" t="s">
        <v>27</v>
      </c>
      <c r="C34" s="164" t="s">
        <v>180</v>
      </c>
      <c r="D34" s="202">
        <v>13500</v>
      </c>
      <c r="E34" s="202">
        <v>25000</v>
      </c>
      <c r="F34" s="202">
        <v>19000</v>
      </c>
      <c r="G34" s="125">
        <v>14000</v>
      </c>
      <c r="H34" s="250">
        <v>19000</v>
      </c>
      <c r="I34" s="155">
        <f t="shared" si="0"/>
        <v>18100</v>
      </c>
      <c r="K34" s="215"/>
      <c r="L34" s="209"/>
    </row>
    <row r="35" spans="1:12" ht="18.75" thickBot="1">
      <c r="A35" s="88"/>
      <c r="B35" s="207" t="s">
        <v>28</v>
      </c>
      <c r="C35" s="164" t="s">
        <v>181</v>
      </c>
      <c r="D35" s="202">
        <v>22000</v>
      </c>
      <c r="E35" s="202">
        <v>22000</v>
      </c>
      <c r="F35" s="202">
        <v>22000</v>
      </c>
      <c r="G35" s="125">
        <v>18000</v>
      </c>
      <c r="H35" s="250">
        <v>23333</v>
      </c>
      <c r="I35" s="155">
        <f t="shared" si="0"/>
        <v>21466.6</v>
      </c>
      <c r="K35" s="215"/>
      <c r="L35" s="209"/>
    </row>
    <row r="36" spans="1:12" ht="18.75" thickBot="1">
      <c r="A36" s="88"/>
      <c r="B36" s="210" t="s">
        <v>29</v>
      </c>
      <c r="C36" s="164" t="s">
        <v>182</v>
      </c>
      <c r="D36" s="202">
        <v>8500</v>
      </c>
      <c r="E36" s="202">
        <v>18000</v>
      </c>
      <c r="F36" s="202">
        <v>15500</v>
      </c>
      <c r="G36" s="125">
        <v>13000</v>
      </c>
      <c r="H36" s="250">
        <v>10333</v>
      </c>
      <c r="I36" s="155">
        <f t="shared" si="0"/>
        <v>13066.6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40000</v>
      </c>
      <c r="E37" s="202">
        <v>35000</v>
      </c>
      <c r="F37" s="202">
        <v>45000</v>
      </c>
      <c r="G37" s="125">
        <v>35000</v>
      </c>
      <c r="H37" s="251">
        <v>35000</v>
      </c>
      <c r="I37" s="155">
        <f t="shared" si="0"/>
        <v>38000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249"/>
      <c r="I38" s="155"/>
      <c r="K38" s="213"/>
      <c r="L38" s="214"/>
    </row>
    <row r="39" spans="1:12" ht="18.75" thickBot="1">
      <c r="A39" s="87"/>
      <c r="B39" s="216" t="s">
        <v>31</v>
      </c>
      <c r="C39" s="167" t="s">
        <v>226</v>
      </c>
      <c r="D39" s="181">
        <v>430000</v>
      </c>
      <c r="E39" s="181">
        <v>420000</v>
      </c>
      <c r="F39" s="181">
        <v>500000</v>
      </c>
      <c r="G39" s="217">
        <v>375000</v>
      </c>
      <c r="H39" s="250">
        <v>375000</v>
      </c>
      <c r="I39" s="155">
        <f t="shared" si="0"/>
        <v>420000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320000</v>
      </c>
      <c r="E40" s="187">
        <v>320000</v>
      </c>
      <c r="F40" s="187">
        <v>370000</v>
      </c>
      <c r="G40" s="157">
        <v>285000</v>
      </c>
      <c r="H40" s="251">
        <v>300000</v>
      </c>
      <c r="I40" s="155">
        <f t="shared" si="0"/>
        <v>319000</v>
      </c>
      <c r="K40" s="215"/>
      <c r="L40" s="209"/>
    </row>
    <row r="41" spans="1:12">
      <c r="D41" s="90">
        <f>SUM(D16:D40)</f>
        <v>1031200</v>
      </c>
      <c r="E41" s="90">
        <f t="shared" ref="E41:H41" si="1">SUM(E16:E40)</f>
        <v>1099000</v>
      </c>
      <c r="F41" s="90">
        <f t="shared" si="1"/>
        <v>1176500</v>
      </c>
      <c r="G41" s="90">
        <f t="shared" si="1"/>
        <v>939000</v>
      </c>
      <c r="H41" s="90">
        <f t="shared" si="1"/>
        <v>994329</v>
      </c>
      <c r="I41" s="90"/>
    </row>
    <row r="44" spans="1:12" ht="14.25" customHeight="1"/>
    <row r="48" spans="1:12" ht="15" customHeight="1"/>
    <row r="49" spans="11:12" s="126" customFormat="1" ht="15" customHeight="1">
      <c r="K49" s="219"/>
      <c r="L49" s="219"/>
    </row>
    <row r="50" spans="11:12" s="126" customFormat="1" ht="15" customHeight="1">
      <c r="K50" s="219"/>
      <c r="L50" s="219"/>
    </row>
    <row r="51" spans="11:12" s="126" customFormat="1" ht="15" customHeight="1">
      <c r="K51" s="219"/>
      <c r="L51" s="219"/>
    </row>
    <row r="52" spans="11:12" s="126" customFormat="1" ht="15" customHeight="1">
      <c r="K52" s="219"/>
      <c r="L52" s="219"/>
    </row>
    <row r="53" spans="11:12" s="126" customFormat="1" ht="15" customHeight="1">
      <c r="K53" s="219"/>
      <c r="L53" s="219"/>
    </row>
    <row r="54" spans="11:12" s="126" customFormat="1" ht="15" customHeight="1">
      <c r="K54" s="219"/>
      <c r="L54" s="219"/>
    </row>
    <row r="55" spans="11:12" s="126" customFormat="1" ht="15" customHeight="1">
      <c r="K55" s="219"/>
      <c r="L55" s="219"/>
    </row>
    <row r="56" spans="11:12" s="126" customFormat="1" ht="15" customHeight="1">
      <c r="K56" s="219"/>
      <c r="L56" s="219"/>
    </row>
    <row r="57" spans="11:12" s="126" customFormat="1" ht="15" customHeight="1">
      <c r="K57" s="219"/>
      <c r="L57" s="219"/>
    </row>
    <row r="58" spans="11:12" s="126" customFormat="1" ht="15" customHeight="1">
      <c r="K58" s="219"/>
      <c r="L58" s="219"/>
    </row>
    <row r="59" spans="11:12" s="126" customFormat="1" ht="15" customHeight="1">
      <c r="K59" s="219"/>
      <c r="L59" s="219"/>
    </row>
    <row r="60" spans="11:12" s="126" customFormat="1" ht="15" customHeight="1">
      <c r="K60" s="219"/>
      <c r="L60" s="219"/>
    </row>
    <row r="61" spans="11:12" s="126" customFormat="1" ht="15" customHeight="1">
      <c r="K61" s="219"/>
      <c r="L61" s="219"/>
    </row>
    <row r="62" spans="11:12" s="126" customFormat="1" ht="15" customHeight="1">
      <c r="K62" s="219"/>
      <c r="L62" s="219"/>
    </row>
    <row r="63" spans="11:12" s="126" customFormat="1" ht="15" customHeight="1">
      <c r="K63" s="219"/>
      <c r="L63" s="219"/>
    </row>
    <row r="64" spans="11:12" s="126" customFormat="1" ht="15" customHeight="1">
      <c r="K64" s="219"/>
      <c r="L64" s="219"/>
    </row>
    <row r="65" spans="11:12" s="126" customFormat="1" ht="15" customHeight="1">
      <c r="K65" s="219"/>
      <c r="L65" s="219"/>
    </row>
    <row r="66" spans="11:12" s="126" customFormat="1" ht="15" customHeight="1">
      <c r="K66" s="219"/>
      <c r="L66" s="219"/>
    </row>
    <row r="67" spans="11:12" s="126" customFormat="1" ht="15" customHeight="1">
      <c r="K67" s="219"/>
      <c r="L67" s="219"/>
    </row>
    <row r="68" spans="11:12" s="126" customFormat="1" ht="15" customHeight="1">
      <c r="K68" s="219"/>
      <c r="L68" s="219"/>
    </row>
    <row r="69" spans="11:12" s="126" customFormat="1" ht="15" customHeight="1">
      <c r="K69" s="219"/>
      <c r="L69" s="219"/>
    </row>
    <row r="70" spans="11:12" s="126" customFormat="1" ht="15" customHeight="1">
      <c r="K70" s="219"/>
      <c r="L70" s="219"/>
    </row>
    <row r="71" spans="11:12" s="126" customFormat="1" ht="15" customHeight="1">
      <c r="K71" s="219"/>
      <c r="L71" s="219"/>
    </row>
    <row r="72" spans="11:12" s="126" customFormat="1" ht="15" customHeight="1">
      <c r="K72" s="219"/>
      <c r="L72" s="219"/>
    </row>
    <row r="73" spans="11:12" s="126" customFormat="1" ht="15" customHeight="1">
      <c r="K73" s="219"/>
      <c r="L73" s="219"/>
    </row>
    <row r="74" spans="11:12" s="126" customFormat="1" ht="15" customHeight="1">
      <c r="K74" s="219"/>
      <c r="L74" s="219"/>
    </row>
    <row r="75" spans="11:12" s="126" customFormat="1" ht="15" customHeight="1">
      <c r="K75" s="219"/>
      <c r="L75" s="219"/>
    </row>
    <row r="76" spans="11:12" s="126" customFormat="1" ht="15" customHeight="1">
      <c r="K76" s="219"/>
      <c r="L76" s="219"/>
    </row>
    <row r="77" spans="11:12" s="126" customFormat="1" ht="15" customHeight="1">
      <c r="K77" s="219"/>
      <c r="L77" s="219"/>
    </row>
    <row r="78" spans="11:12" s="126" customFormat="1" ht="15" customHeight="1">
      <c r="K78" s="219"/>
      <c r="L78" s="219"/>
    </row>
    <row r="79" spans="11:12" s="126" customFormat="1" ht="15" customHeight="1">
      <c r="K79" s="219"/>
      <c r="L79" s="219"/>
    </row>
    <row r="80" spans="11:12" s="126" customFormat="1" ht="15" customHeight="1">
      <c r="K80" s="219"/>
      <c r="L80" s="219"/>
    </row>
    <row r="81" spans="11:12" s="126" customFormat="1" ht="15" customHeight="1">
      <c r="K81" s="219"/>
      <c r="L81" s="219"/>
    </row>
    <row r="82" spans="11:12" s="126" customFormat="1" ht="15" customHeight="1">
      <c r="K82" s="219"/>
      <c r="L82" s="219"/>
    </row>
    <row r="83" spans="11:12" s="126" customFormat="1" ht="15" customHeight="1">
      <c r="K83" s="219"/>
      <c r="L83" s="219"/>
    </row>
    <row r="84" spans="11:12" s="126" customFormat="1" ht="15" customHeight="1">
      <c r="K84" s="219"/>
      <c r="L84" s="219"/>
    </row>
    <row r="85" spans="11:12" s="126" customFormat="1" ht="15" customHeight="1">
      <c r="K85" s="219"/>
      <c r="L85" s="219"/>
    </row>
    <row r="86" spans="11:12" s="126" customFormat="1" ht="15" customHeight="1">
      <c r="K86" s="219"/>
      <c r="L86" s="219"/>
    </row>
    <row r="87" spans="11:12" s="126" customFormat="1" ht="15" customHeight="1">
      <c r="K87" s="219"/>
      <c r="L87" s="219"/>
    </row>
    <row r="88" spans="11:12" s="126" customFormat="1" ht="15" customHeight="1">
      <c r="K88" s="219"/>
      <c r="L88" s="219"/>
    </row>
    <row r="89" spans="11:12" s="126" customFormat="1" ht="15" customHeight="1">
      <c r="K89" s="219"/>
      <c r="L89" s="219"/>
    </row>
    <row r="90" spans="11:12" s="126" customFormat="1" ht="15" customHeight="1">
      <c r="K90" s="219"/>
      <c r="L90" s="219"/>
    </row>
    <row r="91" spans="11:12" s="126" customFormat="1" ht="15" customHeight="1">
      <c r="K91" s="219"/>
      <c r="L91" s="219"/>
    </row>
    <row r="92" spans="11:12" s="126" customFormat="1">
      <c r="K92" s="219"/>
      <c r="L92" s="219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22-08-2022</vt:lpstr>
      <vt:lpstr>By Order</vt:lpstr>
      <vt:lpstr>All Stores</vt:lpstr>
      <vt:lpstr>'22-08-2022'!Print_Titles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2022-08-11T07:59:29Z</cp:lastPrinted>
  <dcterms:created xsi:type="dcterms:W3CDTF">2010-10-20T06:23:14Z</dcterms:created>
  <dcterms:modified xsi:type="dcterms:W3CDTF">2022-08-24T09:25:07Z</dcterms:modified>
</cp:coreProperties>
</file>