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9-09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'19-09-2022'!$12:$14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3" i="11"/>
  <c r="G83" i="11"/>
  <c r="I86" i="11"/>
  <c r="G86" i="11"/>
  <c r="I89" i="11"/>
  <c r="G89" i="11"/>
  <c r="I85" i="11"/>
  <c r="G85" i="11"/>
  <c r="I87" i="11"/>
  <c r="G87" i="11"/>
  <c r="I84" i="11"/>
  <c r="G84" i="11"/>
  <c r="I79" i="11"/>
  <c r="G79" i="11"/>
  <c r="I80" i="11"/>
  <c r="G80" i="11"/>
  <c r="I78" i="11"/>
  <c r="G78" i="11"/>
  <c r="I76" i="11"/>
  <c r="G76" i="11"/>
  <c r="I77" i="11"/>
  <c r="G77" i="11"/>
  <c r="I70" i="11"/>
  <c r="G70" i="11"/>
  <c r="I71" i="11"/>
  <c r="G71" i="11"/>
  <c r="I68" i="11"/>
  <c r="G68" i="11"/>
  <c r="I69" i="11"/>
  <c r="G69" i="11"/>
  <c r="I73" i="11"/>
  <c r="G73" i="11"/>
  <c r="I72" i="11"/>
  <c r="G72" i="11"/>
  <c r="I61" i="11"/>
  <c r="G61" i="11"/>
  <c r="I58" i="11"/>
  <c r="G58" i="11"/>
  <c r="I59" i="11"/>
  <c r="G59" i="11"/>
  <c r="I57" i="11"/>
  <c r="G57" i="11"/>
  <c r="I64" i="11"/>
  <c r="G64" i="11"/>
  <c r="I62" i="11"/>
  <c r="G62" i="11"/>
  <c r="I60" i="11"/>
  <c r="G60" i="11"/>
  <c r="I63" i="11"/>
  <c r="G63" i="11"/>
  <c r="I65" i="11"/>
  <c r="G65" i="11"/>
  <c r="I50" i="11"/>
  <c r="G50" i="11"/>
  <c r="I51" i="11"/>
  <c r="G51" i="11"/>
  <c r="I49" i="11"/>
  <c r="G49" i="11"/>
  <c r="I53" i="11"/>
  <c r="G53" i="11"/>
  <c r="I52" i="11"/>
  <c r="G52" i="11"/>
  <c r="I54" i="11"/>
  <c r="G54" i="11"/>
  <c r="I41" i="11"/>
  <c r="G41" i="11"/>
  <c r="I42" i="11"/>
  <c r="G42" i="11"/>
  <c r="I43" i="11"/>
  <c r="G43" i="11"/>
  <c r="I46" i="11"/>
  <c r="G46" i="11"/>
  <c r="I44" i="11"/>
  <c r="G44" i="11"/>
  <c r="I45" i="11"/>
  <c r="G45" i="11"/>
  <c r="I34" i="11"/>
  <c r="G34" i="11"/>
  <c r="I35" i="11"/>
  <c r="G35" i="11"/>
  <c r="I38" i="11"/>
  <c r="G38" i="11"/>
  <c r="I37" i="11"/>
  <c r="G37" i="11"/>
  <c r="I36" i="11"/>
  <c r="G36" i="11"/>
  <c r="I25" i="11"/>
  <c r="G25" i="11"/>
  <c r="I22" i="11"/>
  <c r="G22" i="11"/>
  <c r="I21" i="11"/>
  <c r="G21" i="11"/>
  <c r="I16" i="11"/>
  <c r="G16" i="11"/>
  <c r="I30" i="11"/>
  <c r="G30" i="11"/>
  <c r="I26" i="11"/>
  <c r="G26" i="11"/>
  <c r="I27" i="11"/>
  <c r="G27" i="11"/>
  <c r="I17" i="11"/>
  <c r="G17" i="11"/>
  <c r="I29" i="11"/>
  <c r="G29" i="11"/>
  <c r="I28" i="11"/>
  <c r="G28" i="11"/>
  <c r="I18" i="11"/>
  <c r="G18" i="11"/>
  <c r="I23" i="11"/>
  <c r="G23" i="11"/>
  <c r="I19" i="11"/>
  <c r="G19" i="11"/>
  <c r="I24" i="11"/>
  <c r="G24" i="11"/>
  <c r="I20" i="11"/>
  <c r="G20" i="11"/>
  <c r="I31" i="11"/>
  <c r="G31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<sst xmlns="http://schemas.openxmlformats.org/spreadsheetml/2006/main" count="849" uniqueCount="226">
  <si>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</si>
  <si>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</si>
  <si>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</si>
  <si>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</si>
  <si>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</si>
  <si>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</si>
  <si>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</si>
  <si>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</si>
  <si>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</si>
  <si>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</si>
  <si>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</si>
  <si>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</si>
  <si>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</si>
  <si>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</si>
  <si>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</si>
  <si>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</si>
  <si>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</si>
  <si>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</si>
  <si>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</si>
  <si>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</si>
  <si>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</si>
  <si>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</si>
  <si>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</si>
  <si>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</si>
  <si>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</si>
  <si>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</si>
  <si>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</si>
  <si>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</si>
  <si>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</si>
  <si>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</si>
  <si>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</si>
  <si>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</si>
  <si>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</si>
  <si>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</si>
  <si>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</si>
  <si>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</si>
  <si>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</si>
  <si>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</si>
  <si>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</si>
  <si>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</si>
  <si>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</si>
  <si>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</si>
  <si>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</si>
  <si>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</si>
  <si>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</si>
  <si>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</si>
  <si>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</si>
  <si>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</si>
  <si>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</si>
  <si>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</si>
  <si>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</si>
  <si>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</si>
  <si>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</si>
  <si>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</si>
  <si>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</si>
  <si>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</si>
  <si>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</si>
  <si>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</si>
  <si>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</si>
  <si>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</si>
  <si>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</si>
  <si>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</si>
  <si>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</si>
  <si>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</si>
  <si>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</si>
  <si>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</si>
  <si>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</si>
  <si>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</si>
  <si>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</si>
  <si>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</si>
  <si>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</si>
  <si>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</si>
  <si>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</si>
  <si>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</si>
  <si>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</si>
  <si>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</si>
  <si>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</si>
  <si>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</si>
  <si>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</si>
  <si>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</si>
  <si>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</si>
  <si>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</si>
  <si>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</si>
  <si>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</si>
  <si>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</si>
  <si>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</si>
  <si>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</si>
  <si>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</si>
  <si>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</si>
  <si>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</si>
  <si>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</si>
  <si>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</si>
  <si>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</si>
  <si>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</si>
  <si>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</si>
  <si>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</si>
  <si>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</si>
  <si>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</si>
  <si>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</si>
  <si>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</si>
  <si>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</si>
  <si>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</si>
  <si>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</si>
  <si>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</si>
  <si>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</si>
  <si>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</si>
  <si>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</si>
  <si>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</si>
  <si>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</si>
  <si>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</si>
  <si>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</si>
  <si>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</si>
  <si>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</si>
  <si>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</si>
  <si>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</si>
  <si>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</si>
  <si>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</si>
  <si>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</si>
  <si>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</si>
  <si>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</si>
  <si>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</si>
  <si>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</si>
  <si>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</si>
  <si>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</si>
  <si>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</si>
  <si>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</si>
  <si>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</si>
  <si>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</si>
  <si>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</si>
  <si>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</si>
  <si>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</si>
  <si>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</si>
  <si>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</si>
  <si>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</si>
  <si>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</si>
  <si>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</si>
  <si>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</si>
  <si>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</si>
  <si>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</si>
  <si>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</si>
  <si>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</si>
  <si>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</si>
  <si>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</si>
  <si>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</si>
  <si>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</si>
  <si>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</si>
  <si>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</si>
  <si>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</si>
  <si>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</si>
  <si>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</si>
  <si>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</si>
  <si>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</si>
  <si>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</si>
  <si>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</si>
  <si>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</si>
  <si>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</si>
  <si>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</si>
  <si>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</si>
  <si>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</si>
  <si>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</si>
  <si>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</si>
  <si>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</si>
  <si>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</si>
  <si>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</si>
  <si>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</si>
  <si>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</si>
  <si>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</si>
  <si>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</si>
  <si>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</si>
  <si>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</si>
  <si>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</si>
  <si>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</si>
  <si>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</si>
  <si>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</si>
  <si>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</si>
  <si>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</si>
  <si>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</si>
  <si>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</si>
  <si>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</si>
  <si>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</si>
  <si>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</si>
  <si>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</si>
  <si>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</si>
  <si>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</si>
  <si>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</si>
  <si>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</si>
  <si>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</si>
  <si>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</si>
  <si>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</si>
  <si>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</si>
  <si>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</si>
  <si>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</si>
  <si>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</si>
  <si>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</si>
  <si>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</si>
  <si>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</si>
  <si>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</si>
  <si>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</si>
  <si>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</si>
  <si>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</si>
  <si>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</si>
  <si>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</si>
  <si>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</si>
  <si>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</si>
  <si>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</si>
  <si>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</si>
  <si>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</si>
  <si>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</si>
  <si>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</si>
  <si>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</si>
  <si>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</si>
  <si>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</si>
  <si>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</si>
  <si>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</si>
  <si>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</si>
  <si>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</si>
  <si>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</si>
  <si>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2021 (ل.ل.)</t>
  </si>
  <si>
    <t>معدل أسعار  السوبرماركات في 12-09-2022 (ل.ل.)</t>
  </si>
  <si>
    <t>معدل أسعار المحلات والملاحم في 12-09-2022 (ل.ل.)</t>
  </si>
  <si>
    <t>المعدل العام للأسعار في 12-09-2022  (ل.ل.)</t>
  </si>
  <si>
    <t xml:space="preserve"> التاريخ 19 أيلول 2022</t>
  </si>
  <si>
    <t>معدل أسعار  السوبرماركات في 19-09-2022 (ل.ل.)</t>
  </si>
  <si>
    <t>معدل أسعار المحلات والملاحم في 19-09-2022 (ل.ل.)</t>
  </si>
  <si>
    <t>المعدل العام للأسعار في 19-09-2022  (ل.ل.)</t>
  </si>
  <si>
    <t xml:space="preserve"> التاريخ 19 أيلول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</si>
</sst>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7" fillId="0" borderId="3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17" fillId="0" borderId="36" xfId="0" applyFont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7" t="s">
        <v>202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8" t="s">
        <v>3</v>
      </c>
      <c r="B12" s="234"/>
      <c r="C12" s="232" t="s">
        <v>0</v>
      </c>
      <c r="D12" s="230" t="s">
        <v>23</v>
      </c>
      <c r="E12" s="230" t="s">
        <v>217</v>
      </c>
      <c r="F12" s="230" t="s">
        <v>222</v>
      </c>
      <c r="G12" s="230" t="s">
        <v>197</v>
      </c>
      <c r="H12" s="230" t="s">
        <v>218</v>
      </c>
      <c r="I12" s="230" t="s">
        <v>187</v>
      </c>
    </row>
    <row r="13" spans="1:9" ht="38.25" customHeight="1" thickBot="1">
      <c r="A13" s="229"/>
      <c r="B13" s="235"/>
      <c r="C13" s="233"/>
      <c r="D13" s="231"/>
      <c r="E13" s="231"/>
      <c r="F13" s="231"/>
      <c r="G13" s="231"/>
      <c r="H13" s="231"/>
      <c r="I13" s="23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9199.8624999999993</v>
      </c>
      <c r="F15" s="190">
        <v>19166.444444444445</v>
      </c>
      <c r="G15" s="45">
        <f t="shared" ref="G15:G30" si="0">(F15-E15)/E15</f>
        <v>1.0833403156236787</v>
      </c>
      <c r="H15" s="190">
        <v>16610.888888888891</v>
      </c>
      <c r="I15" s="45">
        <f t="shared" ref="I15:I30" si="1">(F15-H15)/H15</f>
        <v>0.15384821201621421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7151.4361111111111</v>
      </c>
      <c r="F16" s="184">
        <v>22206</v>
      </c>
      <c r="G16" s="48">
        <f t="shared" si="0"/>
        <v>2.1051105896756557</v>
      </c>
      <c r="H16" s="184">
        <v>22248.5</v>
      </c>
      <c r="I16" s="44">
        <f t="shared" si="1"/>
        <v>-1.9102411398521249E-3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6213.561111111112</v>
      </c>
      <c r="F17" s="184">
        <v>20110.888888888891</v>
      </c>
      <c r="G17" s="48">
        <f t="shared" si="0"/>
        <v>2.2366123917131078</v>
      </c>
      <c r="H17" s="184">
        <v>18987.555555555555</v>
      </c>
      <c r="I17" s="44">
        <f t="shared" si="1"/>
        <v>5.9161556106923967E-2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8826.7749999999996</v>
      </c>
      <c r="F18" s="184">
        <v>14938.666666666666</v>
      </c>
      <c r="G18" s="48">
        <f t="shared" si="0"/>
        <v>0.69242635806018238</v>
      </c>
      <c r="H18" s="184">
        <v>15609.777777777777</v>
      </c>
      <c r="I18" s="44">
        <f t="shared" si="1"/>
        <v>-4.2992995843061342E-2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14988.9</v>
      </c>
      <c r="F19" s="184">
        <v>41771.142857142855</v>
      </c>
      <c r="G19" s="48">
        <f t="shared" si="0"/>
        <v>1.7868050929116115</v>
      </c>
      <c r="H19" s="184">
        <v>39583</v>
      </c>
      <c r="I19" s="44">
        <f t="shared" si="1"/>
        <v>5.5279864010884854E-2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11219.4</v>
      </c>
      <c r="F20" s="184">
        <v>26888.666666666668</v>
      </c>
      <c r="G20" s="48">
        <f t="shared" si="0"/>
        <v>1.3966225169498074</v>
      </c>
      <c r="H20" s="184">
        <v>28210.888888888891</v>
      </c>
      <c r="I20" s="44">
        <f t="shared" si="1"/>
        <v>-4.6869215196653789E-2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6252.8277777777785</v>
      </c>
      <c r="F21" s="184">
        <v>22166.444444444445</v>
      </c>
      <c r="G21" s="48">
        <f t="shared" si="0"/>
        <v>2.545027183256642</v>
      </c>
      <c r="H21" s="184">
        <v>19833.111111111109</v>
      </c>
      <c r="I21" s="44">
        <f t="shared" si="1"/>
        <v>0.11764837701262773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2132.5749999999998</v>
      </c>
      <c r="F22" s="184">
        <v>7938.666666666667</v>
      </c>
      <c r="G22" s="48">
        <f t="shared" si="0"/>
        <v>2.7225732584629698</v>
      </c>
      <c r="H22" s="184">
        <v>7438.666666666667</v>
      </c>
      <c r="I22" s="44">
        <f t="shared" si="1"/>
        <v>6.7216347015594188E-2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3088.4750000000004</v>
      </c>
      <c r="F23" s="184">
        <v>8243.75</v>
      </c>
      <c r="G23" s="48">
        <f t="shared" si="0"/>
        <v>1.6691975813305917</v>
      </c>
      <c r="H23" s="184">
        <v>9031</v>
      </c>
      <c r="I23" s="44">
        <f t="shared" si="1"/>
        <v>-8.7171963237736683E-2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2935.4027777777778</v>
      </c>
      <c r="F24" s="184">
        <v>9281</v>
      </c>
      <c r="G24" s="48">
        <f t="shared" si="0"/>
        <v>2.1617466843940591</v>
      </c>
      <c r="H24" s="184">
        <v>8968.5</v>
      </c>
      <c r="I24" s="44">
        <f t="shared" si="1"/>
        <v>3.4844176841166308E-2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4032.5875000000001</v>
      </c>
      <c r="F25" s="184">
        <v>9493.5</v>
      </c>
      <c r="G25" s="48">
        <f t="shared" si="0"/>
        <v>1.3541956622143971</v>
      </c>
      <c r="H25" s="184">
        <v>9031</v>
      </c>
      <c r="I25" s="44">
        <f t="shared" si="1"/>
        <v>5.121249031115048E-2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7307.6625000000004</v>
      </c>
      <c r="F26" s="184">
        <v>20124.75</v>
      </c>
      <c r="G26" s="48">
        <f t="shared" si="0"/>
        <v>1.7539243910073843</v>
      </c>
      <c r="H26" s="184">
        <v>18610.888888888891</v>
      </c>
      <c r="I26" s="44">
        <f t="shared" si="1"/>
        <v>8.1342762301639324E-2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3103.5076388888892</v>
      </c>
      <c r="F27" s="184">
        <v>8218.75</v>
      </c>
      <c r="G27" s="48">
        <f t="shared" si="0"/>
        <v>1.6482132336372977</v>
      </c>
      <c r="H27" s="184">
        <v>8931</v>
      </c>
      <c r="I27" s="44">
        <f t="shared" si="1"/>
        <v>-7.9750307916246779E-2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4396.8583333333336</v>
      </c>
      <c r="F28" s="184">
        <v>16376.666666666666</v>
      </c>
      <c r="G28" s="48">
        <f t="shared" si="0"/>
        <v>2.7246291386084378</v>
      </c>
      <c r="H28" s="184">
        <v>16598.888888888891</v>
      </c>
      <c r="I28" s="44">
        <f t="shared" si="1"/>
        <v>-1.3387776959635986E-2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8499.6083333333336</v>
      </c>
      <c r="F29" s="184">
        <v>22316.666666666668</v>
      </c>
      <c r="G29" s="48">
        <f t="shared" si="0"/>
        <v>1.6256111801230058</v>
      </c>
      <c r="H29" s="184">
        <v>22316.666666666668</v>
      </c>
      <c r="I29" s="44">
        <f t="shared" si="1"/>
        <v>0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8570.0874999999996</v>
      </c>
      <c r="F30" s="187">
        <v>18549.777777777777</v>
      </c>
      <c r="G30" s="51">
        <f t="shared" si="0"/>
        <v>1.1644793915788816</v>
      </c>
      <c r="H30" s="187">
        <v>17609.777777777777</v>
      </c>
      <c r="I30" s="56">
        <f t="shared" si="1"/>
        <v>5.3379435667053658E-2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12600.855555555554</v>
      </c>
      <c r="F32" s="190">
        <v>17666.444444444445</v>
      </c>
      <c r="G32" s="45">
        <f>(F32-E32)/E32</f>
        <v>0.40200356765898637</v>
      </c>
      <c r="H32" s="190">
        <v>17612.25</v>
      </c>
      <c r="I32" s="44">
        <f>(F32-H32)/H32</f>
        <v>3.077088074746001E-3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11976.975</v>
      </c>
      <c r="F33" s="184">
        <v>17888.666666666668</v>
      </c>
      <c r="G33" s="48">
        <f>(F33-E33)/E33</f>
        <v>0.49358804428218872</v>
      </c>
      <c r="H33" s="184">
        <v>17943.111111111109</v>
      </c>
      <c r="I33" s="44">
        <f>(F33-H33)/H33</f>
        <v>-3.0342811849795315E-3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11214.583333333332</v>
      </c>
      <c r="F34" s="184">
        <v>29342.857142857141</v>
      </c>
      <c r="G34" s="48">
        <f>(F34-E34)/E34</f>
        <v>1.6164910697699106</v>
      </c>
      <c r="H34" s="184">
        <v>27650</v>
      </c>
      <c r="I34" s="44">
        <f>(F34-H34)/H34</f>
        <v>6.122448979591831E-2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9568.6875</v>
      </c>
      <c r="F35" s="184">
        <v>24666.666666666668</v>
      </c>
      <c r="G35" s="48">
        <f>(F35-E35)/E35</f>
        <v>1.5778526748487363</v>
      </c>
      <c r="H35" s="184">
        <v>25000</v>
      </c>
      <c r="I35" s="44">
        <f>(F35-H35)/H35</f>
        <v>-1.3333333333333286E-2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9165.6749999999993</v>
      </c>
      <c r="F36" s="184">
        <v>39377.555555555555</v>
      </c>
      <c r="G36" s="51">
        <f>(F36-E36)/E36</f>
        <v>3.296198103855478</v>
      </c>
      <c r="H36" s="184">
        <v>47044.222222222219</v>
      </c>
      <c r="I36" s="56">
        <f>(F36-H36)/H36</f>
        <v>-0.16296723177719305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285238.07500000001</v>
      </c>
      <c r="F38" s="184">
        <v>553539.6</v>
      </c>
      <c r="G38" s="45">
        <f t="shared" ref="G38:G43" si="2">(F38-E38)/E38</f>
        <v>0.94062310930965287</v>
      </c>
      <c r="H38" s="184">
        <v>497179.6</v>
      </c>
      <c r="I38" s="44">
        <f t="shared" ref="I38:I43" si="3">(F38-H38)/H38</f>
        <v>0.11335943791740451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145624.81666666665</v>
      </c>
      <c r="F39" s="184">
        <v>316128.28571428574</v>
      </c>
      <c r="G39" s="48">
        <f t="shared" si="2"/>
        <v>1.1708407464498263</v>
      </c>
      <c r="H39" s="184">
        <v>292283</v>
      </c>
      <c r="I39" s="44">
        <f t="shared" si="3"/>
        <v>8.158286904912615E-2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97737</v>
      </c>
      <c r="F40" s="184">
        <v>243739.6</v>
      </c>
      <c r="G40" s="48">
        <f t="shared" si="2"/>
        <v>1.4938314046880916</v>
      </c>
      <c r="H40" s="184">
        <v>224974.5</v>
      </c>
      <c r="I40" s="44">
        <f t="shared" si="3"/>
        <v>8.3409897566168636E-2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29608.375</v>
      </c>
      <c r="F41" s="184">
        <v>118379.85714285714</v>
      </c>
      <c r="G41" s="48">
        <f t="shared" si="2"/>
        <v>2.9981882539267062</v>
      </c>
      <c r="H41" s="184">
        <v>116110.66666666667</v>
      </c>
      <c r="I41" s="44">
        <f t="shared" si="3"/>
        <v>1.954334206610768E-2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23733.333333333332</v>
      </c>
      <c r="F42" s="184">
        <v>125999</v>
      </c>
      <c r="G42" s="48">
        <f t="shared" si="2"/>
        <v>4.3089466292134837</v>
      </c>
      <c r="H42" s="184">
        <v>124999</v>
      </c>
      <c r="I42" s="44">
        <f t="shared" si="3"/>
        <v>8.0000640005120048E-3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60736.357142857145</v>
      </c>
      <c r="F43" s="184">
        <v>264310.42857142858</v>
      </c>
      <c r="G43" s="51">
        <f t="shared" si="2"/>
        <v>3.3517662402726534</v>
      </c>
      <c r="H43" s="184">
        <v>263521.625</v>
      </c>
      <c r="I43" s="59">
        <f t="shared" si="3"/>
        <v>2.9933162844930838E-3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56032.552083333336</v>
      </c>
      <c r="F45" s="184">
        <v>161048.66666666666</v>
      </c>
      <c r="G45" s="45">
        <f t="shared" ref="G45:G50" si="4">(F45-E45)/E45</f>
        <v>1.8741983129226403</v>
      </c>
      <c r="H45" s="184">
        <v>147431.44444444444</v>
      </c>
      <c r="I45" s="44">
        <f t="shared" ref="I45:I50" si="5">(F45-H45)/H45</f>
        <v>9.2363079487792044E-2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38685.611111111109</v>
      </c>
      <c r="F46" s="184">
        <v>127706.44444444444</v>
      </c>
      <c r="G46" s="48">
        <f t="shared" si="4"/>
        <v>2.3011355068852759</v>
      </c>
      <c r="H46" s="184">
        <v>120784.77777777778</v>
      </c>
      <c r="I46" s="84">
        <f t="shared" si="5"/>
        <v>5.7305786325171505E-2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117199.13194444444</v>
      </c>
      <c r="F47" s="184">
        <v>395754</v>
      </c>
      <c r="G47" s="48">
        <f t="shared" si="4"/>
        <v>2.3767656247453957</v>
      </c>
      <c r="H47" s="184">
        <v>365350.42857142858</v>
      </c>
      <c r="I47" s="84">
        <f t="shared" si="5"/>
        <v>8.3217560596421492E-2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154982.8125</v>
      </c>
      <c r="F48" s="184">
        <v>430800.27666666667</v>
      </c>
      <c r="G48" s="48">
        <f t="shared" si="4"/>
        <v>1.7796648526214265</v>
      </c>
      <c r="H48" s="184">
        <v>439272.71400000004</v>
      </c>
      <c r="I48" s="84">
        <f t="shared" si="5"/>
        <v>-1.9287420008822501E-2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15562.5</v>
      </c>
      <c r="F49" s="184">
        <v>40478</v>
      </c>
      <c r="G49" s="48">
        <f t="shared" si="4"/>
        <v>1.600995983935743</v>
      </c>
      <c r="H49" s="184">
        <v>38853</v>
      </c>
      <c r="I49" s="44">
        <f t="shared" si="5"/>
        <v>4.1824312150927856E-2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115291</v>
      </c>
      <c r="F50" s="184">
        <v>563470</v>
      </c>
      <c r="G50" s="56">
        <f t="shared" si="4"/>
        <v>3.8873719544457068</v>
      </c>
      <c r="H50" s="184">
        <v>563470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24210.1875</v>
      </c>
      <c r="F52" s="181">
        <v>68583.333333333328</v>
      </c>
      <c r="G52" s="183">
        <f t="shared" ref="G52:G60" si="6">(F52-E52)/E52</f>
        <v>1.8328294992896412</v>
      </c>
      <c r="H52" s="181">
        <v>57245</v>
      </c>
      <c r="I52" s="116">
        <f t="shared" ref="I52:I60" si="7">(F52-H52)/H52</f>
        <v>0.19806678894808855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33089.0625</v>
      </c>
      <c r="F53" s="184">
        <v>71228.333333333328</v>
      </c>
      <c r="G53" s="186">
        <f t="shared" si="6"/>
        <v>1.1526247029009458</v>
      </c>
      <c r="H53" s="184">
        <v>62795</v>
      </c>
      <c r="I53" s="84">
        <f t="shared" si="7"/>
        <v>0.13429943997664351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25070.05</v>
      </c>
      <c r="F54" s="184">
        <v>55818.25</v>
      </c>
      <c r="G54" s="186">
        <f t="shared" si="6"/>
        <v>1.2264913711779595</v>
      </c>
      <c r="H54" s="184">
        <v>52967.6</v>
      </c>
      <c r="I54" s="84">
        <f t="shared" si="7"/>
        <v>5.3818749575212044E-2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28612.1</v>
      </c>
      <c r="F55" s="184">
        <v>77426.25</v>
      </c>
      <c r="G55" s="186">
        <f t="shared" si="6"/>
        <v>1.7060666641036486</v>
      </c>
      <c r="H55" s="184">
        <v>70053.75</v>
      </c>
      <c r="I55" s="84">
        <f t="shared" si="7"/>
        <v>0.10524061881055619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17765.270833333332</v>
      </c>
      <c r="F56" s="184">
        <v>42725</v>
      </c>
      <c r="G56" s="191">
        <f t="shared" si="6"/>
        <v>1.4049731862142079</v>
      </c>
      <c r="H56" s="184">
        <v>35898.333333333336</v>
      </c>
      <c r="I56" s="85">
        <f t="shared" si="7"/>
        <v>0.19016667440456839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4920.75</v>
      </c>
      <c r="F57" s="187">
        <v>35000</v>
      </c>
      <c r="G57" s="189">
        <f t="shared" si="6"/>
        <v>6.1127368795407202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41169.357142857145</v>
      </c>
      <c r="F58" s="190">
        <v>90635.428571428565</v>
      </c>
      <c r="G58" s="44">
        <f t="shared" si="6"/>
        <v>1.2015264473750411</v>
      </c>
      <c r="H58" s="190">
        <v>87278.28571428571</v>
      </c>
      <c r="I58" s="44">
        <f t="shared" si="7"/>
        <v>3.8464812062565037E-2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40844</v>
      </c>
      <c r="F59" s="184">
        <v>93224.666666666672</v>
      </c>
      <c r="G59" s="48">
        <f t="shared" si="6"/>
        <v>1.2824568276042179</v>
      </c>
      <c r="H59" s="184">
        <v>91548</v>
      </c>
      <c r="I59" s="44">
        <f t="shared" si="7"/>
        <v>1.8314618196647349E-2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564500</v>
      </c>
      <c r="G60" s="51">
        <f t="shared" si="6"/>
        <v>1.5894495412844036</v>
      </c>
      <c r="H60" s="184">
        <v>533000</v>
      </c>
      <c r="I60" s="51">
        <f t="shared" si="7"/>
        <v>5.9099437148217637E-2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49859.8</v>
      </c>
      <c r="F62" s="184">
        <v>178249.75</v>
      </c>
      <c r="G62" s="45">
        <f t="shared" ref="G62:G67" si="8">(F62-E62)/E62</f>
        <v>2.5750193542693709</v>
      </c>
      <c r="H62" s="184">
        <v>165004.75</v>
      </c>
      <c r="I62" s="44">
        <f t="shared" ref="I62:I67" si="9">(F62-H62)/H62</f>
        <v>8.0270416457708035E-2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368563.64285714284</v>
      </c>
      <c r="F63" s="184">
        <v>875978</v>
      </c>
      <c r="G63" s="48">
        <f t="shared" si="8"/>
        <v>1.3767347023415806</v>
      </c>
      <c r="H63" s="184">
        <v>769232</v>
      </c>
      <c r="I63" s="44">
        <f t="shared" si="9"/>
        <v>0.13876957796867526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148127.375</v>
      </c>
      <c r="F64" s="184">
        <v>506035.5</v>
      </c>
      <c r="G64" s="48">
        <f t="shared" si="8"/>
        <v>2.4162186429078352</v>
      </c>
      <c r="H64" s="184">
        <v>505642.6</v>
      </c>
      <c r="I64" s="84">
        <f t="shared" si="9"/>
        <v>7.7703104920357445E-4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225042.66666666666</v>
      </c>
      <c r="G65" s="48">
        <f t="shared" si="8"/>
        <v>1.8851993828980713</v>
      </c>
      <c r="H65" s="184">
        <v>227719.5</v>
      </c>
      <c r="I65" s="84">
        <f t="shared" si="9"/>
        <v>-1.1754958768719161E-2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41606.0625</v>
      </c>
      <c r="F66" s="184">
        <v>100908.5</v>
      </c>
      <c r="G66" s="48">
        <f t="shared" si="8"/>
        <v>1.4253316448774742</v>
      </c>
      <c r="H66" s="184">
        <v>97677.555555555562</v>
      </c>
      <c r="I66" s="84">
        <f t="shared" si="9"/>
        <v>3.3077654595960793E-2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32769.270833333336</v>
      </c>
      <c r="F67" s="184">
        <v>94551.333333333328</v>
      </c>
      <c r="G67" s="51">
        <f t="shared" si="8"/>
        <v>1.885365799386493</v>
      </c>
      <c r="H67" s="184">
        <v>91842.6</v>
      </c>
      <c r="I67" s="85">
        <f t="shared" si="9"/>
        <v>2.9493212663114093E-2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43429.965773809519</v>
      </c>
      <c r="F69" s="190">
        <v>90108.28571428571</v>
      </c>
      <c r="G69" s="45">
        <f>(F69-E69)/E69</f>
        <v>1.074795227414745</v>
      </c>
      <c r="H69" s="190">
        <v>88832.571428571435</v>
      </c>
      <c r="I69" s="44">
        <f>(F69-H69)/H69</f>
        <v>1.4360884360305304E-2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23508.9375</v>
      </c>
      <c r="F70" s="184">
        <v>67942</v>
      </c>
      <c r="G70" s="48">
        <f>(F70-E70)/E70</f>
        <v>1.8900497948918364</v>
      </c>
      <c r="H70" s="184">
        <v>73756</v>
      </c>
      <c r="I70" s="44">
        <f>(F70-H70)/H70</f>
        <v>-7.8827485221541302E-2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14622.25</v>
      </c>
      <c r="F71" s="184">
        <v>32221.599999999999</v>
      </c>
      <c r="G71" s="48">
        <f>(F71-E71)/E71</f>
        <v>1.2036006770503855</v>
      </c>
      <c r="H71" s="184">
        <v>30241.142857142859</v>
      </c>
      <c r="I71" s="44">
        <f>(F71-H71)/H71</f>
        <v>6.548883262159394E-2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25129.1875</v>
      </c>
      <c r="F72" s="184">
        <v>49932.5</v>
      </c>
      <c r="G72" s="48">
        <f>(F72-E72)/E72</f>
        <v>0.98703201207758906</v>
      </c>
      <c r="H72" s="184">
        <v>40115</v>
      </c>
      <c r="I72" s="44">
        <f>(F72-H72)/H72</f>
        <v>0.24473389006606008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15926.535714285714</v>
      </c>
      <c r="F73" s="193">
        <v>47134.6</v>
      </c>
      <c r="G73" s="48">
        <f>(F73-E73)/E73</f>
        <v>1.959501102158796</v>
      </c>
      <c r="H73" s="193">
        <v>38234.6</v>
      </c>
      <c r="I73" s="59">
        <f>(F73-H73)/H73</f>
        <v>0.23277345650274883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15356.85</v>
      </c>
      <c r="F75" s="181">
        <v>23954</v>
      </c>
      <c r="G75" s="44">
        <f t="shared" ref="G75:G81" si="10">(F75-E75)/E75</f>
        <v>0.55982509433900829</v>
      </c>
      <c r="H75" s="181">
        <v>23664</v>
      </c>
      <c r="I75" s="45">
        <f t="shared" ref="I75:I81" si="11">(F75-H75)/H75</f>
        <v>1.2254901960784314E-2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14713.09375</v>
      </c>
      <c r="F76" s="184">
        <v>36319.285714285717</v>
      </c>
      <c r="G76" s="48">
        <f t="shared" si="10"/>
        <v>1.4685009374242393</v>
      </c>
      <c r="H76" s="184">
        <v>34628.571428571428</v>
      </c>
      <c r="I76" s="44">
        <f t="shared" si="11"/>
        <v>4.8824257425742694E-2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6432</v>
      </c>
      <c r="F77" s="184">
        <v>18625.833333333332</v>
      </c>
      <c r="G77" s="48">
        <f t="shared" si="10"/>
        <v>1.8958074212271971</v>
      </c>
      <c r="H77" s="184">
        <v>18198</v>
      </c>
      <c r="I77" s="44">
        <f t="shared" si="11"/>
        <v>2.3509909513865924E-2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11771.611111111111</v>
      </c>
      <c r="F78" s="184">
        <v>31969</v>
      </c>
      <c r="G78" s="48">
        <f t="shared" si="10"/>
        <v>1.7157709933030976</v>
      </c>
      <c r="H78" s="184">
        <v>27847.875</v>
      </c>
      <c r="I78" s="44">
        <f t="shared" si="11"/>
        <v>0.14798705466754644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22255.316666666666</v>
      </c>
      <c r="F79" s="184">
        <v>42914</v>
      </c>
      <c r="G79" s="48">
        <f t="shared" si="10"/>
        <v>0.92825834126527074</v>
      </c>
      <c r="H79" s="184">
        <v>41496.142857142855</v>
      </c>
      <c r="I79" s="44">
        <f t="shared" si="11"/>
        <v>3.416840807923633E-2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146666</v>
      </c>
      <c r="G80" s="48">
        <f t="shared" si="10"/>
        <v>1.6190357142857144</v>
      </c>
      <c r="H80" s="184">
        <v>146666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26683.63095238095</v>
      </c>
      <c r="F81" s="187">
        <v>59247.8</v>
      </c>
      <c r="G81" s="51">
        <f t="shared" si="10"/>
        <v>1.2203799814849932</v>
      </c>
      <c r="H81" s="187">
        <v>54897.8</v>
      </c>
      <c r="I81" s="56">
        <f t="shared" si="11"/>
        <v>7.9238147976785953E-2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7" t="s">
        <v>203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8" t="s">
        <v>3</v>
      </c>
      <c r="B12" s="234"/>
      <c r="C12" s="236" t="s">
        <v>0</v>
      </c>
      <c r="D12" s="230" t="s">
        <v>23</v>
      </c>
      <c r="E12" s="230" t="s">
        <v>217</v>
      </c>
      <c r="F12" s="238" t="s">
        <v>223</v>
      </c>
      <c r="G12" s="230" t="s">
        <v>197</v>
      </c>
      <c r="H12" s="238" t="s">
        <v>219</v>
      </c>
      <c r="I12" s="230" t="s">
        <v>187</v>
      </c>
    </row>
    <row r="13" spans="1:9" ht="30.75" customHeight="1" thickBot="1">
      <c r="A13" s="229"/>
      <c r="B13" s="235"/>
      <c r="C13" s="237"/>
      <c r="D13" s="231"/>
      <c r="E13" s="231"/>
      <c r="F13" s="239"/>
      <c r="G13" s="231"/>
      <c r="H13" s="239"/>
      <c r="I13" s="23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9199.8624999999993</v>
      </c>
      <c r="F15" s="155">
        <v>14800</v>
      </c>
      <c r="G15" s="44">
        <f>(F15-E15)/E15</f>
        <v>0.60871969553892802</v>
      </c>
      <c r="H15" s="155">
        <v>13033.2</v>
      </c>
      <c r="I15" s="118">
        <f>(F15-H15)/H15</f>
        <v>0.13556148912009325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7151.4361111111111</v>
      </c>
      <c r="F16" s="155">
        <v>18033.2</v>
      </c>
      <c r="G16" s="48">
        <f t="shared" ref="G16:G39" si="0">(F16-E16)/E16</f>
        <v>1.5216193950166188</v>
      </c>
      <c r="H16" s="155">
        <v>17900</v>
      </c>
      <c r="I16" s="48">
        <f>(F16-H16)/H16</f>
        <v>7.4413407821229457E-3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6213.561111111112</v>
      </c>
      <c r="F17" s="155">
        <v>16500</v>
      </c>
      <c r="G17" s="48">
        <f t="shared" si="0"/>
        <v>1.6554820504613115</v>
      </c>
      <c r="H17" s="155">
        <v>16200</v>
      </c>
      <c r="I17" s="48">
        <f t="shared" ref="I17:I29" si="1">(F17-H17)/H17</f>
        <v>1.8518518518518517E-2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8826.7749999999996</v>
      </c>
      <c r="F18" s="155">
        <v>12533.2</v>
      </c>
      <c r="G18" s="48">
        <f t="shared" si="0"/>
        <v>0.41990704419224478</v>
      </c>
      <c r="H18" s="155">
        <v>12800</v>
      </c>
      <c r="I18" s="48">
        <f t="shared" si="1"/>
        <v>-2.0843749999999942E-2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14988.9</v>
      </c>
      <c r="F19" s="155">
        <v>33066.6</v>
      </c>
      <c r="G19" s="48">
        <f t="shared" si="0"/>
        <v>1.2060724936452973</v>
      </c>
      <c r="H19" s="155">
        <v>33900</v>
      </c>
      <c r="I19" s="48">
        <f t="shared" si="1"/>
        <v>-2.458407079646022E-2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11219.4</v>
      </c>
      <c r="F20" s="155">
        <v>22100</v>
      </c>
      <c r="G20" s="48">
        <f t="shared" si="0"/>
        <v>0.96980230671871948</v>
      </c>
      <c r="H20" s="155">
        <v>22666.6</v>
      </c>
      <c r="I20" s="48">
        <f t="shared" si="1"/>
        <v>-2.4997132344506835E-2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6252.8277777777785</v>
      </c>
      <c r="F21" s="155">
        <v>17666.599999999999</v>
      </c>
      <c r="G21" s="48">
        <f t="shared" si="0"/>
        <v>1.8253776735681362</v>
      </c>
      <c r="H21" s="155">
        <v>16700</v>
      </c>
      <c r="I21" s="48">
        <f t="shared" si="1"/>
        <v>5.7880239520957999E-2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2132.5749999999998</v>
      </c>
      <c r="F22" s="155">
        <v>7033.2</v>
      </c>
      <c r="G22" s="48">
        <f t="shared" si="0"/>
        <v>2.2979848305452331</v>
      </c>
      <c r="H22" s="155">
        <v>6100</v>
      </c>
      <c r="I22" s="48">
        <f t="shared" si="1"/>
        <v>0.15298360655737703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3088.4750000000004</v>
      </c>
      <c r="F23" s="155">
        <v>7100</v>
      </c>
      <c r="G23" s="48">
        <f t="shared" si="0"/>
        <v>1.2988691830110326</v>
      </c>
      <c r="H23" s="155">
        <v>6966.6</v>
      </c>
      <c r="I23" s="48">
        <f t="shared" si="1"/>
        <v>1.914850859816835E-2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2935.4027777777778</v>
      </c>
      <c r="F24" s="155">
        <v>7100</v>
      </c>
      <c r="G24" s="48">
        <f t="shared" si="0"/>
        <v>1.4187481369677644</v>
      </c>
      <c r="H24" s="155">
        <v>6433.2</v>
      </c>
      <c r="I24" s="48">
        <f t="shared" si="1"/>
        <v>0.10364981657650939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4032.5875000000001</v>
      </c>
      <c r="F25" s="155">
        <v>7900</v>
      </c>
      <c r="G25" s="48">
        <f t="shared" si="0"/>
        <v>0.95903994643637613</v>
      </c>
      <c r="H25" s="155">
        <v>7400</v>
      </c>
      <c r="I25" s="48">
        <f t="shared" si="1"/>
        <v>6.7567567567567571E-2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7307.6625000000004</v>
      </c>
      <c r="F26" s="155">
        <v>16166.6</v>
      </c>
      <c r="G26" s="48">
        <f t="shared" si="0"/>
        <v>1.2122806027235111</v>
      </c>
      <c r="H26" s="155">
        <v>14100</v>
      </c>
      <c r="I26" s="48">
        <f t="shared" si="1"/>
        <v>0.14656737588652485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3103.5076388888892</v>
      </c>
      <c r="F27" s="155">
        <v>5600</v>
      </c>
      <c r="G27" s="48">
        <f t="shared" si="0"/>
        <v>0.80440992953537538</v>
      </c>
      <c r="H27" s="155">
        <v>6666.6</v>
      </c>
      <c r="I27" s="48">
        <f t="shared" si="1"/>
        <v>-0.15999159991599921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4396.8583333333336</v>
      </c>
      <c r="F28" s="155">
        <v>15300</v>
      </c>
      <c r="G28" s="48">
        <f t="shared" si="0"/>
        <v>2.4797573267276065</v>
      </c>
      <c r="H28" s="155">
        <v>15000</v>
      </c>
      <c r="I28" s="48">
        <f t="shared" si="1"/>
        <v>0.02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8499.6083333333336</v>
      </c>
      <c r="F29" s="155">
        <v>16000</v>
      </c>
      <c r="G29" s="48">
        <f t="shared" si="0"/>
        <v>0.88243968104412651</v>
      </c>
      <c r="H29" s="155">
        <v>15600</v>
      </c>
      <c r="I29" s="48">
        <f t="shared" si="1"/>
        <v>2.564102564102564E-2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8570.0874999999996</v>
      </c>
      <c r="F30" s="158">
        <v>17133.2</v>
      </c>
      <c r="G30" s="51">
        <f t="shared" si="0"/>
        <v>0.99918612266210838</v>
      </c>
      <c r="H30" s="158">
        <v>16200</v>
      </c>
      <c r="I30" s="51">
        <f>(F30-H30)/H30</f>
        <v>5.7604938271604983E-2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12600.855555555554</v>
      </c>
      <c r="F32" s="155">
        <v>19000</v>
      </c>
      <c r="G32" s="44">
        <f t="shared" si="0"/>
        <v>0.50783412413795559</v>
      </c>
      <c r="H32" s="155">
        <v>19200</v>
      </c>
      <c r="I32" s="45">
        <f>(F32-H32)/H32</f>
        <v>-1.0416666666666666E-2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11976.975</v>
      </c>
      <c r="F33" s="155">
        <v>18200</v>
      </c>
      <c r="G33" s="48">
        <f t="shared" si="0"/>
        <v>0.51958236533014379</v>
      </c>
      <c r="H33" s="155">
        <v>17900</v>
      </c>
      <c r="I33" s="48">
        <f>(F33-H33)/H33</f>
        <v>1.6759776536312849E-2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11214.583333333332</v>
      </c>
      <c r="F34" s="155">
        <v>30100</v>
      </c>
      <c r="G34" s="48">
        <f>(F34-E34)/E34</f>
        <v>1.6840052015604685</v>
      </c>
      <c r="H34" s="155">
        <v>26833.200000000001</v>
      </c>
      <c r="I34" s="48">
        <f>(F34-H34)/H34</f>
        <v>0.12174470432151213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9568.6875</v>
      </c>
      <c r="F35" s="155">
        <v>13766.6</v>
      </c>
      <c r="G35" s="48">
        <f t="shared" si="0"/>
        <v>0.43871351217186266</v>
      </c>
      <c r="H35" s="155">
        <v>13866.6</v>
      </c>
      <c r="I35" s="48">
        <f>(F35-H35)/H35</f>
        <v>-7.2115731325631373E-3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9165.6749999999993</v>
      </c>
      <c r="F36" s="155">
        <v>37333.199999999997</v>
      </c>
      <c r="G36" s="55">
        <f t="shared" si="0"/>
        <v>3.0731533684098551</v>
      </c>
      <c r="H36" s="155">
        <v>37000</v>
      </c>
      <c r="I36" s="48">
        <f>(F36-H36)/H36</f>
        <v>9.0054054054053267E-3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285238.07500000001</v>
      </c>
      <c r="F38" s="156">
        <v>458000</v>
      </c>
      <c r="G38" s="45">
        <f t="shared" si="0"/>
        <v>0.60567624080340599</v>
      </c>
      <c r="H38" s="156">
        <v>451000</v>
      </c>
      <c r="I38" s="45">
        <f>(F38-H38)/H38</f>
        <v>1.5521064301552107E-2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145624.81666666665</v>
      </c>
      <c r="F39" s="157">
        <v>342333.2</v>
      </c>
      <c r="G39" s="51">
        <f t="shared" si="0"/>
        <v>1.3507888822520981</v>
      </c>
      <c r="H39" s="157">
        <v>330666.59999999998</v>
      </c>
      <c r="I39" s="51">
        <f>(F39-H39)/H39</f>
        <v>3.5282063564932277E-2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7" t="s">
        <v>204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8" t="s">
        <v>3</v>
      </c>
      <c r="B12" s="234"/>
      <c r="C12" s="236" t="s">
        <v>0</v>
      </c>
      <c r="D12" s="230" t="s">
        <v>222</v>
      </c>
      <c r="E12" s="238" t="s">
        <v>223</v>
      </c>
      <c r="F12" s="245" t="s">
        <v>186</v>
      </c>
      <c r="G12" s="230" t="s">
        <v>217</v>
      </c>
      <c r="H12" s="247" t="s">
        <v>224</v>
      </c>
      <c r="I12" s="243" t="s">
        <v>196</v>
      </c>
    </row>
    <row r="13" spans="1:9" ht="39.75" customHeight="1" thickBot="1">
      <c r="A13" s="229"/>
      <c r="B13" s="235"/>
      <c r="C13" s="237"/>
      <c r="D13" s="231"/>
      <c r="E13" s="239"/>
      <c r="F13" s="246"/>
      <c r="G13" s="231"/>
      <c r="H13" s="248"/>
      <c r="I13" s="244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19166.444444444445</v>
      </c>
      <c r="E15" s="144">
        <v>14800</v>
      </c>
      <c r="F15" s="67">
        <f t="shared" ref="F15:F30" si="0">D15-E15</f>
        <v>4366.4444444444453</v>
      </c>
      <c r="G15" s="42">
        <v>9199.8624999999993</v>
      </c>
      <c r="H15" s="66">
        <f>AVERAGE(D15:E15)</f>
        <v>16983.222222222223</v>
      </c>
      <c r="I15" s="69">
        <f>(H15-G15)/G15</f>
        <v>0.84603000558130337</v>
      </c>
    </row>
    <row r="16" spans="1:9" ht="16.5" customHeight="1">
      <c r="A16" s="37"/>
      <c r="B16" s="34" t="s">
        <v>5</v>
      </c>
      <c r="C16" s="15" t="s">
        <v>164</v>
      </c>
      <c r="D16" s="144">
        <v>22206</v>
      </c>
      <c r="E16" s="144">
        <v>18033.2</v>
      </c>
      <c r="F16" s="71">
        <f t="shared" si="0"/>
        <v>4172.7999999999993</v>
      </c>
      <c r="G16" s="46">
        <v>7151.4361111111111</v>
      </c>
      <c r="H16" s="68">
        <f t="shared" ref="H16:H30" si="1">AVERAGE(D16:E16)</f>
        <v>20119.599999999999</v>
      </c>
      <c r="I16" s="72">
        <f t="shared" ref="I16:I39" si="2">(H16-G16)/G16</f>
        <v>1.813364992346137</v>
      </c>
    </row>
    <row r="17" spans="1:9" ht="16.5">
      <c r="A17" s="37"/>
      <c r="B17" s="34" t="s">
        <v>6</v>
      </c>
      <c r="C17" s="15" t="s">
        <v>165</v>
      </c>
      <c r="D17" s="144">
        <v>20110.888888888891</v>
      </c>
      <c r="E17" s="144">
        <v>16500</v>
      </c>
      <c r="F17" s="71">
        <f t="shared" si="0"/>
        <v>3610.8888888888905</v>
      </c>
      <c r="G17" s="46">
        <v>6213.561111111112</v>
      </c>
      <c r="H17" s="68">
        <f t="shared" si="1"/>
        <v>18305.444444444445</v>
      </c>
      <c r="I17" s="72">
        <f t="shared" si="2"/>
        <v>1.9460472210872095</v>
      </c>
    </row>
    <row r="18" spans="1:9" ht="16.5">
      <c r="A18" s="37"/>
      <c r="B18" s="34" t="s">
        <v>7</v>
      </c>
      <c r="C18" s="15" t="s">
        <v>166</v>
      </c>
      <c r="D18" s="144">
        <v>14938.666666666666</v>
      </c>
      <c r="E18" s="144">
        <v>12533.2</v>
      </c>
      <c r="F18" s="71">
        <f t="shared" si="0"/>
        <v>2405.4666666666653</v>
      </c>
      <c r="G18" s="46">
        <v>8826.7749999999996</v>
      </c>
      <c r="H18" s="68">
        <f t="shared" si="1"/>
        <v>13735.933333333334</v>
      </c>
      <c r="I18" s="72">
        <f t="shared" si="2"/>
        <v>0.55616670112621369</v>
      </c>
    </row>
    <row r="19" spans="1:9" ht="16.5">
      <c r="A19" s="37"/>
      <c r="B19" s="34" t="s">
        <v>8</v>
      </c>
      <c r="C19" s="15" t="s">
        <v>167</v>
      </c>
      <c r="D19" s="144">
        <v>41771.142857142855</v>
      </c>
      <c r="E19" s="144">
        <v>33066.6</v>
      </c>
      <c r="F19" s="71">
        <f t="shared" si="0"/>
        <v>8704.5428571428565</v>
      </c>
      <c r="G19" s="46">
        <v>14988.9</v>
      </c>
      <c r="H19" s="68">
        <f t="shared" si="1"/>
        <v>37418.871428571423</v>
      </c>
      <c r="I19" s="72">
        <f t="shared" si="2"/>
        <v>1.4964387932784542</v>
      </c>
    </row>
    <row r="20" spans="1:9" ht="16.5">
      <c r="A20" s="37"/>
      <c r="B20" s="34" t="s">
        <v>9</v>
      </c>
      <c r="C20" s="15" t="s">
        <v>168</v>
      </c>
      <c r="D20" s="144">
        <v>26888.666666666668</v>
      </c>
      <c r="E20" s="144">
        <v>22100</v>
      </c>
      <c r="F20" s="71">
        <f t="shared" si="0"/>
        <v>4788.6666666666679</v>
      </c>
      <c r="G20" s="46">
        <v>11219.4</v>
      </c>
      <c r="H20" s="68">
        <f t="shared" si="1"/>
        <v>24494.333333333336</v>
      </c>
      <c r="I20" s="72">
        <f t="shared" si="2"/>
        <v>1.1832124118342635</v>
      </c>
    </row>
    <row r="21" spans="1:9" ht="16.5">
      <c r="A21" s="37"/>
      <c r="B21" s="34" t="s">
        <v>10</v>
      </c>
      <c r="C21" s="15" t="s">
        <v>169</v>
      </c>
      <c r="D21" s="144">
        <v>22166.444444444445</v>
      </c>
      <c r="E21" s="144">
        <v>17666.599999999999</v>
      </c>
      <c r="F21" s="71">
        <f t="shared" si="0"/>
        <v>4499.8444444444467</v>
      </c>
      <c r="G21" s="46">
        <v>6252.8277777777785</v>
      </c>
      <c r="H21" s="68">
        <f t="shared" si="1"/>
        <v>19916.522222222222</v>
      </c>
      <c r="I21" s="72">
        <f t="shared" si="2"/>
        <v>2.185202428412389</v>
      </c>
    </row>
    <row r="22" spans="1:9" ht="16.5">
      <c r="A22" s="37"/>
      <c r="B22" s="34" t="s">
        <v>11</v>
      </c>
      <c r="C22" s="15" t="s">
        <v>170</v>
      </c>
      <c r="D22" s="144">
        <v>7938.666666666667</v>
      </c>
      <c r="E22" s="144">
        <v>7033.2</v>
      </c>
      <c r="F22" s="71">
        <f t="shared" si="0"/>
        <v>905.46666666666715</v>
      </c>
      <c r="G22" s="46">
        <v>2132.5749999999998</v>
      </c>
      <c r="H22" s="68">
        <f t="shared" si="1"/>
        <v>7485.9333333333334</v>
      </c>
      <c r="I22" s="72">
        <f t="shared" si="2"/>
        <v>2.5102790445041014</v>
      </c>
    </row>
    <row r="23" spans="1:9" ht="16.5">
      <c r="A23" s="37"/>
      <c r="B23" s="34" t="s">
        <v>12</v>
      </c>
      <c r="C23" s="15" t="s">
        <v>171</v>
      </c>
      <c r="D23" s="144">
        <v>8243.75</v>
      </c>
      <c r="E23" s="144">
        <v>7100</v>
      </c>
      <c r="F23" s="71">
        <f t="shared" si="0"/>
        <v>1143.75</v>
      </c>
      <c r="G23" s="46">
        <v>3088.4750000000004</v>
      </c>
      <c r="H23" s="68">
        <f t="shared" si="1"/>
        <v>7671.875</v>
      </c>
      <c r="I23" s="72">
        <f t="shared" si="2"/>
        <v>1.4840333821708123</v>
      </c>
    </row>
    <row r="24" spans="1:9" ht="16.5">
      <c r="A24" s="37"/>
      <c r="B24" s="34" t="s">
        <v>13</v>
      </c>
      <c r="C24" s="15" t="s">
        <v>172</v>
      </c>
      <c r="D24" s="144">
        <v>9281</v>
      </c>
      <c r="E24" s="144">
        <v>7100</v>
      </c>
      <c r="F24" s="71">
        <f t="shared" si="0"/>
        <v>2181</v>
      </c>
      <c r="G24" s="46">
        <v>2935.4027777777778</v>
      </c>
      <c r="H24" s="68">
        <f t="shared" si="1"/>
        <v>8190.5</v>
      </c>
      <c r="I24" s="72">
        <f t="shared" si="2"/>
        <v>1.7902474106809119</v>
      </c>
    </row>
    <row r="25" spans="1:9" ht="16.5">
      <c r="A25" s="37"/>
      <c r="B25" s="34" t="s">
        <v>14</v>
      </c>
      <c r="C25" s="15" t="s">
        <v>173</v>
      </c>
      <c r="D25" s="144">
        <v>9493.5</v>
      </c>
      <c r="E25" s="144">
        <v>7900</v>
      </c>
      <c r="F25" s="71">
        <f t="shared" si="0"/>
        <v>1593.5</v>
      </c>
      <c r="G25" s="46">
        <v>4032.5875000000001</v>
      </c>
      <c r="H25" s="68">
        <f t="shared" si="1"/>
        <v>8696.75</v>
      </c>
      <c r="I25" s="72">
        <f t="shared" si="2"/>
        <v>1.1566178043253867</v>
      </c>
    </row>
    <row r="26" spans="1:9" ht="16.5">
      <c r="A26" s="37"/>
      <c r="B26" s="34" t="s">
        <v>15</v>
      </c>
      <c r="C26" s="15" t="s">
        <v>174</v>
      </c>
      <c r="D26" s="144">
        <v>20124.75</v>
      </c>
      <c r="E26" s="144">
        <v>16166.6</v>
      </c>
      <c r="F26" s="71">
        <f t="shared" si="0"/>
        <v>3958.1499999999996</v>
      </c>
      <c r="G26" s="46">
        <v>7307.6625000000004</v>
      </c>
      <c r="H26" s="68">
        <f t="shared" si="1"/>
        <v>18145.674999999999</v>
      </c>
      <c r="I26" s="72">
        <f t="shared" si="2"/>
        <v>1.4831024968654476</v>
      </c>
    </row>
    <row r="27" spans="1:9" ht="16.5">
      <c r="A27" s="37"/>
      <c r="B27" s="34" t="s">
        <v>16</v>
      </c>
      <c r="C27" s="15" t="s">
        <v>175</v>
      </c>
      <c r="D27" s="144">
        <v>8218.75</v>
      </c>
      <c r="E27" s="144">
        <v>5600</v>
      </c>
      <c r="F27" s="71">
        <f t="shared" si="0"/>
        <v>2618.75</v>
      </c>
      <c r="G27" s="46">
        <v>3103.5076388888892</v>
      </c>
      <c r="H27" s="68">
        <f t="shared" si="1"/>
        <v>6909.375</v>
      </c>
      <c r="I27" s="72">
        <f t="shared" si="2"/>
        <v>1.2263115815863366</v>
      </c>
    </row>
    <row r="28" spans="1:9" ht="16.5">
      <c r="A28" s="37"/>
      <c r="B28" s="34" t="s">
        <v>17</v>
      </c>
      <c r="C28" s="15" t="s">
        <v>176</v>
      </c>
      <c r="D28" s="144">
        <v>16376.666666666666</v>
      </c>
      <c r="E28" s="144">
        <v>15300</v>
      </c>
      <c r="F28" s="71">
        <f t="shared" si="0"/>
        <v>1076.6666666666661</v>
      </c>
      <c r="G28" s="46">
        <v>4396.8583333333336</v>
      </c>
      <c r="H28" s="68">
        <f t="shared" si="1"/>
        <v>15838.333333333332</v>
      </c>
      <c r="I28" s="72">
        <f t="shared" si="2"/>
        <v>2.6021932326680219</v>
      </c>
    </row>
    <row r="29" spans="1:9" ht="16.5">
      <c r="A29" s="37"/>
      <c r="B29" s="34" t="s">
        <v>18</v>
      </c>
      <c r="C29" s="15" t="s">
        <v>177</v>
      </c>
      <c r="D29" s="144">
        <v>22316.666666666668</v>
      </c>
      <c r="E29" s="144">
        <v>16000</v>
      </c>
      <c r="F29" s="71">
        <f t="shared" si="0"/>
        <v>6316.6666666666679</v>
      </c>
      <c r="G29" s="46">
        <v>8499.6083333333336</v>
      </c>
      <c r="H29" s="68">
        <f t="shared" si="1"/>
        <v>19158.333333333336</v>
      </c>
      <c r="I29" s="72">
        <f t="shared" si="2"/>
        <v>1.2540254305835663</v>
      </c>
    </row>
    <row r="30" spans="1:9" ht="17.25" thickBot="1">
      <c r="A30" s="38"/>
      <c r="B30" s="36" t="s">
        <v>19</v>
      </c>
      <c r="C30" s="16" t="s">
        <v>178</v>
      </c>
      <c r="D30" s="155">
        <v>18549.777777777777</v>
      </c>
      <c r="E30" s="147">
        <v>17133.2</v>
      </c>
      <c r="F30" s="74">
        <f t="shared" si="0"/>
        <v>1416.5777777777766</v>
      </c>
      <c r="G30" s="49">
        <v>8570.0874999999996</v>
      </c>
      <c r="H30" s="100">
        <f t="shared" si="1"/>
        <v>17841.488888888889</v>
      </c>
      <c r="I30" s="75">
        <f t="shared" si="2"/>
        <v>1.0818327571204949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17666.444444444445</v>
      </c>
      <c r="E32" s="144">
        <v>19000</v>
      </c>
      <c r="F32" s="67">
        <f>D32-E32</f>
        <v>-1333.5555555555547</v>
      </c>
      <c r="G32" s="54">
        <v>12600.855555555554</v>
      </c>
      <c r="H32" s="68">
        <f>AVERAGE(D32:E32)</f>
        <v>18333.222222222223</v>
      </c>
      <c r="I32" s="78">
        <f t="shared" si="2"/>
        <v>0.45491884589847092</v>
      </c>
    </row>
    <row r="33" spans="1:9" ht="16.5">
      <c r="A33" s="37"/>
      <c r="B33" s="34" t="s">
        <v>27</v>
      </c>
      <c r="C33" s="15" t="s">
        <v>180</v>
      </c>
      <c r="D33" s="47">
        <v>17888.666666666668</v>
      </c>
      <c r="E33" s="144">
        <v>18200</v>
      </c>
      <c r="F33" s="79">
        <f>D33-E33</f>
        <v>-311.33333333333212</v>
      </c>
      <c r="G33" s="46">
        <v>11976.975</v>
      </c>
      <c r="H33" s="68">
        <f>AVERAGE(D33:E33)</f>
        <v>18044.333333333336</v>
      </c>
      <c r="I33" s="72">
        <f t="shared" si="2"/>
        <v>0.50658520480616642</v>
      </c>
    </row>
    <row r="34" spans="1:9" ht="16.5">
      <c r="A34" s="37"/>
      <c r="B34" s="39" t="s">
        <v>28</v>
      </c>
      <c r="C34" s="15" t="s">
        <v>181</v>
      </c>
      <c r="D34" s="47">
        <v>29342.857142857141</v>
      </c>
      <c r="E34" s="144">
        <v>30100</v>
      </c>
      <c r="F34" s="71">
        <f>D34-E34</f>
        <v>-757.1428571428587</v>
      </c>
      <c r="G34" s="46">
        <v>11214.583333333332</v>
      </c>
      <c r="H34" s="68">
        <f>AVERAGE(D34:E34)</f>
        <v>29721.428571428572</v>
      </c>
      <c r="I34" s="72">
        <f t="shared" si="2"/>
        <v>1.6502481356651897</v>
      </c>
    </row>
    <row r="35" spans="1:9" ht="16.5">
      <c r="A35" s="37"/>
      <c r="B35" s="34" t="s">
        <v>29</v>
      </c>
      <c r="C35" s="15" t="s">
        <v>182</v>
      </c>
      <c r="D35" s="47">
        <v>24666.666666666668</v>
      </c>
      <c r="E35" s="144">
        <v>13766.6</v>
      </c>
      <c r="F35" s="79">
        <f>D35-E35</f>
        <v>10900.066666666668</v>
      </c>
      <c r="G35" s="46">
        <v>9568.6875</v>
      </c>
      <c r="H35" s="68">
        <f>AVERAGE(D35:E35)</f>
        <v>19216.633333333335</v>
      </c>
      <c r="I35" s="72">
        <f t="shared" si="2"/>
        <v>1.0082830935102995</v>
      </c>
    </row>
    <row r="36" spans="1:9" ht="17.25" thickBot="1">
      <c r="A36" s="38"/>
      <c r="B36" s="39" t="s">
        <v>30</v>
      </c>
      <c r="C36" s="15" t="s">
        <v>183</v>
      </c>
      <c r="D36" s="50">
        <v>39377.555555555555</v>
      </c>
      <c r="E36" s="144">
        <v>37333.199999999997</v>
      </c>
      <c r="F36" s="71">
        <f>D36-E36</f>
        <v>2044.3555555555577</v>
      </c>
      <c r="G36" s="49">
        <v>9165.6749999999993</v>
      </c>
      <c r="H36" s="68">
        <f>AVERAGE(D36:E36)</f>
        <v>38355.377777777772</v>
      </c>
      <c r="I36" s="80">
        <f t="shared" si="2"/>
        <v>3.1846757361326663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553539.6</v>
      </c>
      <c r="E38" s="145">
        <v>458000</v>
      </c>
      <c r="F38" s="67">
        <f>D38-E38</f>
        <v>95539.599999999977</v>
      </c>
      <c r="G38" s="46">
        <v>285238.07500000001</v>
      </c>
      <c r="H38" s="67">
        <f>AVERAGE(D38:E38)</f>
        <v>505769.8</v>
      </c>
      <c r="I38" s="78">
        <f t="shared" si="2"/>
        <v>0.77314967505652943</v>
      </c>
    </row>
    <row r="39" spans="1:9" ht="17.25" thickBot="1">
      <c r="A39" s="38"/>
      <c r="B39" s="36" t="s">
        <v>32</v>
      </c>
      <c r="C39" s="16" t="s">
        <v>185</v>
      </c>
      <c r="D39" s="57">
        <v>316128.28571428574</v>
      </c>
      <c r="E39" s="146">
        <v>342333.2</v>
      </c>
      <c r="F39" s="74">
        <f>D39-E39</f>
        <v>-26204.914285714272</v>
      </c>
      <c r="G39" s="46">
        <v>145624.81666666665</v>
      </c>
      <c r="H39" s="81">
        <f>AVERAGE(D39:E39)</f>
        <v>329230.74285714288</v>
      </c>
      <c r="I39" s="75">
        <f t="shared" si="2"/>
        <v>1.2608148143509623</v>
      </c>
    </row>
    <row r="40" spans="1:9" ht="15.75" customHeight="1" thickBot="1">
      <c r="A40" s="240"/>
      <c r="B40" s="241"/>
      <c r="C40" s="242"/>
      <c r="D40" s="83">
        <f>SUM(D15:D39)</f>
        <v>1286401.857936508</v>
      </c>
      <c r="E40" s="83">
        <f>SUM(E15:E39)</f>
        <v>1152765.6000000001</v>
      </c>
      <c r="F40" s="83">
        <f>SUM(F15:F39)</f>
        <v>133636.25793650793</v>
      </c>
      <c r="G40" s="83">
        <f>SUM(G15:G39)</f>
        <v>593309.1951388889</v>
      </c>
      <c r="H40" s="83">
        <f>AVERAGE(D40:E40)</f>
        <v>1219583.7289682541</v>
      </c>
      <c r="I40" s="75">
        <f>(H40-G40)/G40</f>
        <v>1.0555618199761077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7" t="s">
        <v>201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8" t="s">
        <v>3</v>
      </c>
      <c r="B13" s="234"/>
      <c r="C13" s="236" t="s">
        <v>0</v>
      </c>
      <c r="D13" s="230" t="s">
        <v>23</v>
      </c>
      <c r="E13" s="230" t="s">
        <v>217</v>
      </c>
      <c r="F13" s="247" t="s">
        <v>224</v>
      </c>
      <c r="G13" s="230" t="s">
        <v>197</v>
      </c>
      <c r="H13" s="247" t="s">
        <v>220</v>
      </c>
      <c r="I13" s="230" t="s">
        <v>187</v>
      </c>
    </row>
    <row r="14" spans="1:9" ht="33.75" customHeight="1" thickBot="1">
      <c r="A14" s="229"/>
      <c r="B14" s="235"/>
      <c r="C14" s="237"/>
      <c r="D14" s="250"/>
      <c r="E14" s="231"/>
      <c r="F14" s="248"/>
      <c r="G14" s="249"/>
      <c r="H14" s="248"/>
      <c r="I14" s="249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9199.8624999999993</v>
      </c>
      <c r="F16" s="42">
        <v>16983.222222222223</v>
      </c>
      <c r="G16" s="21">
        <f t="shared" ref="G16:G31" si="0">(F16-E16)/E16</f>
        <v>0.84603000558130337</v>
      </c>
      <c r="H16" s="181">
        <v>14822.044444444446</v>
      </c>
      <c r="I16" s="21">
        <f t="shared" ref="I16:I31" si="1">(F16-H16)/H16</f>
        <v>0.14580834552738256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7151.4361111111111</v>
      </c>
      <c r="F17" s="46">
        <v>20119.599999999999</v>
      </c>
      <c r="G17" s="21">
        <f t="shared" si="0"/>
        <v>1.813364992346137</v>
      </c>
      <c r="H17" s="184">
        <v>20074.25</v>
      </c>
      <c r="I17" s="21">
        <f t="shared" si="1"/>
        <v>2.2591130428284267E-3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6213.561111111112</v>
      </c>
      <c r="F18" s="46">
        <v>18305.444444444445</v>
      </c>
      <c r="G18" s="21">
        <f t="shared" si="0"/>
        <v>1.9460472210872095</v>
      </c>
      <c r="H18" s="184">
        <v>17593.777777777777</v>
      </c>
      <c r="I18" s="21">
        <f t="shared" si="1"/>
        <v>4.0449906532612608E-2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8826.7749999999996</v>
      </c>
      <c r="F19" s="46">
        <v>13735.933333333334</v>
      </c>
      <c r="G19" s="21">
        <f t="shared" si="0"/>
        <v>0.55616670112621369</v>
      </c>
      <c r="H19" s="184">
        <v>14204.888888888889</v>
      </c>
      <c r="I19" s="21">
        <f t="shared" si="1"/>
        <v>-3.3013672913863687E-2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14988.9</v>
      </c>
      <c r="F20" s="46">
        <v>37418.871428571423</v>
      </c>
      <c r="G20" s="21">
        <f t="shared" si="0"/>
        <v>1.4964387932784542</v>
      </c>
      <c r="H20" s="184">
        <v>36741.5</v>
      </c>
      <c r="I20" s="21">
        <f t="shared" si="1"/>
        <v>1.8436139748551995E-2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11219.4</v>
      </c>
      <c r="F21" s="46">
        <v>24494.333333333336</v>
      </c>
      <c r="G21" s="21">
        <f t="shared" si="0"/>
        <v>1.1832124118342635</v>
      </c>
      <c r="H21" s="184">
        <v>25438.744444444445</v>
      </c>
      <c r="I21" s="21">
        <f t="shared" si="1"/>
        <v>-3.7124910514888178E-2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6252.8277777777785</v>
      </c>
      <c r="F22" s="46">
        <v>19916.522222222222</v>
      </c>
      <c r="G22" s="21">
        <f t="shared" si="0"/>
        <v>2.185202428412389</v>
      </c>
      <c r="H22" s="184">
        <v>18266.555555555555</v>
      </c>
      <c r="I22" s="21">
        <f t="shared" si="1"/>
        <v>9.0327191771239518E-2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2132.5749999999998</v>
      </c>
      <c r="F23" s="46">
        <v>7485.9333333333334</v>
      </c>
      <c r="G23" s="21">
        <f t="shared" si="0"/>
        <v>2.5102790445041014</v>
      </c>
      <c r="H23" s="184">
        <v>6769.3333333333339</v>
      </c>
      <c r="I23" s="21">
        <f t="shared" si="1"/>
        <v>0.10585975970061051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3088.4750000000004</v>
      </c>
      <c r="F24" s="46">
        <v>7671.875</v>
      </c>
      <c r="G24" s="21">
        <f t="shared" si="0"/>
        <v>1.4840333821708123</v>
      </c>
      <c r="H24" s="184">
        <v>7998.8</v>
      </c>
      <c r="I24" s="21">
        <f t="shared" si="1"/>
        <v>-4.0871755763364527E-2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2935.4027777777778</v>
      </c>
      <c r="F25" s="46">
        <v>8190.5</v>
      </c>
      <c r="G25" s="21">
        <f t="shared" si="0"/>
        <v>1.7902474106809119</v>
      </c>
      <c r="H25" s="184">
        <v>7700.85</v>
      </c>
      <c r="I25" s="21">
        <f t="shared" si="1"/>
        <v>6.358389009005494E-2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4032.5875000000001</v>
      </c>
      <c r="F26" s="46">
        <v>8696.75</v>
      </c>
      <c r="G26" s="21">
        <f t="shared" si="0"/>
        <v>1.1566178043253867</v>
      </c>
      <c r="H26" s="184">
        <v>8215.5</v>
      </c>
      <c r="I26" s="21">
        <f t="shared" si="1"/>
        <v>5.8578297121295114E-2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7307.6625000000004</v>
      </c>
      <c r="F27" s="46">
        <v>18145.674999999999</v>
      </c>
      <c r="G27" s="21">
        <f t="shared" si="0"/>
        <v>1.4831024968654476</v>
      </c>
      <c r="H27" s="184">
        <v>16355.444444444445</v>
      </c>
      <c r="I27" s="21">
        <f t="shared" si="1"/>
        <v>0.10945777484901383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3103.5076388888892</v>
      </c>
      <c r="F28" s="46">
        <v>6909.375</v>
      </c>
      <c r="G28" s="21">
        <f t="shared" si="0"/>
        <v>1.2263115815863366</v>
      </c>
      <c r="H28" s="184">
        <v>7798.8</v>
      </c>
      <c r="I28" s="21">
        <f t="shared" si="1"/>
        <v>-0.11404639175257734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4396.8583333333336</v>
      </c>
      <c r="F29" s="46">
        <v>15838.333333333332</v>
      </c>
      <c r="G29" s="21">
        <f t="shared" si="0"/>
        <v>2.6021932326680219</v>
      </c>
      <c r="H29" s="184">
        <v>15799.444444444445</v>
      </c>
      <c r="I29" s="21">
        <f t="shared" si="1"/>
        <v>2.4614086289952656E-3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8499.6083333333336</v>
      </c>
      <c r="F30" s="46">
        <v>19158.333333333336</v>
      </c>
      <c r="G30" s="21">
        <f t="shared" si="0"/>
        <v>1.2540254305835663</v>
      </c>
      <c r="H30" s="184">
        <v>18958.333333333336</v>
      </c>
      <c r="I30" s="21">
        <f t="shared" si="1"/>
        <v>1.0549450549450548E-2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8570.0874999999996</v>
      </c>
      <c r="F31" s="49">
        <v>17841.488888888889</v>
      </c>
      <c r="G31" s="23">
        <f t="shared" si="0"/>
        <v>1.0818327571204949</v>
      </c>
      <c r="H31" s="187">
        <v>16904.888888888891</v>
      </c>
      <c r="I31" s="23">
        <f t="shared" si="1"/>
        <v>5.5404090861289217E-2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12600.855555555554</v>
      </c>
      <c r="F33" s="54">
        <v>18333.222222222223</v>
      </c>
      <c r="G33" s="21">
        <f>(F33-E33)/E33</f>
        <v>0.45491884589847092</v>
      </c>
      <c r="H33" s="190">
        <v>18406.125</v>
      </c>
      <c r="I33" s="21">
        <f>(F33-H33)/H33</f>
        <v>-3.9607890187520391E-3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11976.975</v>
      </c>
      <c r="F34" s="46">
        <v>18044.333333333336</v>
      </c>
      <c r="G34" s="21">
        <f>(F34-E34)/E34</f>
        <v>0.50658520480616642</v>
      </c>
      <c r="H34" s="184">
        <v>17921.555555555555</v>
      </c>
      <c r="I34" s="21">
        <f>(F34-H34)/H34</f>
        <v>6.8508438007615236E-3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11214.583333333332</v>
      </c>
      <c r="F35" s="46">
        <v>29721.428571428572</v>
      </c>
      <c r="G35" s="21">
        <f>(F35-E35)/E35</f>
        <v>1.6502481356651897</v>
      </c>
      <c r="H35" s="184">
        <v>27241.599999999999</v>
      </c>
      <c r="I35" s="21">
        <f>(F35-H35)/H35</f>
        <v>9.1030944270107994E-2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9568.6875</v>
      </c>
      <c r="F36" s="46">
        <v>19216.633333333335</v>
      </c>
      <c r="G36" s="21">
        <f>(F36-E36)/E36</f>
        <v>1.0082830935102995</v>
      </c>
      <c r="H36" s="184">
        <v>19433.3</v>
      </c>
      <c r="I36" s="21">
        <f>(F36-H36)/H36</f>
        <v>-1.114924725428333E-2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9165.6749999999993</v>
      </c>
      <c r="F37" s="49">
        <v>38355.377777777772</v>
      </c>
      <c r="G37" s="23">
        <f>(F37-E37)/E37</f>
        <v>3.1846757361326663</v>
      </c>
      <c r="H37" s="187">
        <v>42022.111111111109</v>
      </c>
      <c r="I37" s="23">
        <f>(F37-H37)/H37</f>
        <v>-8.725723759184989E-2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285238.07500000001</v>
      </c>
      <c r="F39" s="46">
        <v>505769.8</v>
      </c>
      <c r="G39" s="21">
        <f t="shared" ref="G39:G44" si="2">(F39-E39)/E39</f>
        <v>0.77314967505652943</v>
      </c>
      <c r="H39" s="184">
        <v>474089.8</v>
      </c>
      <c r="I39" s="21">
        <f t="shared" ref="I39:I44" si="3">(F39-H39)/H39</f>
        <v>6.6822783362983126E-2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145624.81666666665</v>
      </c>
      <c r="F40" s="46">
        <v>329230.74285714288</v>
      </c>
      <c r="G40" s="21">
        <f t="shared" si="2"/>
        <v>1.2608148143509623</v>
      </c>
      <c r="H40" s="184">
        <v>311474.8</v>
      </c>
      <c r="I40" s="21">
        <f t="shared" si="3"/>
        <v>5.7006033416324167E-2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97737</v>
      </c>
      <c r="F41" s="57">
        <v>243739.6</v>
      </c>
      <c r="G41" s="21">
        <f t="shared" si="2"/>
        <v>1.4938314046880916</v>
      </c>
      <c r="H41" s="192">
        <v>224974.5</v>
      </c>
      <c r="I41" s="21">
        <f t="shared" si="3"/>
        <v>8.3409897566168636E-2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29608.375</v>
      </c>
      <c r="F42" s="47">
        <v>118379.85714285714</v>
      </c>
      <c r="G42" s="21">
        <f t="shared" si="2"/>
        <v>2.9981882539267062</v>
      </c>
      <c r="H42" s="185">
        <v>116110.66666666667</v>
      </c>
      <c r="I42" s="21">
        <f t="shared" si="3"/>
        <v>1.954334206610768E-2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23733.333333333332</v>
      </c>
      <c r="F43" s="47">
        <v>125999</v>
      </c>
      <c r="G43" s="21">
        <f t="shared" si="2"/>
        <v>4.3089466292134837</v>
      </c>
      <c r="H43" s="185">
        <v>124999</v>
      </c>
      <c r="I43" s="21">
        <f t="shared" si="3"/>
        <v>8.0000640005120048E-3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60736.357142857145</v>
      </c>
      <c r="F44" s="50">
        <v>264310.42857142858</v>
      </c>
      <c r="G44" s="31">
        <f t="shared" si="2"/>
        <v>3.3517662402726534</v>
      </c>
      <c r="H44" s="188">
        <v>263521.625</v>
      </c>
      <c r="I44" s="31">
        <f t="shared" si="3"/>
        <v>2.9933162844930838E-3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56032.552083333336</v>
      </c>
      <c r="F46" s="43">
        <v>161048.66666666666</v>
      </c>
      <c r="G46" s="21">
        <f t="shared" ref="G46:G51" si="4">(F46-E46)/E46</f>
        <v>1.8741983129226403</v>
      </c>
      <c r="H46" s="182">
        <v>147431.44444444444</v>
      </c>
      <c r="I46" s="21">
        <f t="shared" ref="I46:I51" si="5">(F46-H46)/H46</f>
        <v>9.2363079487792044E-2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38685.611111111109</v>
      </c>
      <c r="F47" s="47">
        <v>127706.44444444444</v>
      </c>
      <c r="G47" s="21">
        <f t="shared" si="4"/>
        <v>2.3011355068852759</v>
      </c>
      <c r="H47" s="185">
        <v>120784.77777777778</v>
      </c>
      <c r="I47" s="21">
        <f t="shared" si="5"/>
        <v>5.7305786325171505E-2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117199.13194444444</v>
      </c>
      <c r="F48" s="47">
        <v>395754</v>
      </c>
      <c r="G48" s="21">
        <f t="shared" si="4"/>
        <v>2.3767656247453957</v>
      </c>
      <c r="H48" s="185">
        <v>365350.42857142858</v>
      </c>
      <c r="I48" s="21">
        <f t="shared" si="5"/>
        <v>8.3217560596421492E-2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154982.8125</v>
      </c>
      <c r="F49" s="47">
        <v>430800.27666666667</v>
      </c>
      <c r="G49" s="21">
        <f t="shared" si="4"/>
        <v>1.7796648526214265</v>
      </c>
      <c r="H49" s="185">
        <v>439272.71400000004</v>
      </c>
      <c r="I49" s="21">
        <f t="shared" si="5"/>
        <v>-1.9287420008822501E-2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15562.5</v>
      </c>
      <c r="F50" s="47">
        <v>40478</v>
      </c>
      <c r="G50" s="21">
        <f t="shared" si="4"/>
        <v>1.600995983935743</v>
      </c>
      <c r="H50" s="185">
        <v>38853</v>
      </c>
      <c r="I50" s="21">
        <f t="shared" si="5"/>
        <v>4.1824312150927856E-2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115291</v>
      </c>
      <c r="F51" s="50">
        <v>563470</v>
      </c>
      <c r="G51" s="31">
        <f t="shared" si="4"/>
        <v>3.8873719544457068</v>
      </c>
      <c r="H51" s="188">
        <v>563470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24210.1875</v>
      </c>
      <c r="F53" s="66">
        <v>68583.333333333328</v>
      </c>
      <c r="G53" s="22">
        <f t="shared" ref="G53:G61" si="6">(F53-E53)/E53</f>
        <v>1.8328294992896412</v>
      </c>
      <c r="H53" s="143">
        <v>57245</v>
      </c>
      <c r="I53" s="22">
        <f t="shared" ref="I53:I61" si="7">(F53-H53)/H53</f>
        <v>0.19806678894808855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33089.0625</v>
      </c>
      <c r="F54" s="70">
        <v>71228.333333333328</v>
      </c>
      <c r="G54" s="21">
        <f t="shared" si="6"/>
        <v>1.1526247029009458</v>
      </c>
      <c r="H54" s="196">
        <v>62795</v>
      </c>
      <c r="I54" s="21">
        <f t="shared" si="7"/>
        <v>0.13429943997664351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25070.05</v>
      </c>
      <c r="F55" s="70">
        <v>55818.25</v>
      </c>
      <c r="G55" s="21">
        <f t="shared" si="6"/>
        <v>1.2264913711779595</v>
      </c>
      <c r="H55" s="196">
        <v>52967.6</v>
      </c>
      <c r="I55" s="21">
        <f t="shared" si="7"/>
        <v>5.3818749575212044E-2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28612.1</v>
      </c>
      <c r="F56" s="70">
        <v>77426.25</v>
      </c>
      <c r="G56" s="21">
        <f t="shared" si="6"/>
        <v>1.7060666641036486</v>
      </c>
      <c r="H56" s="196">
        <v>70053.75</v>
      </c>
      <c r="I56" s="21">
        <f t="shared" si="7"/>
        <v>0.10524061881055619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17765.270833333332</v>
      </c>
      <c r="F57" s="98">
        <v>42725</v>
      </c>
      <c r="G57" s="21">
        <f t="shared" si="6"/>
        <v>1.4049731862142079</v>
      </c>
      <c r="H57" s="201">
        <v>35898.333333333336</v>
      </c>
      <c r="I57" s="21">
        <f t="shared" si="7"/>
        <v>0.19016667440456839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4920.75</v>
      </c>
      <c r="F58" s="50">
        <v>35000</v>
      </c>
      <c r="G58" s="29">
        <f t="shared" si="6"/>
        <v>6.1127368795407202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41169.357142857145</v>
      </c>
      <c r="F59" s="68">
        <v>90635.428571428565</v>
      </c>
      <c r="G59" s="21">
        <f t="shared" si="6"/>
        <v>1.2015264473750411</v>
      </c>
      <c r="H59" s="195">
        <v>87278.28571428571</v>
      </c>
      <c r="I59" s="21">
        <f t="shared" si="7"/>
        <v>3.8464812062565037E-2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40844</v>
      </c>
      <c r="F60" s="70">
        <v>93224.666666666672</v>
      </c>
      <c r="G60" s="21">
        <f t="shared" si="6"/>
        <v>1.2824568276042179</v>
      </c>
      <c r="H60" s="196">
        <v>91548</v>
      </c>
      <c r="I60" s="21">
        <f t="shared" si="7"/>
        <v>1.8314618196647349E-2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564500</v>
      </c>
      <c r="G61" s="29">
        <f t="shared" si="6"/>
        <v>1.5894495412844036</v>
      </c>
      <c r="H61" s="197">
        <v>533000</v>
      </c>
      <c r="I61" s="29">
        <f t="shared" si="7"/>
        <v>5.9099437148217637E-2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49859.8</v>
      </c>
      <c r="F63" s="54">
        <v>178249.75</v>
      </c>
      <c r="G63" s="21">
        <f t="shared" ref="G63:G68" si="8">(F63-E63)/E63</f>
        <v>2.5750193542693709</v>
      </c>
      <c r="H63" s="190">
        <v>165004.75</v>
      </c>
      <c r="I63" s="21">
        <f t="shared" ref="I63:I74" si="9">(F63-H63)/H63</f>
        <v>8.0270416457708035E-2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368563.64285714284</v>
      </c>
      <c r="F64" s="46">
        <v>875978</v>
      </c>
      <c r="G64" s="21">
        <f t="shared" si="8"/>
        <v>1.3767347023415806</v>
      </c>
      <c r="H64" s="184">
        <v>769232</v>
      </c>
      <c r="I64" s="21">
        <f t="shared" si="9"/>
        <v>0.13876957796867526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148127.375</v>
      </c>
      <c r="F65" s="46">
        <v>506035.5</v>
      </c>
      <c r="G65" s="21">
        <f t="shared" si="8"/>
        <v>2.4162186429078352</v>
      </c>
      <c r="H65" s="184">
        <v>505642.6</v>
      </c>
      <c r="I65" s="21">
        <f t="shared" si="9"/>
        <v>7.7703104920357445E-4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225042.66666666666</v>
      </c>
      <c r="G66" s="21">
        <f t="shared" si="8"/>
        <v>1.8851993828980713</v>
      </c>
      <c r="H66" s="184">
        <v>227719.5</v>
      </c>
      <c r="I66" s="21">
        <f t="shared" si="9"/>
        <v>-1.1754958768719161E-2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41606.0625</v>
      </c>
      <c r="F67" s="46">
        <v>100908.5</v>
      </c>
      <c r="G67" s="21">
        <f t="shared" si="8"/>
        <v>1.4253316448774742</v>
      </c>
      <c r="H67" s="184">
        <v>97677.555555555562</v>
      </c>
      <c r="I67" s="21">
        <f t="shared" si="9"/>
        <v>3.3077654595960793E-2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32769.270833333336</v>
      </c>
      <c r="F68" s="58">
        <v>94551.333333333328</v>
      </c>
      <c r="G68" s="31">
        <f t="shared" si="8"/>
        <v>1.885365799386493</v>
      </c>
      <c r="H68" s="193">
        <v>91842.6</v>
      </c>
      <c r="I68" s="31">
        <f t="shared" si="9"/>
        <v>2.9493212663114093E-2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43429.965773809519</v>
      </c>
      <c r="F70" s="43">
        <v>90108.28571428571</v>
      </c>
      <c r="G70" s="21">
        <f>(F70-E70)/E70</f>
        <v>1.074795227414745</v>
      </c>
      <c r="H70" s="182">
        <v>88832.571428571435</v>
      </c>
      <c r="I70" s="21">
        <f t="shared" si="9"/>
        <v>1.4360884360305304E-2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23508.9375</v>
      </c>
      <c r="F71" s="47">
        <v>67942</v>
      </c>
      <c r="G71" s="21">
        <f>(F71-E71)/E71</f>
        <v>1.8900497948918364</v>
      </c>
      <c r="H71" s="185">
        <v>73756</v>
      </c>
      <c r="I71" s="21">
        <f t="shared" si="9"/>
        <v>-7.8827485221541302E-2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14622.25</v>
      </c>
      <c r="F72" s="47">
        <v>32221.599999999999</v>
      </c>
      <c r="G72" s="21">
        <f>(F72-E72)/E72</f>
        <v>1.2036006770503855</v>
      </c>
      <c r="H72" s="185">
        <v>30241.142857142859</v>
      </c>
      <c r="I72" s="21">
        <f t="shared" si="9"/>
        <v>6.548883262159394E-2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25129.1875</v>
      </c>
      <c r="F73" s="47">
        <v>49932.5</v>
      </c>
      <c r="G73" s="21">
        <f>(F73-E73)/E73</f>
        <v>0.98703201207758906</v>
      </c>
      <c r="H73" s="185">
        <v>40115</v>
      </c>
      <c r="I73" s="21">
        <f t="shared" si="9"/>
        <v>0.24473389006606008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15926.535714285714</v>
      </c>
      <c r="F74" s="50">
        <v>47134.6</v>
      </c>
      <c r="G74" s="21">
        <f>(F74-E74)/E74</f>
        <v>1.959501102158796</v>
      </c>
      <c r="H74" s="188">
        <v>38234.6</v>
      </c>
      <c r="I74" s="21">
        <f t="shared" si="9"/>
        <v>0.23277345650274883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15356.85</v>
      </c>
      <c r="F76" s="43">
        <v>23954</v>
      </c>
      <c r="G76" s="22">
        <f t="shared" ref="G76:G82" si="10">(F76-E76)/E76</f>
        <v>0.55982509433900829</v>
      </c>
      <c r="H76" s="182">
        <v>23664</v>
      </c>
      <c r="I76" s="22">
        <f t="shared" ref="I76:I82" si="11">(F76-H76)/H76</f>
        <v>1.2254901960784314E-2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14713.09375</v>
      </c>
      <c r="F77" s="32">
        <v>36319.285714285717</v>
      </c>
      <c r="G77" s="21">
        <f t="shared" si="10"/>
        <v>1.4685009374242393</v>
      </c>
      <c r="H77" s="176">
        <v>34628.571428571428</v>
      </c>
      <c r="I77" s="21">
        <f t="shared" si="11"/>
        <v>4.8824257425742694E-2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6432</v>
      </c>
      <c r="F78" s="47">
        <v>18625.833333333332</v>
      </c>
      <c r="G78" s="21">
        <f t="shared" si="10"/>
        <v>1.8958074212271971</v>
      </c>
      <c r="H78" s="185">
        <v>18198</v>
      </c>
      <c r="I78" s="21">
        <f t="shared" si="11"/>
        <v>2.3509909513865924E-2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11771.611111111111</v>
      </c>
      <c r="F79" s="47">
        <v>31969</v>
      </c>
      <c r="G79" s="21">
        <f t="shared" si="10"/>
        <v>1.7157709933030976</v>
      </c>
      <c r="H79" s="185">
        <v>27847.875</v>
      </c>
      <c r="I79" s="21">
        <f t="shared" si="11"/>
        <v>0.14798705466754644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22255.316666666666</v>
      </c>
      <c r="F80" s="61">
        <v>42914</v>
      </c>
      <c r="G80" s="21">
        <f t="shared" si="10"/>
        <v>0.92825834126527074</v>
      </c>
      <c r="H80" s="194">
        <v>41496.142857142855</v>
      </c>
      <c r="I80" s="21">
        <f t="shared" si="11"/>
        <v>3.416840807923633E-2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146666</v>
      </c>
      <c r="G81" s="21">
        <f t="shared" si="10"/>
        <v>1.6190357142857144</v>
      </c>
      <c r="H81" s="194">
        <v>146666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26683.63095238095</v>
      </c>
      <c r="F82" s="50">
        <v>59247.8</v>
      </c>
      <c r="G82" s="23">
        <f t="shared" si="10"/>
        <v>1.2203799814849932</v>
      </c>
      <c r="H82" s="188">
        <v>54897.8</v>
      </c>
      <c r="I82" s="23">
        <f t="shared" si="11"/>
        <v>7.9238147976785953E-2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7" t="s">
        <v>201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8" t="s">
        <v>3</v>
      </c>
      <c r="B13" s="234"/>
      <c r="C13" s="236" t="s">
        <v>0</v>
      </c>
      <c r="D13" s="230" t="s">
        <v>23</v>
      </c>
      <c r="E13" s="230" t="s">
        <v>217</v>
      </c>
      <c r="F13" s="247" t="s">
        <v>224</v>
      </c>
      <c r="G13" s="230" t="s">
        <v>197</v>
      </c>
      <c r="H13" s="247" t="s">
        <v>220</v>
      </c>
      <c r="I13" s="230" t="s">
        <v>187</v>
      </c>
    </row>
    <row r="14" spans="1:9" s="126" customFormat="1" ht="33.75" customHeight="1" thickBot="1">
      <c r="A14" s="229"/>
      <c r="B14" s="235"/>
      <c r="C14" s="237"/>
      <c r="D14" s="250"/>
      <c r="E14" s="231"/>
      <c r="F14" s="248"/>
      <c r="G14" s="249"/>
      <c r="H14" s="248"/>
      <c r="I14" s="249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16</v>
      </c>
      <c r="C16" s="163" t="s">
        <v>96</v>
      </c>
      <c r="D16" s="160" t="s">
        <v>81</v>
      </c>
      <c r="E16" s="181">
        <v>3103.5076388888892</v>
      </c>
      <c r="F16" s="181">
        <v>6909.375</v>
      </c>
      <c r="G16" s="169">
        <f t="shared" ref="G16:G31" si="0">(F16-E16)/E16</f>
        <v>1.2263115815863366</v>
      </c>
      <c r="H16" s="181">
        <v>7798.8</v>
      </c>
      <c r="I16" s="169">
        <f t="shared" ref="I16:I31" si="1">(F16-H16)/H16</f>
        <v>-0.11404639175257734</v>
      </c>
    </row>
    <row r="17" spans="1:9" ht="16.5">
      <c r="A17" s="130"/>
      <c r="B17" s="177" t="s">
        <v>12</v>
      </c>
      <c r="C17" s="164" t="s">
        <v>92</v>
      </c>
      <c r="D17" s="160" t="s">
        <v>81</v>
      </c>
      <c r="E17" s="184">
        <v>3088.4750000000004</v>
      </c>
      <c r="F17" s="184">
        <v>7671.875</v>
      </c>
      <c r="G17" s="169">
        <f t="shared" si="0"/>
        <v>1.4840333821708123</v>
      </c>
      <c r="H17" s="184">
        <v>7998.8</v>
      </c>
      <c r="I17" s="169">
        <f t="shared" si="1"/>
        <v>-4.0871755763364527E-2</v>
      </c>
    </row>
    <row r="18" spans="1:9" ht="16.5">
      <c r="A18" s="130"/>
      <c r="B18" s="177" t="s">
        <v>9</v>
      </c>
      <c r="C18" s="164" t="s">
        <v>88</v>
      </c>
      <c r="D18" s="160" t="s">
        <v>161</v>
      </c>
      <c r="E18" s="184">
        <v>11219.4</v>
      </c>
      <c r="F18" s="184">
        <v>24494.333333333336</v>
      </c>
      <c r="G18" s="169">
        <f t="shared" si="0"/>
        <v>1.1832124118342635</v>
      </c>
      <c r="H18" s="184">
        <v>25438.744444444445</v>
      </c>
      <c r="I18" s="169">
        <f t="shared" si="1"/>
        <v>-3.7124910514888178E-2</v>
      </c>
    </row>
    <row r="19" spans="1:9" ht="16.5">
      <c r="A19" s="130"/>
      <c r="B19" s="177" t="s">
        <v>7</v>
      </c>
      <c r="C19" s="164" t="s">
        <v>87</v>
      </c>
      <c r="D19" s="160" t="s">
        <v>161</v>
      </c>
      <c r="E19" s="184">
        <v>8826.7749999999996</v>
      </c>
      <c r="F19" s="184">
        <v>13735.933333333334</v>
      </c>
      <c r="G19" s="169">
        <f t="shared" si="0"/>
        <v>0.55616670112621369</v>
      </c>
      <c r="H19" s="184">
        <v>14204.888888888889</v>
      </c>
      <c r="I19" s="169">
        <f t="shared" si="1"/>
        <v>-3.3013672913863687E-2</v>
      </c>
    </row>
    <row r="20" spans="1:9" ht="16.5">
      <c r="A20" s="130"/>
      <c r="B20" s="177" t="s">
        <v>5</v>
      </c>
      <c r="C20" s="164" t="s">
        <v>85</v>
      </c>
      <c r="D20" s="160" t="s">
        <v>161</v>
      </c>
      <c r="E20" s="184">
        <v>7151.4361111111111</v>
      </c>
      <c r="F20" s="184">
        <v>20119.599999999999</v>
      </c>
      <c r="G20" s="169">
        <f t="shared" si="0"/>
        <v>1.813364992346137</v>
      </c>
      <c r="H20" s="184">
        <v>20074.25</v>
      </c>
      <c r="I20" s="169">
        <f t="shared" si="1"/>
        <v>2.2591130428284267E-3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4396.8583333333336</v>
      </c>
      <c r="F21" s="184">
        <v>15838.333333333332</v>
      </c>
      <c r="G21" s="169">
        <f t="shared" si="0"/>
        <v>2.6021932326680219</v>
      </c>
      <c r="H21" s="184">
        <v>15799.444444444445</v>
      </c>
      <c r="I21" s="169">
        <f t="shared" si="1"/>
        <v>2.4614086289952656E-3</v>
      </c>
    </row>
    <row r="22" spans="1:9" ht="16.5">
      <c r="A22" s="130"/>
      <c r="B22" s="177" t="s">
        <v>18</v>
      </c>
      <c r="C22" s="164" t="s">
        <v>98</v>
      </c>
      <c r="D22" s="160" t="s">
        <v>83</v>
      </c>
      <c r="E22" s="184">
        <v>8499.6083333333336</v>
      </c>
      <c r="F22" s="184">
        <v>19158.333333333336</v>
      </c>
      <c r="G22" s="169">
        <f t="shared" si="0"/>
        <v>1.2540254305835663</v>
      </c>
      <c r="H22" s="184">
        <v>18958.333333333336</v>
      </c>
      <c r="I22" s="169">
        <f t="shared" si="1"/>
        <v>1.0549450549450548E-2</v>
      </c>
    </row>
    <row r="23" spans="1:9" ht="16.5">
      <c r="A23" s="130"/>
      <c r="B23" s="177" t="s">
        <v>8</v>
      </c>
      <c r="C23" s="164" t="s">
        <v>89</v>
      </c>
      <c r="D23" s="162" t="s">
        <v>161</v>
      </c>
      <c r="E23" s="184">
        <v>14988.9</v>
      </c>
      <c r="F23" s="184">
        <v>37418.871428571423</v>
      </c>
      <c r="G23" s="169">
        <f t="shared" si="0"/>
        <v>1.4964387932784542</v>
      </c>
      <c r="H23" s="184">
        <v>36741.5</v>
      </c>
      <c r="I23" s="169">
        <f t="shared" si="1"/>
        <v>1.8436139748551995E-2</v>
      </c>
    </row>
    <row r="24" spans="1:9" ht="16.5">
      <c r="A24" s="130"/>
      <c r="B24" s="177" t="s">
        <v>6</v>
      </c>
      <c r="C24" s="164" t="s">
        <v>86</v>
      </c>
      <c r="D24" s="162" t="s">
        <v>161</v>
      </c>
      <c r="E24" s="184">
        <v>6213.561111111112</v>
      </c>
      <c r="F24" s="184">
        <v>18305.444444444445</v>
      </c>
      <c r="G24" s="169">
        <f t="shared" si="0"/>
        <v>1.9460472210872095</v>
      </c>
      <c r="H24" s="184">
        <v>17593.777777777777</v>
      </c>
      <c r="I24" s="169">
        <f t="shared" si="1"/>
        <v>4.0449906532612608E-2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8570.0874999999996</v>
      </c>
      <c r="F25" s="184">
        <v>17841.488888888889</v>
      </c>
      <c r="G25" s="169">
        <f t="shared" si="0"/>
        <v>1.0818327571204949</v>
      </c>
      <c r="H25" s="184">
        <v>16904.888888888891</v>
      </c>
      <c r="I25" s="169">
        <f t="shared" si="1"/>
        <v>5.5404090861289217E-2</v>
      </c>
    </row>
    <row r="26" spans="1:9" ht="16.5">
      <c r="A26" s="130"/>
      <c r="B26" s="177" t="s">
        <v>14</v>
      </c>
      <c r="C26" s="164" t="s">
        <v>94</v>
      </c>
      <c r="D26" s="162" t="s">
        <v>81</v>
      </c>
      <c r="E26" s="184">
        <v>4032.5875000000001</v>
      </c>
      <c r="F26" s="184">
        <v>8696.75</v>
      </c>
      <c r="G26" s="169">
        <f t="shared" si="0"/>
        <v>1.1566178043253867</v>
      </c>
      <c r="H26" s="184">
        <v>8215.5</v>
      </c>
      <c r="I26" s="169">
        <f t="shared" si="1"/>
        <v>5.8578297121295114E-2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2935.4027777777778</v>
      </c>
      <c r="F27" s="184">
        <v>8190.5</v>
      </c>
      <c r="G27" s="169">
        <f t="shared" si="0"/>
        <v>1.7902474106809119</v>
      </c>
      <c r="H27" s="184">
        <v>7700.85</v>
      </c>
      <c r="I27" s="169">
        <f t="shared" si="1"/>
        <v>6.358389009005494E-2</v>
      </c>
    </row>
    <row r="28" spans="1:9" ht="16.5">
      <c r="A28" s="130"/>
      <c r="B28" s="177" t="s">
        <v>10</v>
      </c>
      <c r="C28" s="164" t="s">
        <v>90</v>
      </c>
      <c r="D28" s="162" t="s">
        <v>161</v>
      </c>
      <c r="E28" s="184">
        <v>6252.8277777777785</v>
      </c>
      <c r="F28" s="184">
        <v>19916.522222222222</v>
      </c>
      <c r="G28" s="169">
        <f t="shared" si="0"/>
        <v>2.185202428412389</v>
      </c>
      <c r="H28" s="184">
        <v>18266.555555555555</v>
      </c>
      <c r="I28" s="169">
        <f t="shared" si="1"/>
        <v>9.0327191771239518E-2</v>
      </c>
    </row>
    <row r="29" spans="1:9" ht="17.25" thickBot="1">
      <c r="A29" s="131"/>
      <c r="B29" s="177" t="s">
        <v>11</v>
      </c>
      <c r="C29" s="164" t="s">
        <v>91</v>
      </c>
      <c r="D29" s="162" t="s">
        <v>81</v>
      </c>
      <c r="E29" s="184">
        <v>2132.5749999999998</v>
      </c>
      <c r="F29" s="184">
        <v>7485.9333333333334</v>
      </c>
      <c r="G29" s="169">
        <f t="shared" si="0"/>
        <v>2.5102790445041014</v>
      </c>
      <c r="H29" s="184">
        <v>6769.3333333333339</v>
      </c>
      <c r="I29" s="169">
        <f t="shared" si="1"/>
        <v>0.10585975970061051</v>
      </c>
    </row>
    <row r="30" spans="1:9" ht="16.5">
      <c r="A30" s="37"/>
      <c r="B30" s="177" t="s">
        <v>15</v>
      </c>
      <c r="C30" s="164" t="s">
        <v>95</v>
      </c>
      <c r="D30" s="162" t="s">
        <v>82</v>
      </c>
      <c r="E30" s="184">
        <v>7307.6625000000004</v>
      </c>
      <c r="F30" s="184">
        <v>18145.674999999999</v>
      </c>
      <c r="G30" s="169">
        <f t="shared" si="0"/>
        <v>1.4831024968654476</v>
      </c>
      <c r="H30" s="184">
        <v>16355.444444444445</v>
      </c>
      <c r="I30" s="169">
        <f t="shared" si="1"/>
        <v>0.10945777484901383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9199.8624999999993</v>
      </c>
      <c r="F31" s="187">
        <v>16983.222222222223</v>
      </c>
      <c r="G31" s="171">
        <f t="shared" si="0"/>
        <v>0.84603000558130337</v>
      </c>
      <c r="H31" s="187">
        <v>14822.044444444446</v>
      </c>
      <c r="I31" s="171">
        <f t="shared" si="1"/>
        <v>0.14580834552738256</v>
      </c>
    </row>
    <row r="32" spans="1:9" ht="15.75" customHeight="1" thickBot="1">
      <c r="A32" s="240" t="s">
        <v>188</v>
      </c>
      <c r="B32" s="241"/>
      <c r="C32" s="241"/>
      <c r="D32" s="242"/>
      <c r="E32" s="99">
        <f>SUM(E16:E31)</f>
        <v>107919.52708333335</v>
      </c>
      <c r="F32" s="100">
        <f>SUM(F16:F31)</f>
        <v>260912.19087301579</v>
      </c>
      <c r="G32" s="101">
        <f t="shared" ref="G32" si="2">(F32-E32)/E32</f>
        <v>1.417655061363867</v>
      </c>
      <c r="H32" s="100">
        <f>SUM(H16:H31)</f>
        <v>253643.15555555557</v>
      </c>
      <c r="I32" s="104">
        <f t="shared" ref="I32" si="3">(F32-H32)/H32</f>
        <v>2.8658511606744621E-2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9165.6749999999993</v>
      </c>
      <c r="F34" s="190">
        <v>38355.377777777772</v>
      </c>
      <c r="G34" s="169">
        <f>(F34-E34)/E34</f>
        <v>3.1846757361326663</v>
      </c>
      <c r="H34" s="190">
        <v>42022.111111111109</v>
      </c>
      <c r="I34" s="169">
        <f>(F34-H34)/H34</f>
        <v>-8.725723759184989E-2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9568.6875</v>
      </c>
      <c r="F35" s="184">
        <v>19216.633333333335</v>
      </c>
      <c r="G35" s="169">
        <f>(F35-E35)/E35</f>
        <v>1.0082830935102995</v>
      </c>
      <c r="H35" s="184">
        <v>19433.3</v>
      </c>
      <c r="I35" s="169">
        <f>(F35-H35)/H35</f>
        <v>-1.114924725428333E-2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12600.855555555554</v>
      </c>
      <c r="F36" s="184">
        <v>18333.222222222223</v>
      </c>
      <c r="G36" s="169">
        <f>(F36-E36)/E36</f>
        <v>0.45491884589847092</v>
      </c>
      <c r="H36" s="184">
        <v>18406.125</v>
      </c>
      <c r="I36" s="169">
        <f>(F36-H36)/H36</f>
        <v>-3.9607890187520391E-3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11976.975</v>
      </c>
      <c r="F37" s="184">
        <v>18044.333333333336</v>
      </c>
      <c r="G37" s="169">
        <f>(F37-E37)/E37</f>
        <v>0.50658520480616642</v>
      </c>
      <c r="H37" s="184">
        <v>17921.555555555555</v>
      </c>
      <c r="I37" s="169">
        <f>(F37-H37)/H37</f>
        <v>6.8508438007615236E-3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11214.583333333332</v>
      </c>
      <c r="F38" s="187">
        <v>29721.428571428572</v>
      </c>
      <c r="G38" s="171">
        <f>(F38-E38)/E38</f>
        <v>1.6502481356651897</v>
      </c>
      <c r="H38" s="187">
        <v>27241.599999999999</v>
      </c>
      <c r="I38" s="171">
        <f>(F38-H38)/H38</f>
        <v>9.1030944270107994E-2</v>
      </c>
    </row>
    <row r="39" spans="1:9" ht="15.75" customHeight="1" thickBot="1">
      <c r="A39" s="240" t="s">
        <v>189</v>
      </c>
      <c r="B39" s="241"/>
      <c r="C39" s="241"/>
      <c r="D39" s="242"/>
      <c r="E39" s="83">
        <f>SUM(E34:E38)</f>
        <v>54526.776388888888</v>
      </c>
      <c r="F39" s="102">
        <f>SUM(F34:F38)</f>
        <v>123670.99523809523</v>
      </c>
      <c r="G39" s="103">
        <f t="shared" ref="G39" si="4">(F39-E39)/E39</f>
        <v>1.2680782439083653</v>
      </c>
      <c r="H39" s="102">
        <f>SUM(H34:H38)</f>
        <v>125024.69166666668</v>
      </c>
      <c r="I39" s="104">
        <f t="shared" ref="I39" si="5">(F39-H39)/H39</f>
        <v>-1.0827432649708854E-2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36</v>
      </c>
      <c r="C41" s="164" t="s">
        <v>153</v>
      </c>
      <c r="D41" s="168" t="s">
        <v>161</v>
      </c>
      <c r="E41" s="182">
        <v>60736.357142857145</v>
      </c>
      <c r="F41" s="184">
        <v>264310.42857142858</v>
      </c>
      <c r="G41" s="169">
        <f t="shared" ref="G41:G46" si="6">(F41-E41)/E41</f>
        <v>3.3517662402726534</v>
      </c>
      <c r="H41" s="184">
        <v>263521.625</v>
      </c>
      <c r="I41" s="169">
        <f t="shared" ref="I41:I46" si="7">(F41-H41)/H41</f>
        <v>2.9933162844930838E-3</v>
      </c>
    </row>
    <row r="42" spans="1:9" ht="16.5">
      <c r="A42" s="37"/>
      <c r="B42" s="177" t="s">
        <v>35</v>
      </c>
      <c r="C42" s="164" t="s">
        <v>152</v>
      </c>
      <c r="D42" s="160" t="s">
        <v>161</v>
      </c>
      <c r="E42" s="185">
        <v>23733.333333333332</v>
      </c>
      <c r="F42" s="184">
        <v>125999</v>
      </c>
      <c r="G42" s="169">
        <f t="shared" si="6"/>
        <v>4.3089466292134837</v>
      </c>
      <c r="H42" s="184">
        <v>124999</v>
      </c>
      <c r="I42" s="169">
        <f t="shared" si="7"/>
        <v>8.0000640005120048E-3</v>
      </c>
    </row>
    <row r="43" spans="1:9" ht="16.5">
      <c r="A43" s="37"/>
      <c r="B43" s="179" t="s">
        <v>34</v>
      </c>
      <c r="C43" s="164" t="s">
        <v>154</v>
      </c>
      <c r="D43" s="160" t="s">
        <v>161</v>
      </c>
      <c r="E43" s="185">
        <v>29608.375</v>
      </c>
      <c r="F43" s="192">
        <v>118379.85714285714</v>
      </c>
      <c r="G43" s="169">
        <f t="shared" si="6"/>
        <v>2.9981882539267062</v>
      </c>
      <c r="H43" s="192">
        <v>116110.66666666667</v>
      </c>
      <c r="I43" s="169">
        <f t="shared" si="7"/>
        <v>1.954334206610768E-2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145624.81666666665</v>
      </c>
      <c r="F44" s="185">
        <v>329230.74285714288</v>
      </c>
      <c r="G44" s="169">
        <f t="shared" si="6"/>
        <v>1.2608148143509623</v>
      </c>
      <c r="H44" s="185">
        <v>311474.8</v>
      </c>
      <c r="I44" s="169">
        <f t="shared" si="7"/>
        <v>5.7006033416324167E-2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285238.07500000001</v>
      </c>
      <c r="F45" s="185">
        <v>505769.8</v>
      </c>
      <c r="G45" s="169">
        <f t="shared" si="6"/>
        <v>0.77314967505652943</v>
      </c>
      <c r="H45" s="185">
        <v>474089.8</v>
      </c>
      <c r="I45" s="169">
        <f t="shared" si="7"/>
        <v>6.6822783362983126E-2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97737</v>
      </c>
      <c r="F46" s="188">
        <v>243739.6</v>
      </c>
      <c r="G46" s="175">
        <f t="shared" si="6"/>
        <v>1.4938314046880916</v>
      </c>
      <c r="H46" s="188">
        <v>224974.5</v>
      </c>
      <c r="I46" s="175">
        <f t="shared" si="7"/>
        <v>8.3409897566168636E-2</v>
      </c>
    </row>
    <row r="47" spans="1:9" ht="15.75" customHeight="1" thickBot="1">
      <c r="A47" s="240" t="s">
        <v>190</v>
      </c>
      <c r="B47" s="241"/>
      <c r="C47" s="241"/>
      <c r="D47" s="242"/>
      <c r="E47" s="83">
        <f>SUM(E41:E46)</f>
        <v>642677.95714285714</v>
      </c>
      <c r="F47" s="83">
        <f>SUM(F41:F46)</f>
        <v>1587429.4285714286</v>
      </c>
      <c r="G47" s="103">
        <f t="shared" ref="G47" si="8">(F47-E47)/E47</f>
        <v>1.4700231444511302</v>
      </c>
      <c r="H47" s="102">
        <f>SUM(H41:H46)</f>
        <v>1515170.3916666666</v>
      </c>
      <c r="I47" s="104">
        <f t="shared" ref="I47" si="9">(F47-H47)/H47</f>
        <v>4.7690370206665722E-2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154982.8125</v>
      </c>
      <c r="F49" s="182">
        <v>430800.27666666667</v>
      </c>
      <c r="G49" s="169">
        <f t="shared" ref="G49:G54" si="10">(F49-E49)/E49</f>
        <v>1.7796648526214265</v>
      </c>
      <c r="H49" s="182">
        <v>439272.71400000004</v>
      </c>
      <c r="I49" s="169">
        <f t="shared" ref="I49:I54" si="11">(F49-H49)/H49</f>
        <v>-1.9287420008822501E-2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115291</v>
      </c>
      <c r="F50" s="185">
        <v>563470</v>
      </c>
      <c r="G50" s="169">
        <f t="shared" si="10"/>
        <v>3.8873719544457068</v>
      </c>
      <c r="H50" s="185">
        <v>563470</v>
      </c>
      <c r="I50" s="169">
        <f t="shared" si="11"/>
        <v>0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15562.5</v>
      </c>
      <c r="F51" s="185">
        <v>40478</v>
      </c>
      <c r="G51" s="169">
        <f t="shared" si="10"/>
        <v>1.600995983935743</v>
      </c>
      <c r="H51" s="185">
        <v>38853</v>
      </c>
      <c r="I51" s="169">
        <f t="shared" si="11"/>
        <v>4.1824312150927856E-2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38685.611111111109</v>
      </c>
      <c r="F52" s="185">
        <v>127706.44444444444</v>
      </c>
      <c r="G52" s="169">
        <f t="shared" si="10"/>
        <v>2.3011355068852759</v>
      </c>
      <c r="H52" s="185">
        <v>120784.77777777778</v>
      </c>
      <c r="I52" s="169">
        <f t="shared" si="11"/>
        <v>5.7305786325171505E-2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117199.13194444444</v>
      </c>
      <c r="F53" s="185">
        <v>395754</v>
      </c>
      <c r="G53" s="169">
        <f t="shared" si="10"/>
        <v>2.3767656247453957</v>
      </c>
      <c r="H53" s="185">
        <v>365350.42857142858</v>
      </c>
      <c r="I53" s="169">
        <f t="shared" si="11"/>
        <v>8.3217560596421492E-2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56032.552083333336</v>
      </c>
      <c r="F54" s="188">
        <v>161048.66666666666</v>
      </c>
      <c r="G54" s="175">
        <f t="shared" si="10"/>
        <v>1.8741983129226403</v>
      </c>
      <c r="H54" s="188">
        <v>147431.44444444444</v>
      </c>
      <c r="I54" s="175">
        <f t="shared" si="11"/>
        <v>9.2363079487792044E-2</v>
      </c>
    </row>
    <row r="55" spans="1:9" ht="15.75" customHeight="1" thickBot="1">
      <c r="A55" s="240" t="s">
        <v>191</v>
      </c>
      <c r="B55" s="241"/>
      <c r="C55" s="241"/>
      <c r="D55" s="242"/>
      <c r="E55" s="83">
        <f>SUM(E49:E54)</f>
        <v>497753.60763888888</v>
      </c>
      <c r="F55" s="83">
        <f>SUM(F49:F54)</f>
        <v>1719257.3877777779</v>
      </c>
      <c r="G55" s="103">
        <f t="shared" ref="G55" si="12">(F55-E55)/E55</f>
        <v>2.4540330022581522</v>
      </c>
      <c r="H55" s="83">
        <f>SUM(H49:H54)</f>
        <v>1675162.364793651</v>
      </c>
      <c r="I55" s="104">
        <f t="shared" ref="I55" si="13">(F55-H55)/H55</f>
        <v>2.6322835273080235E-2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4920.75</v>
      </c>
      <c r="F57" s="182">
        <v>35000</v>
      </c>
      <c r="G57" s="170">
        <f t="shared" ref="G57:G65" si="14">(F57-E57)/E57</f>
        <v>6.1127368795407202</v>
      </c>
      <c r="H57" s="182">
        <v>35000</v>
      </c>
      <c r="I57" s="170">
        <f t="shared" ref="I57:I65" si="15">(F57-H57)/H57</f>
        <v>0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40844</v>
      </c>
      <c r="F58" s="196">
        <v>93224.666666666672</v>
      </c>
      <c r="G58" s="169">
        <f t="shared" si="14"/>
        <v>1.2824568276042179</v>
      </c>
      <c r="H58" s="196">
        <v>91548</v>
      </c>
      <c r="I58" s="169">
        <f t="shared" si="15"/>
        <v>1.8314618196647349E-2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41169.357142857145</v>
      </c>
      <c r="F59" s="196">
        <v>90635.428571428565</v>
      </c>
      <c r="G59" s="169">
        <f t="shared" si="14"/>
        <v>1.2015264473750411</v>
      </c>
      <c r="H59" s="196">
        <v>87278.28571428571</v>
      </c>
      <c r="I59" s="169">
        <f t="shared" si="15"/>
        <v>3.8464812062565037E-2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25070.05</v>
      </c>
      <c r="F60" s="196">
        <v>55818.25</v>
      </c>
      <c r="G60" s="169">
        <f t="shared" si="14"/>
        <v>1.2264913711779595</v>
      </c>
      <c r="H60" s="196">
        <v>52967.6</v>
      </c>
      <c r="I60" s="169">
        <f t="shared" si="15"/>
        <v>5.3818749575212044E-2</v>
      </c>
    </row>
    <row r="61" spans="1:9" s="126" customFormat="1" ht="16.5">
      <c r="A61" s="148"/>
      <c r="B61" s="199" t="s">
        <v>56</v>
      </c>
      <c r="C61" s="164" t="s">
        <v>123</v>
      </c>
      <c r="D61" s="160" t="s">
        <v>120</v>
      </c>
      <c r="E61" s="185">
        <v>218000</v>
      </c>
      <c r="F61" s="201">
        <v>564500</v>
      </c>
      <c r="G61" s="169">
        <f t="shared" si="14"/>
        <v>1.5894495412844036</v>
      </c>
      <c r="H61" s="201">
        <v>533000</v>
      </c>
      <c r="I61" s="169">
        <f t="shared" si="15"/>
        <v>5.9099437148217637E-2</v>
      </c>
    </row>
    <row r="62" spans="1:9" s="126" customFormat="1" ht="17.25" thickBot="1">
      <c r="A62" s="148"/>
      <c r="B62" s="200" t="s">
        <v>41</v>
      </c>
      <c r="C62" s="165" t="s">
        <v>118</v>
      </c>
      <c r="D62" s="161" t="s">
        <v>114</v>
      </c>
      <c r="E62" s="188">
        <v>28612.1</v>
      </c>
      <c r="F62" s="197">
        <v>77426.25</v>
      </c>
      <c r="G62" s="174">
        <f t="shared" si="14"/>
        <v>1.7060666641036486</v>
      </c>
      <c r="H62" s="197">
        <v>70053.75</v>
      </c>
      <c r="I62" s="174">
        <f t="shared" si="15"/>
        <v>0.10524061881055619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33089.0625</v>
      </c>
      <c r="F63" s="195">
        <v>71228.333333333328</v>
      </c>
      <c r="G63" s="169">
        <f t="shared" si="14"/>
        <v>1.1526247029009458</v>
      </c>
      <c r="H63" s="195">
        <v>62795</v>
      </c>
      <c r="I63" s="169">
        <f t="shared" si="15"/>
        <v>0.13429943997664351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17765.270833333332</v>
      </c>
      <c r="F64" s="196">
        <v>42725</v>
      </c>
      <c r="G64" s="169">
        <f t="shared" si="14"/>
        <v>1.4049731862142079</v>
      </c>
      <c r="H64" s="196">
        <v>35898.333333333336</v>
      </c>
      <c r="I64" s="169">
        <f t="shared" si="15"/>
        <v>0.19016667440456839</v>
      </c>
    </row>
    <row r="65" spans="1:9" ht="16.5" customHeight="1" thickBot="1">
      <c r="A65" s="110"/>
      <c r="B65" s="200" t="s">
        <v>38</v>
      </c>
      <c r="C65" s="165" t="s">
        <v>115</v>
      </c>
      <c r="D65" s="161" t="s">
        <v>114</v>
      </c>
      <c r="E65" s="188">
        <v>24210.1875</v>
      </c>
      <c r="F65" s="197">
        <v>68583.333333333328</v>
      </c>
      <c r="G65" s="174">
        <f t="shared" si="14"/>
        <v>1.8328294992896412</v>
      </c>
      <c r="H65" s="197">
        <v>57245</v>
      </c>
      <c r="I65" s="174">
        <f t="shared" si="15"/>
        <v>0.19806678894808855</v>
      </c>
    </row>
    <row r="66" spans="1:9" ht="15.75" customHeight="1" thickBot="1">
      <c r="A66" s="240" t="s">
        <v>192</v>
      </c>
      <c r="B66" s="251"/>
      <c r="C66" s="251"/>
      <c r="D66" s="252"/>
      <c r="E66" s="99">
        <f>SUM(E57:E65)</f>
        <v>433680.77797619044</v>
      </c>
      <c r="F66" s="99">
        <f>SUM(F57:F65)</f>
        <v>1099141.2619047619</v>
      </c>
      <c r="G66" s="101">
        <f t="shared" ref="G66" si="16">(F66-E66)/E66</f>
        <v>1.5344477268141821</v>
      </c>
      <c r="H66" s="99">
        <f>SUM(H57:H65)</f>
        <v>1025785.9690476191</v>
      </c>
      <c r="I66" s="152">
        <f t="shared" ref="I66" si="17">(F66-H66)/H66</f>
        <v>7.1511304570922085E-2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77999</v>
      </c>
      <c r="F68" s="190">
        <v>225042.66666666666</v>
      </c>
      <c r="G68" s="169">
        <f t="shared" ref="G68:G73" si="18">(F68-E68)/E68</f>
        <v>1.8851993828980713</v>
      </c>
      <c r="H68" s="190">
        <v>227719.5</v>
      </c>
      <c r="I68" s="169">
        <f t="shared" ref="I68:I73" si="19">(F68-H68)/H68</f>
        <v>-1.1754958768719161E-2</v>
      </c>
    </row>
    <row r="69" spans="1:9" ht="16.5">
      <c r="A69" s="37"/>
      <c r="B69" s="177" t="s">
        <v>61</v>
      </c>
      <c r="C69" s="164" t="s">
        <v>130</v>
      </c>
      <c r="D69" s="162" t="s">
        <v>216</v>
      </c>
      <c r="E69" s="185">
        <v>148127.375</v>
      </c>
      <c r="F69" s="184">
        <v>506035.5</v>
      </c>
      <c r="G69" s="169">
        <f t="shared" si="18"/>
        <v>2.4162186429078352</v>
      </c>
      <c r="H69" s="184">
        <v>505642.6</v>
      </c>
      <c r="I69" s="169">
        <f t="shared" si="19"/>
        <v>7.7703104920357445E-4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32769.270833333336</v>
      </c>
      <c r="F70" s="184">
        <v>94551.333333333328</v>
      </c>
      <c r="G70" s="169">
        <f t="shared" si="18"/>
        <v>1.885365799386493</v>
      </c>
      <c r="H70" s="184">
        <v>91842.6</v>
      </c>
      <c r="I70" s="169">
        <f t="shared" si="19"/>
        <v>2.9493212663114093E-2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41606.0625</v>
      </c>
      <c r="F71" s="184">
        <v>100908.5</v>
      </c>
      <c r="G71" s="169">
        <f t="shared" si="18"/>
        <v>1.4253316448774742</v>
      </c>
      <c r="H71" s="184">
        <v>97677.555555555562</v>
      </c>
      <c r="I71" s="169">
        <f t="shared" si="19"/>
        <v>3.3077654595960793E-2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49859.8</v>
      </c>
      <c r="F72" s="184">
        <v>178249.75</v>
      </c>
      <c r="G72" s="169">
        <f t="shared" si="18"/>
        <v>2.5750193542693709</v>
      </c>
      <c r="H72" s="184">
        <v>165004.75</v>
      </c>
      <c r="I72" s="169">
        <f t="shared" si="19"/>
        <v>8.0270416457708035E-2</v>
      </c>
    </row>
    <row r="73" spans="1:9" ht="16.5" customHeight="1" thickBot="1">
      <c r="A73" s="37"/>
      <c r="B73" s="177" t="s">
        <v>60</v>
      </c>
      <c r="C73" s="164" t="s">
        <v>129</v>
      </c>
      <c r="D73" s="161" t="s">
        <v>215</v>
      </c>
      <c r="E73" s="188">
        <v>368563.64285714284</v>
      </c>
      <c r="F73" s="193">
        <v>875978</v>
      </c>
      <c r="G73" s="175">
        <f t="shared" si="18"/>
        <v>1.3767347023415806</v>
      </c>
      <c r="H73" s="193">
        <v>769232</v>
      </c>
      <c r="I73" s="175">
        <f t="shared" si="19"/>
        <v>0.13876957796867526</v>
      </c>
    </row>
    <row r="74" spans="1:9" ht="15.75" customHeight="1" thickBot="1">
      <c r="A74" s="240" t="s">
        <v>214</v>
      </c>
      <c r="B74" s="241"/>
      <c r="C74" s="241"/>
      <c r="D74" s="242"/>
      <c r="E74" s="83">
        <f>SUM(E68:E73)</f>
        <v>718925.15119047626</v>
      </c>
      <c r="F74" s="83">
        <f>SUM(F68:F73)</f>
        <v>1980765.75</v>
      </c>
      <c r="G74" s="103">
        <f t="shared" ref="G74" si="20">(F74-E74)/E74</f>
        <v>1.7551765948374844</v>
      </c>
      <c r="H74" s="83">
        <f>SUM(H68:H73)</f>
        <v>1857119.0055555555</v>
      </c>
      <c r="I74" s="104">
        <f t="shared" ref="I74" si="21">(F74-H74)/H74</f>
        <v>6.6579871335415972E-2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23508.9375</v>
      </c>
      <c r="F76" s="182">
        <v>67942</v>
      </c>
      <c r="G76" s="169">
        <f>(F76-E76)/E76</f>
        <v>1.8900497948918364</v>
      </c>
      <c r="H76" s="182">
        <v>73756</v>
      </c>
      <c r="I76" s="169">
        <f>(F76-H76)/H76</f>
        <v>-7.8827485221541302E-2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43429.965773809519</v>
      </c>
      <c r="F77" s="185">
        <v>90108.28571428571</v>
      </c>
      <c r="G77" s="169">
        <f>(F77-E77)/E77</f>
        <v>1.074795227414745</v>
      </c>
      <c r="H77" s="185">
        <v>88832.571428571435</v>
      </c>
      <c r="I77" s="169">
        <f>(F77-H77)/H77</f>
        <v>1.4360884360305304E-2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14622.25</v>
      </c>
      <c r="F78" s="185">
        <v>32221.599999999999</v>
      </c>
      <c r="G78" s="169">
        <f>(F78-E78)/E78</f>
        <v>1.2036006770503855</v>
      </c>
      <c r="H78" s="185">
        <v>30241.142857142859</v>
      </c>
      <c r="I78" s="169">
        <f>(F78-H78)/H78</f>
        <v>6.548883262159394E-2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15926.535714285714</v>
      </c>
      <c r="F79" s="185">
        <v>47134.6</v>
      </c>
      <c r="G79" s="169">
        <f>(F79-E79)/E79</f>
        <v>1.959501102158796</v>
      </c>
      <c r="H79" s="185">
        <v>38234.6</v>
      </c>
      <c r="I79" s="169">
        <f>(F79-H79)/H79</f>
        <v>0.23277345650274883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25129.1875</v>
      </c>
      <c r="F80" s="188">
        <v>49932.5</v>
      </c>
      <c r="G80" s="169">
        <f>(F80-E80)/E80</f>
        <v>0.98703201207758906</v>
      </c>
      <c r="H80" s="188">
        <v>40115</v>
      </c>
      <c r="I80" s="169">
        <f>(F80-H80)/H80</f>
        <v>0.24473389006606008</v>
      </c>
    </row>
    <row r="81" spans="1:11" ht="15.75" customHeight="1" thickBot="1">
      <c r="A81" s="240" t="s">
        <v>193</v>
      </c>
      <c r="B81" s="241"/>
      <c r="C81" s="241"/>
      <c r="D81" s="242"/>
      <c r="E81" s="83">
        <f>SUM(E76:E80)</f>
        <v>122616.87648809524</v>
      </c>
      <c r="F81" s="83">
        <f>SUM(F76:F80)</f>
        <v>287338.98571428575</v>
      </c>
      <c r="G81" s="103">
        <f t="shared" ref="G81" si="22">(F81-E81)/E81</f>
        <v>1.3433885607270646</v>
      </c>
      <c r="H81" s="83">
        <f>SUM(H76:H80)</f>
        <v>271179.3142857143</v>
      </c>
      <c r="I81" s="104">
        <f t="shared" ref="I81" si="23">(F81-H81)/H81</f>
        <v>5.9590354342240276E-2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79</v>
      </c>
      <c r="C83" s="164" t="s">
        <v>155</v>
      </c>
      <c r="D83" s="168" t="s">
        <v>156</v>
      </c>
      <c r="E83" s="185">
        <v>56000</v>
      </c>
      <c r="F83" s="182">
        <v>146666</v>
      </c>
      <c r="G83" s="170">
        <f t="shared" ref="G83:G89" si="24">(F83-E83)/E83</f>
        <v>1.6190357142857144</v>
      </c>
      <c r="H83" s="182">
        <v>146666</v>
      </c>
      <c r="I83" s="170">
        <f t="shared" ref="I83:I89" si="25">(F83-H83)/H83</f>
        <v>0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15356.85</v>
      </c>
      <c r="F84" s="185">
        <v>23954</v>
      </c>
      <c r="G84" s="169">
        <f t="shared" si="24"/>
        <v>0.55982509433900829</v>
      </c>
      <c r="H84" s="185">
        <v>23664</v>
      </c>
      <c r="I84" s="169">
        <f t="shared" si="25"/>
        <v>1.2254901960784314E-2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6432</v>
      </c>
      <c r="F85" s="185">
        <v>18625.833333333332</v>
      </c>
      <c r="G85" s="169">
        <f t="shared" si="24"/>
        <v>1.8958074212271971</v>
      </c>
      <c r="H85" s="185">
        <v>18198</v>
      </c>
      <c r="I85" s="169">
        <f t="shared" si="25"/>
        <v>2.3509909513865924E-2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22255.316666666666</v>
      </c>
      <c r="F86" s="185">
        <v>42914</v>
      </c>
      <c r="G86" s="169">
        <f t="shared" si="24"/>
        <v>0.92825834126527074</v>
      </c>
      <c r="H86" s="185">
        <v>41496.142857142855</v>
      </c>
      <c r="I86" s="169">
        <f t="shared" si="25"/>
        <v>3.416840807923633E-2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14713.09375</v>
      </c>
      <c r="F87" s="224">
        <v>36319.285714285717</v>
      </c>
      <c r="G87" s="169">
        <f t="shared" si="24"/>
        <v>1.4685009374242393</v>
      </c>
      <c r="H87" s="224">
        <v>34628.571428571428</v>
      </c>
      <c r="I87" s="169">
        <f t="shared" si="25"/>
        <v>4.8824257425742694E-2</v>
      </c>
    </row>
    <row r="88" spans="1:11" ht="16.5">
      <c r="A88" s="37"/>
      <c r="B88" s="177" t="s">
        <v>80</v>
      </c>
      <c r="C88" s="164" t="s">
        <v>151</v>
      </c>
      <c r="D88" s="173" t="s">
        <v>150</v>
      </c>
      <c r="E88" s="194">
        <v>26683.63095238095</v>
      </c>
      <c r="F88" s="194">
        <v>59247.8</v>
      </c>
      <c r="G88" s="169">
        <f t="shared" si="24"/>
        <v>1.2203799814849932</v>
      </c>
      <c r="H88" s="194">
        <v>54897.8</v>
      </c>
      <c r="I88" s="169">
        <f t="shared" si="25"/>
        <v>7.9238147976785953E-2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11771.611111111111</v>
      </c>
      <c r="F89" s="188">
        <v>31969</v>
      </c>
      <c r="G89" s="171">
        <f t="shared" si="24"/>
        <v>1.7157709933030976</v>
      </c>
      <c r="H89" s="188">
        <v>27847.875</v>
      </c>
      <c r="I89" s="171">
        <f t="shared" si="25"/>
        <v>0.14798705466754644</v>
      </c>
    </row>
    <row r="90" spans="1:11" ht="15.75" customHeight="1" thickBot="1">
      <c r="A90" s="240" t="s">
        <v>194</v>
      </c>
      <c r="B90" s="241"/>
      <c r="C90" s="241"/>
      <c r="D90" s="242"/>
      <c r="E90" s="83">
        <f>SUM(E83:E89)</f>
        <v>153212.50248015876</v>
      </c>
      <c r="F90" s="83">
        <f>SUM(F83:F89)</f>
        <v>359695.91904761904</v>
      </c>
      <c r="G90" s="111">
        <f t="shared" ref="G90:G91" si="26">(F90-E90)/E90</f>
        <v>1.3476929964915898</v>
      </c>
      <c r="H90" s="83">
        <f>SUM(H83:H89)</f>
        <v>347398.38928571425</v>
      </c>
      <c r="I90" s="104">
        <f t="shared" ref="I90:I91" si="27">(F90-H90)/H90</f>
        <v>3.5398925674899474E-2</v>
      </c>
    </row>
    <row r="91" spans="1:11" ht="15.75" customHeight="1" thickBot="1">
      <c r="A91" s="240" t="s">
        <v>195</v>
      </c>
      <c r="B91" s="241"/>
      <c r="C91" s="241"/>
      <c r="D91" s="242"/>
      <c r="E91" s="99">
        <f>SUM(E90+E81+E74+E66+E55+E47+E39+E32)</f>
        <v>2731313.1763888886</v>
      </c>
      <c r="F91" s="99">
        <f>SUM(F32,F39,F47,F55,F66,F74,F81,F90)</f>
        <v>7418211.9191269847</v>
      </c>
      <c r="G91" s="101">
        <f t="shared" si="26"/>
        <v>1.7159873072244016</v>
      </c>
      <c r="H91" s="99">
        <f>SUM(H32,H39,H47,H55,H66,H74,H81,H90)</f>
        <v>7070483.2818571432</v>
      </c>
      <c r="I91" s="112">
        <f t="shared" si="27"/>
        <v>4.9180320977791299E-2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31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6" bestFit="1" customWidth="1"/>
    <col min="12" max="12" width="9.140625" style="226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25"/>
      <c r="F9" s="225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34" t="s">
        <v>3</v>
      </c>
      <c r="B13" s="234"/>
      <c r="C13" s="236" t="s">
        <v>0</v>
      </c>
      <c r="D13" s="230" t="s">
        <v>207</v>
      </c>
      <c r="E13" s="230" t="s">
        <v>208</v>
      </c>
      <c r="F13" s="230" t="s">
        <v>209</v>
      </c>
      <c r="G13" s="230" t="s">
        <v>210</v>
      </c>
      <c r="H13" s="230" t="s">
        <v>211</v>
      </c>
      <c r="I13" s="230" t="s">
        <v>212</v>
      </c>
    </row>
    <row r="14" spans="1:12" ht="24.75" customHeight="1" thickBot="1">
      <c r="A14" s="235"/>
      <c r="B14" s="235"/>
      <c r="C14" s="237"/>
      <c r="D14" s="250"/>
      <c r="E14" s="250"/>
      <c r="F14" s="250"/>
      <c r="G14" s="231"/>
      <c r="H14" s="250"/>
      <c r="I14" s="250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9.5" thickTop="1" thickBot="1">
      <c r="A16" s="87"/>
      <c r="B16" s="207" t="s">
        <v>4</v>
      </c>
      <c r="C16" s="163" t="s">
        <v>163</v>
      </c>
      <c r="D16" s="208">
        <v>12000</v>
      </c>
      <c r="E16" s="208">
        <v>15000</v>
      </c>
      <c r="F16" s="208">
        <v>12000</v>
      </c>
      <c r="G16" s="155">
        <v>20000</v>
      </c>
      <c r="H16" s="209">
        <v>15000</v>
      </c>
      <c r="I16" s="155">
        <f>AVERAGE(D16:H16)</f>
        <v>14800</v>
      </c>
      <c r="K16" s="206"/>
      <c r="L16" s="210"/>
    </row>
    <row r="17" spans="1:16" ht="18.75" thickBot="1">
      <c r="A17" s="88"/>
      <c r="B17" s="211" t="s">
        <v>5</v>
      </c>
      <c r="C17" s="164" t="s">
        <v>164</v>
      </c>
      <c r="D17" s="202">
        <v>20000</v>
      </c>
      <c r="E17" s="202">
        <v>20000</v>
      </c>
      <c r="F17" s="202">
        <v>18000</v>
      </c>
      <c r="G17" s="125">
        <v>16500</v>
      </c>
      <c r="H17" s="212">
        <v>15666</v>
      </c>
      <c r="I17" s="155">
        <f t="shared" ref="I17:I40" si="0">AVERAGE(D17:H17)</f>
        <v>18033.2</v>
      </c>
      <c r="K17" s="206"/>
      <c r="L17" s="210"/>
    </row>
    <row r="18" spans="1:16" ht="18.75" thickBot="1">
      <c r="A18" s="88"/>
      <c r="B18" s="211" t="s">
        <v>6</v>
      </c>
      <c r="C18" s="164" t="s">
        <v>165</v>
      </c>
      <c r="D18" s="202">
        <v>15000</v>
      </c>
      <c r="E18" s="213">
        <v>20000</v>
      </c>
      <c r="F18" s="202">
        <v>15000</v>
      </c>
      <c r="G18" s="125">
        <v>12500</v>
      </c>
      <c r="H18" s="212">
        <v>20000</v>
      </c>
      <c r="I18" s="155">
        <f t="shared" si="0"/>
        <v>16500</v>
      </c>
      <c r="K18" s="206"/>
      <c r="L18" s="210"/>
    </row>
    <row r="19" spans="1:16" ht="18.75" thickBot="1">
      <c r="A19" s="88"/>
      <c r="B19" s="211" t="s">
        <v>7</v>
      </c>
      <c r="C19" s="164" t="s">
        <v>166</v>
      </c>
      <c r="D19" s="202">
        <v>13000</v>
      </c>
      <c r="E19" s="202">
        <v>12000</v>
      </c>
      <c r="F19" s="202">
        <v>10000</v>
      </c>
      <c r="G19" s="125">
        <v>16000</v>
      </c>
      <c r="H19" s="212">
        <v>11666</v>
      </c>
      <c r="I19" s="155">
        <f t="shared" si="0"/>
        <v>12533.2</v>
      </c>
      <c r="K19" s="206"/>
      <c r="L19" s="210"/>
      <c r="P19" s="226"/>
    </row>
    <row r="20" spans="1:16" ht="18.75" thickBot="1">
      <c r="A20" s="88"/>
      <c r="B20" s="211" t="s">
        <v>8</v>
      </c>
      <c r="C20" s="164" t="s">
        <v>167</v>
      </c>
      <c r="D20" s="202">
        <v>30000</v>
      </c>
      <c r="E20" s="202">
        <v>30000</v>
      </c>
      <c r="F20" s="213">
        <v>34500</v>
      </c>
      <c r="G20" s="125">
        <v>37500</v>
      </c>
      <c r="H20" s="212">
        <v>33333</v>
      </c>
      <c r="I20" s="155">
        <f t="shared" si="0"/>
        <v>33066.6</v>
      </c>
      <c r="K20" s="206"/>
      <c r="L20" s="210"/>
    </row>
    <row r="21" spans="1:16" ht="18.75" customHeight="1" thickBot="1">
      <c r="A21" s="88"/>
      <c r="B21" s="211" t="s">
        <v>9</v>
      </c>
      <c r="C21" s="164" t="s">
        <v>168</v>
      </c>
      <c r="D21" s="202">
        <v>25000</v>
      </c>
      <c r="E21" s="202">
        <v>25000</v>
      </c>
      <c r="F21" s="202">
        <v>25500</v>
      </c>
      <c r="G21" s="125">
        <v>15000</v>
      </c>
      <c r="H21" s="212">
        <v>20000</v>
      </c>
      <c r="I21" s="155">
        <f t="shared" si="0"/>
        <v>22100</v>
      </c>
      <c r="K21" s="206"/>
      <c r="L21" s="210"/>
    </row>
    <row r="22" spans="1:16" ht="18.75" thickBot="1">
      <c r="A22" s="88"/>
      <c r="B22" s="211" t="s">
        <v>10</v>
      </c>
      <c r="C22" s="164" t="s">
        <v>169</v>
      </c>
      <c r="D22" s="202">
        <v>20000</v>
      </c>
      <c r="E22" s="202">
        <v>20000</v>
      </c>
      <c r="F22" s="202">
        <v>15000</v>
      </c>
      <c r="G22" s="125">
        <v>15000</v>
      </c>
      <c r="H22" s="212">
        <v>18333</v>
      </c>
      <c r="I22" s="155">
        <f t="shared" si="0"/>
        <v>17666.599999999999</v>
      </c>
      <c r="K22" s="206"/>
      <c r="L22" s="210"/>
    </row>
    <row r="23" spans="1:16" ht="18.75" thickBot="1">
      <c r="A23" s="88"/>
      <c r="B23" s="211" t="s">
        <v>11</v>
      </c>
      <c r="C23" s="164" t="s">
        <v>170</v>
      </c>
      <c r="D23" s="202">
        <v>6000</v>
      </c>
      <c r="E23" s="202">
        <v>8000</v>
      </c>
      <c r="F23" s="213">
        <v>8000</v>
      </c>
      <c r="G23" s="125">
        <v>7500</v>
      </c>
      <c r="H23" s="212">
        <v>5666</v>
      </c>
      <c r="I23" s="155">
        <f t="shared" si="0"/>
        <v>7033.2</v>
      </c>
      <c r="K23" s="206"/>
      <c r="L23" s="210"/>
    </row>
    <row r="24" spans="1:16" ht="18.75" thickBot="1">
      <c r="A24" s="88"/>
      <c r="B24" s="211" t="s">
        <v>12</v>
      </c>
      <c r="C24" s="164" t="s">
        <v>171</v>
      </c>
      <c r="D24" s="202">
        <v>6000</v>
      </c>
      <c r="E24" s="202">
        <v>8000</v>
      </c>
      <c r="F24" s="202">
        <v>7000</v>
      </c>
      <c r="G24" s="125">
        <v>7500</v>
      </c>
      <c r="H24" s="212">
        <v>7000</v>
      </c>
      <c r="I24" s="155">
        <f t="shared" si="0"/>
        <v>7100</v>
      </c>
      <c r="K24" s="206"/>
      <c r="L24" s="210"/>
    </row>
    <row r="25" spans="1:16" ht="18.75" thickBot="1">
      <c r="A25" s="88"/>
      <c r="B25" s="211" t="s">
        <v>13</v>
      </c>
      <c r="C25" s="164" t="s">
        <v>172</v>
      </c>
      <c r="D25" s="202">
        <v>6000</v>
      </c>
      <c r="E25" s="202">
        <v>8000</v>
      </c>
      <c r="F25" s="202">
        <v>7000</v>
      </c>
      <c r="G25" s="125">
        <v>7500</v>
      </c>
      <c r="H25" s="212">
        <v>7000</v>
      </c>
      <c r="I25" s="155">
        <f t="shared" si="0"/>
        <v>7100</v>
      </c>
      <c r="K25" s="206"/>
      <c r="L25" s="210"/>
    </row>
    <row r="26" spans="1:16" ht="18.75" thickBot="1">
      <c r="A26" s="88"/>
      <c r="B26" s="211" t="s">
        <v>14</v>
      </c>
      <c r="C26" s="164" t="s">
        <v>173</v>
      </c>
      <c r="D26" s="202">
        <v>7000</v>
      </c>
      <c r="E26" s="202">
        <v>8000</v>
      </c>
      <c r="F26" s="202">
        <v>7000</v>
      </c>
      <c r="G26" s="125">
        <v>7500</v>
      </c>
      <c r="H26" s="212">
        <v>10000</v>
      </c>
      <c r="I26" s="155">
        <f t="shared" si="0"/>
        <v>7900</v>
      </c>
      <c r="K26" s="206"/>
      <c r="L26" s="210"/>
    </row>
    <row r="27" spans="1:16" ht="18.75" thickBot="1">
      <c r="A27" s="88"/>
      <c r="B27" s="211" t="s">
        <v>15</v>
      </c>
      <c r="C27" s="164" t="s">
        <v>174</v>
      </c>
      <c r="D27" s="202">
        <v>15000</v>
      </c>
      <c r="E27" s="202">
        <v>15000</v>
      </c>
      <c r="F27" s="202">
        <v>15000</v>
      </c>
      <c r="G27" s="125">
        <v>17500</v>
      </c>
      <c r="H27" s="212">
        <v>18333</v>
      </c>
      <c r="I27" s="155">
        <f t="shared" si="0"/>
        <v>16166.6</v>
      </c>
      <c r="K27" s="206"/>
      <c r="L27" s="210"/>
    </row>
    <row r="28" spans="1:16" ht="18.75" thickBot="1">
      <c r="A28" s="88"/>
      <c r="B28" s="211" t="s">
        <v>16</v>
      </c>
      <c r="C28" s="164" t="s">
        <v>175</v>
      </c>
      <c r="D28" s="202">
        <v>7000</v>
      </c>
      <c r="E28" s="202">
        <v>6000</v>
      </c>
      <c r="F28" s="202">
        <v>5000</v>
      </c>
      <c r="G28" s="125">
        <v>5000</v>
      </c>
      <c r="H28" s="212">
        <v>5000</v>
      </c>
      <c r="I28" s="155">
        <f t="shared" si="0"/>
        <v>5600</v>
      </c>
      <c r="K28" s="206"/>
      <c r="L28" s="210"/>
    </row>
    <row r="29" spans="1:16" ht="18.75" thickBot="1">
      <c r="A29" s="88"/>
      <c r="B29" s="211" t="s">
        <v>17</v>
      </c>
      <c r="C29" s="164" t="s">
        <v>176</v>
      </c>
      <c r="D29" s="202">
        <v>15000</v>
      </c>
      <c r="E29" s="213">
        <v>14000</v>
      </c>
      <c r="F29" s="202">
        <v>18000</v>
      </c>
      <c r="G29" s="125">
        <v>14500</v>
      </c>
      <c r="H29" s="212">
        <v>15000</v>
      </c>
      <c r="I29" s="155">
        <f t="shared" si="0"/>
        <v>15300</v>
      </c>
      <c r="K29" s="206"/>
      <c r="L29" s="210"/>
    </row>
    <row r="30" spans="1:16" ht="18.75" thickBot="1">
      <c r="A30" s="88"/>
      <c r="B30" s="211" t="s">
        <v>18</v>
      </c>
      <c r="C30" s="164" t="s">
        <v>177</v>
      </c>
      <c r="D30" s="202">
        <v>10000</v>
      </c>
      <c r="E30" s="202">
        <v>35000</v>
      </c>
      <c r="F30" s="202">
        <v>15000</v>
      </c>
      <c r="G30" s="125">
        <v>10000</v>
      </c>
      <c r="H30" s="212">
        <v>10000</v>
      </c>
      <c r="I30" s="155">
        <f t="shared" si="0"/>
        <v>16000</v>
      </c>
      <c r="K30" s="206"/>
      <c r="L30" s="210"/>
    </row>
    <row r="31" spans="1:16" ht="16.5" customHeight="1" thickBot="1">
      <c r="A31" s="89"/>
      <c r="B31" s="214" t="s">
        <v>19</v>
      </c>
      <c r="C31" s="165" t="s">
        <v>178</v>
      </c>
      <c r="D31" s="203">
        <v>17000</v>
      </c>
      <c r="E31" s="203">
        <v>17000</v>
      </c>
      <c r="F31" s="203">
        <v>19000</v>
      </c>
      <c r="G31" s="158">
        <v>16000</v>
      </c>
      <c r="H31" s="215">
        <v>16666</v>
      </c>
      <c r="I31" s="155">
        <f t="shared" si="0"/>
        <v>17133.2</v>
      </c>
      <c r="K31" s="206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16"/>
      <c r="I32" s="155"/>
      <c r="K32" s="217"/>
      <c r="L32" s="218"/>
    </row>
    <row r="33" spans="1:12" ht="18.75" thickBot="1">
      <c r="A33" s="87"/>
      <c r="B33" s="207" t="s">
        <v>26</v>
      </c>
      <c r="C33" s="166" t="s">
        <v>179</v>
      </c>
      <c r="D33" s="208">
        <v>20000</v>
      </c>
      <c r="E33" s="208">
        <v>25000</v>
      </c>
      <c r="F33" s="208">
        <v>20000</v>
      </c>
      <c r="G33" s="155">
        <v>15000</v>
      </c>
      <c r="H33" s="219">
        <v>15000</v>
      </c>
      <c r="I33" s="155">
        <f t="shared" si="0"/>
        <v>19000</v>
      </c>
      <c r="K33" s="220"/>
      <c r="L33" s="210"/>
    </row>
    <row r="34" spans="1:12" ht="18.75" thickBot="1">
      <c r="A34" s="88"/>
      <c r="B34" s="211" t="s">
        <v>27</v>
      </c>
      <c r="C34" s="164" t="s">
        <v>180</v>
      </c>
      <c r="D34" s="202">
        <v>20000</v>
      </c>
      <c r="E34" s="202">
        <v>25000</v>
      </c>
      <c r="F34" s="202">
        <v>16000</v>
      </c>
      <c r="G34" s="125">
        <v>15000</v>
      </c>
      <c r="H34" s="219">
        <v>15000</v>
      </c>
      <c r="I34" s="155">
        <f t="shared" si="0"/>
        <v>18200</v>
      </c>
      <c r="K34" s="220"/>
      <c r="L34" s="210"/>
    </row>
    <row r="35" spans="1:12" ht="18.75" thickBot="1">
      <c r="A35" s="88"/>
      <c r="B35" s="207" t="s">
        <v>28</v>
      </c>
      <c r="C35" s="164" t="s">
        <v>181</v>
      </c>
      <c r="D35" s="202">
        <v>30000</v>
      </c>
      <c r="E35" s="202">
        <v>35000</v>
      </c>
      <c r="F35" s="202">
        <v>28000</v>
      </c>
      <c r="G35" s="125">
        <v>27500</v>
      </c>
      <c r="H35" s="219">
        <v>30000</v>
      </c>
      <c r="I35" s="155">
        <f t="shared" si="0"/>
        <v>30100</v>
      </c>
      <c r="K35" s="220"/>
      <c r="L35" s="210"/>
    </row>
    <row r="36" spans="1:12" ht="18.75" thickBot="1">
      <c r="A36" s="88"/>
      <c r="B36" s="211" t="s">
        <v>29</v>
      </c>
      <c r="C36" s="164" t="s">
        <v>182</v>
      </c>
      <c r="D36" s="202">
        <v>10000</v>
      </c>
      <c r="E36" s="202">
        <v>17000</v>
      </c>
      <c r="F36" s="202">
        <v>16000</v>
      </c>
      <c r="G36" s="125">
        <v>15500</v>
      </c>
      <c r="H36" s="219">
        <v>10333</v>
      </c>
      <c r="I36" s="155">
        <f t="shared" si="0"/>
        <v>13766.6</v>
      </c>
      <c r="K36" s="220"/>
      <c r="L36" s="210"/>
    </row>
    <row r="37" spans="1:12" ht="16.5" customHeight="1" thickBot="1">
      <c r="A37" s="89"/>
      <c r="B37" s="207" t="s">
        <v>30</v>
      </c>
      <c r="C37" s="164" t="s">
        <v>183</v>
      </c>
      <c r="D37" s="202">
        <v>50000</v>
      </c>
      <c r="E37" s="202">
        <v>45000</v>
      </c>
      <c r="F37" s="202">
        <v>35000</v>
      </c>
      <c r="G37" s="125">
        <v>25000</v>
      </c>
      <c r="H37" s="221">
        <v>31666</v>
      </c>
      <c r="I37" s="155">
        <f t="shared" si="0"/>
        <v>37333.199999999997</v>
      </c>
      <c r="K37" s="220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16"/>
      <c r="I38" s="155"/>
      <c r="K38" s="217"/>
      <c r="L38" s="218"/>
    </row>
    <row r="39" spans="1:12" ht="18.75" thickBot="1">
      <c r="A39" s="87"/>
      <c r="B39" s="222" t="s">
        <v>31</v>
      </c>
      <c r="C39" s="167" t="s">
        <v>213</v>
      </c>
      <c r="D39" s="181">
        <v>430000</v>
      </c>
      <c r="E39" s="181">
        <v>475000</v>
      </c>
      <c r="F39" s="181">
        <v>530000</v>
      </c>
      <c r="G39" s="223">
        <v>435000</v>
      </c>
      <c r="H39" s="219">
        <v>420000</v>
      </c>
      <c r="I39" s="155">
        <f t="shared" si="0"/>
        <v>458000</v>
      </c>
      <c r="K39" s="220"/>
      <c r="L39" s="210"/>
    </row>
    <row r="40" spans="1:12" ht="18.75" thickBot="1">
      <c r="A40" s="89"/>
      <c r="B40" s="214" t="s">
        <v>32</v>
      </c>
      <c r="C40" s="165" t="s">
        <v>185</v>
      </c>
      <c r="D40" s="187">
        <v>320000</v>
      </c>
      <c r="E40" s="187">
        <v>350000</v>
      </c>
      <c r="F40" s="187">
        <v>380000</v>
      </c>
      <c r="G40" s="157">
        <v>315000</v>
      </c>
      <c r="H40" s="221">
        <v>346666</v>
      </c>
      <c r="I40" s="155">
        <f t="shared" si="0"/>
        <v>342333.2</v>
      </c>
      <c r="K40" s="220"/>
      <c r="L40" s="210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6"/>
      <c r="L49" s="226"/>
    </row>
    <row r="50" spans="11:12" s="126" customFormat="1" ht="15" customHeight="1">
      <c r="K50" s="226"/>
      <c r="L50" s="226"/>
    </row>
    <row r="51" spans="11:12" s="126" customFormat="1" ht="15" customHeight="1">
      <c r="K51" s="226"/>
      <c r="L51" s="226"/>
    </row>
    <row r="52" spans="11:12" s="126" customFormat="1" ht="15" customHeight="1">
      <c r="K52" s="226"/>
      <c r="L52" s="226"/>
    </row>
    <row r="53" spans="11:12" s="126" customFormat="1" ht="15" customHeight="1">
      <c r="K53" s="226"/>
      <c r="L53" s="226"/>
    </row>
    <row r="54" spans="11:12" s="126" customFormat="1" ht="15" customHeight="1">
      <c r="K54" s="226"/>
      <c r="L54" s="226"/>
    </row>
    <row r="55" spans="11:12" s="126" customFormat="1" ht="15" customHeight="1">
      <c r="K55" s="226"/>
      <c r="L55" s="226"/>
    </row>
    <row r="56" spans="11:12" s="126" customFormat="1" ht="15" customHeight="1">
      <c r="K56" s="226"/>
      <c r="L56" s="226"/>
    </row>
    <row r="57" spans="11:12" s="126" customFormat="1" ht="15" customHeight="1">
      <c r="K57" s="226"/>
      <c r="L57" s="226"/>
    </row>
    <row r="58" spans="11:12" s="126" customFormat="1" ht="15" customHeight="1">
      <c r="K58" s="226"/>
      <c r="L58" s="226"/>
    </row>
    <row r="59" spans="11:12" s="126" customFormat="1" ht="15" customHeight="1">
      <c r="K59" s="226"/>
      <c r="L59" s="226"/>
    </row>
    <row r="60" spans="11:12" s="126" customFormat="1" ht="15" customHeight="1">
      <c r="K60" s="226"/>
      <c r="L60" s="226"/>
    </row>
    <row r="61" spans="11:12" s="126" customFormat="1" ht="15" customHeight="1">
      <c r="K61" s="226"/>
      <c r="L61" s="226"/>
    </row>
    <row r="62" spans="11:12" s="126" customFormat="1" ht="15" customHeight="1">
      <c r="K62" s="226"/>
      <c r="L62" s="226"/>
    </row>
    <row r="63" spans="11:12" s="126" customFormat="1" ht="15" customHeight="1">
      <c r="K63" s="226"/>
      <c r="L63" s="226"/>
    </row>
    <row r="64" spans="11:12" s="126" customFormat="1" ht="15" customHeight="1">
      <c r="K64" s="226"/>
      <c r="L64" s="226"/>
    </row>
    <row r="65" spans="11:12" s="126" customFormat="1" ht="15" customHeight="1">
      <c r="K65" s="226"/>
      <c r="L65" s="226"/>
    </row>
    <row r="66" spans="11:12" s="126" customFormat="1" ht="15" customHeight="1">
      <c r="K66" s="226"/>
      <c r="L66" s="226"/>
    </row>
    <row r="67" spans="11:12" s="126" customFormat="1" ht="15" customHeight="1">
      <c r="K67" s="226"/>
      <c r="L67" s="226"/>
    </row>
    <row r="68" spans="11:12" s="126" customFormat="1" ht="15" customHeight="1">
      <c r="K68" s="226"/>
      <c r="L68" s="226"/>
    </row>
    <row r="69" spans="11:12" s="126" customFormat="1" ht="15" customHeight="1">
      <c r="K69" s="226"/>
      <c r="L69" s="226"/>
    </row>
    <row r="70" spans="11:12" s="126" customFormat="1" ht="15" customHeight="1">
      <c r="K70" s="226"/>
      <c r="L70" s="226"/>
    </row>
    <row r="71" spans="11:12" s="126" customFormat="1" ht="15" customHeight="1">
      <c r="K71" s="226"/>
      <c r="L71" s="226"/>
    </row>
    <row r="72" spans="11:12" s="126" customFormat="1" ht="15" customHeight="1">
      <c r="K72" s="226"/>
      <c r="L72" s="226"/>
    </row>
    <row r="73" spans="11:12" s="126" customFormat="1" ht="15" customHeight="1">
      <c r="K73" s="226"/>
      <c r="L73" s="226"/>
    </row>
    <row r="74" spans="11:12" s="126" customFormat="1" ht="15" customHeight="1">
      <c r="K74" s="226"/>
      <c r="L74" s="226"/>
    </row>
    <row r="75" spans="11:12" s="126" customFormat="1" ht="15" customHeight="1">
      <c r="K75" s="226"/>
      <c r="L75" s="226"/>
    </row>
    <row r="76" spans="11:12" s="126" customFormat="1" ht="15" customHeight="1">
      <c r="K76" s="226"/>
      <c r="L76" s="226"/>
    </row>
    <row r="77" spans="11:12" s="126" customFormat="1" ht="15" customHeight="1">
      <c r="K77" s="226"/>
      <c r="L77" s="226"/>
    </row>
    <row r="78" spans="11:12" s="126" customFormat="1" ht="15" customHeight="1">
      <c r="K78" s="226"/>
      <c r="L78" s="226"/>
    </row>
    <row r="79" spans="11:12" s="126" customFormat="1" ht="15" customHeight="1">
      <c r="K79" s="226"/>
      <c r="L79" s="226"/>
    </row>
    <row r="80" spans="11:12" s="126" customFormat="1" ht="15" customHeight="1">
      <c r="K80" s="226"/>
      <c r="L80" s="226"/>
    </row>
    <row r="81" spans="11:12" s="126" customFormat="1" ht="15" customHeight="1">
      <c r="K81" s="226"/>
      <c r="L81" s="226"/>
    </row>
    <row r="82" spans="11:12" s="126" customFormat="1" ht="15" customHeight="1">
      <c r="K82" s="226"/>
      <c r="L82" s="226"/>
    </row>
    <row r="83" spans="11:12" s="126" customFormat="1" ht="15" customHeight="1">
      <c r="K83" s="226"/>
      <c r="L83" s="226"/>
    </row>
    <row r="84" spans="11:12" s="126" customFormat="1" ht="15" customHeight="1">
      <c r="K84" s="226"/>
      <c r="L84" s="226"/>
    </row>
    <row r="85" spans="11:12" s="126" customFormat="1" ht="15" customHeight="1">
      <c r="K85" s="226"/>
      <c r="L85" s="226"/>
    </row>
    <row r="86" spans="11:12" s="126" customFormat="1" ht="15" customHeight="1">
      <c r="K86" s="226"/>
      <c r="L86" s="226"/>
    </row>
    <row r="87" spans="11:12" s="126" customFormat="1" ht="15" customHeight="1">
      <c r="K87" s="226"/>
      <c r="L87" s="226"/>
    </row>
    <row r="88" spans="11:12" s="126" customFormat="1" ht="15" customHeight="1">
      <c r="K88" s="226"/>
      <c r="L88" s="226"/>
    </row>
    <row r="89" spans="11:12" s="126" customFormat="1" ht="15" customHeight="1">
      <c r="K89" s="226"/>
      <c r="L89" s="226"/>
    </row>
    <row r="90" spans="11:12" s="126" customFormat="1" ht="15" customHeight="1">
      <c r="K90" s="226"/>
      <c r="L90" s="226"/>
    </row>
    <row r="91" spans="11:12" s="126" customFormat="1" ht="15" customHeight="1">
      <c r="K91" s="226"/>
      <c r="L91" s="226"/>
    </row>
    <row r="92" spans="11:12" s="126" customFormat="1">
      <c r="K92" s="226"/>
      <c r="L92" s="226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19-09-2022</vt:lpstr>
      <vt:lpstr>By Order</vt:lpstr>
      <vt:lpstr>All Stores</vt:lpstr>
      <vt:lpstr>'19-09-2022'!Print_Titles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2022-09-14T10:03:43Z</cp:lastPrinted>
  <dcterms:created xsi:type="dcterms:W3CDTF">2010-10-20T06:23:14Z</dcterms:created>
  <dcterms:modified xsi:type="dcterms:W3CDTF">2022-09-21T09:28:01Z</dcterms:modified>
</cp:coreProperties>
</file>