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5"/>
  </bookViews>
  <sheets>
    <sheet name="Supermarkets" sheetId="5" r:id="rId1"/>
    <sheet name="stores" sheetId="7" r:id="rId2"/>
    <sheet name="Comp" sheetId="8" r:id="rId3"/>
    <sheet name="24-10-2022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'24-10-2022'!$12:$14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11" l="1"/>
  <c r="G86" i="11"/>
  <c r="I83" i="11"/>
  <c r="G83" i="11"/>
  <c r="I85" i="11"/>
  <c r="G85" i="11"/>
  <c r="I89" i="11"/>
  <c r="G89" i="11"/>
  <c r="I87" i="11"/>
  <c r="G87" i="11"/>
  <c r="I84" i="11"/>
  <c r="G84" i="11"/>
  <c r="I88" i="11"/>
  <c r="G88" i="11"/>
  <c r="I77" i="11"/>
  <c r="G77" i="11"/>
  <c r="I76" i="11"/>
  <c r="G76" i="11"/>
  <c r="I78" i="11"/>
  <c r="G78" i="11"/>
  <c r="I79" i="11"/>
  <c r="G79" i="11"/>
  <c r="I80" i="11"/>
  <c r="G80" i="11"/>
  <c r="I72" i="11"/>
  <c r="G72" i="11"/>
  <c r="I71" i="11"/>
  <c r="G71" i="11"/>
  <c r="I70" i="11"/>
  <c r="G70" i="11"/>
  <c r="I68" i="11"/>
  <c r="G68" i="11"/>
  <c r="I69" i="11"/>
  <c r="G69" i="11"/>
  <c r="I73" i="11"/>
  <c r="G73" i="11"/>
  <c r="I65" i="11"/>
  <c r="G65" i="11"/>
  <c r="I60" i="11"/>
  <c r="G60" i="11"/>
  <c r="I59" i="11"/>
  <c r="G59" i="11"/>
  <c r="I57" i="11"/>
  <c r="G57" i="11"/>
  <c r="I58" i="11"/>
  <c r="G58" i="11"/>
  <c r="I64" i="11"/>
  <c r="G64" i="11"/>
  <c r="I63" i="11"/>
  <c r="G63" i="11"/>
  <c r="I62" i="11"/>
  <c r="G62" i="11"/>
  <c r="I61" i="11"/>
  <c r="G61" i="11"/>
  <c r="I51" i="11"/>
  <c r="G51" i="11"/>
  <c r="I49" i="11"/>
  <c r="G49" i="11"/>
  <c r="I50" i="11"/>
  <c r="G50" i="11"/>
  <c r="I54" i="11"/>
  <c r="G54" i="11"/>
  <c r="I52" i="11"/>
  <c r="G52" i="11"/>
  <c r="I53" i="11"/>
  <c r="G53" i="11"/>
  <c r="I46" i="11"/>
  <c r="G46" i="11"/>
  <c r="I43" i="11"/>
  <c r="G43" i="11"/>
  <c r="I44" i="11"/>
  <c r="G44" i="11"/>
  <c r="I42" i="11"/>
  <c r="G42" i="11"/>
  <c r="I45" i="11"/>
  <c r="G45" i="11"/>
  <c r="I41" i="11"/>
  <c r="G41" i="11"/>
  <c r="I35" i="11"/>
  <c r="G35" i="11"/>
  <c r="I34" i="11"/>
  <c r="G34" i="11"/>
  <c r="I36" i="11"/>
  <c r="G36" i="11"/>
  <c r="I37" i="11"/>
  <c r="G37" i="11"/>
  <c r="I38" i="11"/>
  <c r="G38" i="11"/>
  <c r="I29" i="11"/>
  <c r="G29" i="11"/>
  <c r="I23" i="11"/>
  <c r="G23" i="11"/>
  <c r="I24" i="11"/>
  <c r="G24" i="11"/>
  <c r="I25" i="11"/>
  <c r="G25" i="11"/>
  <c r="I16" i="11"/>
  <c r="G16" i="11"/>
  <c r="I17" i="11"/>
  <c r="G17" i="11"/>
  <c r="I27" i="11"/>
  <c r="G27" i="11"/>
  <c r="I19" i="11"/>
  <c r="G19" i="11"/>
  <c r="I21" i="11"/>
  <c r="G21" i="11"/>
  <c r="I26" i="11"/>
  <c r="G26" i="11"/>
  <c r="I18" i="11"/>
  <c r="G18" i="11"/>
  <c r="I20" i="11"/>
  <c r="G20" i="11"/>
  <c r="I28" i="11"/>
  <c r="G28" i="11"/>
  <c r="I30" i="11"/>
  <c r="G30" i="11"/>
  <c r="I22" i="11"/>
  <c r="G22" i="11"/>
  <c r="I31" i="11"/>
  <c r="G31" i="11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D40" i="8" l="1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<sst xmlns="http://schemas.openxmlformats.org/spreadsheetml/2006/main" count="849" uniqueCount="226">
  <si>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</si>
  <si>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</si>
  <si>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</si>
  <si>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</si>
  <si>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</si>
  <si>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</si>
  <si>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</si>
  <si>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</si>
  <si>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</si>
  <si>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</si>
  <si>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</si>
  <si>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</si>
  <si>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</si>
  <si>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</si>
  <si>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</si>
  <si>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</si>
  <si>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</si>
  <si>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</si>
  <si>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</si>
  <si>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</si>
  <si>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</si>
  <si>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</si>
  <si>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</si>
  <si>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</si>
  <si>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</si>
  <si>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</si>
  <si>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</si>
  <si>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</si>
  <si>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</si>
  <si>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</si>
  <si>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</si>
  <si>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</si>
  <si>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</si>
  <si>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</si>
  <si>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</si>
  <si>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</si>
  <si>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</si>
  <si>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</si>
  <si>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</si>
  <si>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</si>
  <si>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</si>
  <si>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</si>
  <si>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</si>
  <si>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</si>
  <si>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</si>
  <si>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</si>
  <si>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</si>
  <si>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</si>
  <si>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</si>
  <si>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</si>
  <si>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</si>
  <si>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</si>
  <si>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</si>
  <si>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</si>
  <si>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</si>
  <si>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</si>
  <si>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</si>
  <si>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</si>
  <si>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</si>
  <si>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</si>
  <si>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</si>
  <si>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</si>
  <si>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</si>
  <si>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</si>
  <si>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</si>
  <si>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</si>
  <si>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</si>
  <si>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</si>
  <si>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</si>
  <si>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</si>
  <si>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</si>
  <si>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</si>
  <si>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</si>
  <si>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</si>
  <si>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</si>
  <si>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</si>
  <si>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</si>
  <si>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</si>
  <si>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</si>
  <si>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</si>
  <si>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</si>
  <si>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</si>
  <si>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</si>
  <si>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</si>
  <si>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</si>
  <si>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</si>
  <si>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</si>
  <si>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</si>
  <si>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</si>
  <si>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</si>
  <si>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</si>
  <si>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</si>
  <si>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</si>
  <si>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</si>
  <si>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</si>
  <si>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</si>
  <si>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</si>
  <si>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</si>
  <si>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</si>
  <si>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</si>
  <si>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</si>
  <si>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</si>
  <si>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</si>
  <si>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</si>
  <si>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</si>
  <si>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</si>
  <si>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</si>
  <si>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</si>
  <si>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</si>
  <si>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</si>
  <si>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</si>
  <si>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</si>
  <si>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</si>
  <si>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</si>
  <si>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</si>
  <si>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</si>
  <si>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</si>
  <si>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</si>
  <si>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</si>
  <si>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</si>
  <si>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</si>
  <si>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</si>
  <si>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</si>
  <si>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</si>
  <si>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</si>
  <si>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</si>
  <si>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</si>
  <si>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</si>
  <si>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</si>
  <si>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</si>
  <si>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</si>
  <si>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</si>
  <si>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</si>
  <si>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</si>
  <si>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</si>
  <si>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</si>
  <si>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</si>
  <si>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</si>
  <si>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</si>
  <si>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</si>
  <si>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</si>
  <si>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</si>
  <si>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</si>
  <si>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</si>
  <si>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</si>
  <si>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</si>
  <si>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</si>
  <si>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</si>
  <si>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</si>
  <si>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</si>
  <si>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</si>
  <si>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</si>
  <si>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</si>
  <si>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</si>
  <si>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</si>
  <si>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</si>
  <si>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</si>
  <si>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</si>
  <si>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</si>
  <si>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</si>
  <si>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</si>
  <si>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</si>
  <si>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</si>
  <si>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</si>
  <si>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</si>
  <si>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</si>
  <si>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</si>
  <si>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</si>
  <si>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</si>
  <si>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</si>
  <si>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</si>
  <si>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</si>
  <si>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</si>
  <si>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</si>
  <si>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</si>
  <si>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</si>
  <si>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</si>
  <si>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</si>
  <si>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</si>
  <si>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</si>
  <si>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</si>
  <si>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</si>
  <si>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</si>
  <si>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</si>
  <si>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</si>
  <si>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</si>
  <si>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</si>
  <si>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</si>
  <si>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</si>
  <si>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</si>
  <si>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</si>
  <si>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</si>
  <si>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</si>
  <si>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</si>
  <si>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</si>
  <si>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</si>
  <si>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</si>
  <si>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</si>
  <si>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</si>
  <si>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</si>
  <si>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</si>
  <si>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</si>
  <si>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</si>
  <si>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</si>
  <si>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</si>
  <si>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</si>
  <si>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</si>
  <si>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</si>
  <si>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</si>
  <si>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</si>
  <si>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</si>
  <si>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</si>
  <si>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</si>
  <si>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</si>
  <si>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</si>
  <si>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</si>
  <si>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</si>
  <si>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تشرين الأول 2021 (ل.ل.)</t>
  </si>
  <si>
    <t>معدل أسعار  السوبرماركات في 17-10-2022 (ل.ل.)</t>
  </si>
  <si>
    <t>معدل أسعار المحلات والملاحم في 17-10-2022 (ل.ل.)</t>
  </si>
  <si>
    <t>المعدل العام للأسعار في 17-10-2022  (ل.ل.)</t>
  </si>
  <si>
    <t xml:space="preserve"> التاريخ 24 تشرين الأول2022 </t>
  </si>
  <si>
    <t xml:space="preserve"> التاريخ 24 تشرين الأول 2022</t>
  </si>
  <si>
    <t>معدل أسعار  السوبرماركات في 24-10-2022 (ل.ل.)</t>
  </si>
  <si>
    <t>معدل أسعار المحلات والملاحم في 24-10-2022 (ل.ل.)</t>
  </si>
  <si>
    <t>المعدل العام للأسعار في 24-10-2022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</si>
</sst>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78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17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indent="1"/>
    </xf>
    <xf numFmtId="1" fontId="1" fillId="2" borderId="2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right" vertical="center" wrapText="1" readingOrder="2"/>
    </xf>
    <xf numFmtId="0" fontId="9" fillId="0" borderId="26" xfId="0" applyFont="1" applyBorder="1" applyAlignment="1">
      <alignment horizontal="right" indent="1"/>
    </xf>
    <xf numFmtId="1" fontId="19" fillId="2" borderId="3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right" indent="1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9" fillId="0" borderId="29" xfId="0" applyFont="1" applyBorder="1" applyAlignment="1">
      <alignment horizontal="right" indent="1"/>
    </xf>
    <xf numFmtId="1" fontId="14" fillId="2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37" zoomScaleNormal="100" workbookViewId="0">
      <selection activeCell="I82" sqref="I82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20" t="s">
        <v>202</v>
      </c>
      <c r="B9" s="220"/>
      <c r="C9" s="220"/>
      <c r="D9" s="220"/>
      <c r="E9" s="220"/>
      <c r="F9" s="220"/>
      <c r="G9" s="220"/>
      <c r="H9" s="220"/>
      <c r="I9" s="220"/>
    </row>
    <row r="10" spans="1:9" ht="18">
      <c r="A10" s="2" t="s">
        <v>222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</row>
    <row r="12" spans="1:9" ht="24.75" customHeight="1">
      <c r="A12" s="221" t="s">
        <v>3</v>
      </c>
      <c r="B12" s="227"/>
      <c r="C12" s="225" t="s">
        <v>0</v>
      </c>
      <c r="D12" s="223" t="s">
        <v>23</v>
      </c>
      <c r="E12" s="223" t="s">
        <v>217</v>
      </c>
      <c r="F12" s="223" t="s">
        <v>223</v>
      </c>
      <c r="G12" s="223" t="s">
        <v>197</v>
      </c>
      <c r="H12" s="223" t="s">
        <v>218</v>
      </c>
      <c r="I12" s="223" t="s">
        <v>187</v>
      </c>
    </row>
    <row r="13" spans="1:9" ht="38.25" customHeight="1" thickBot="1">
      <c r="A13" s="222"/>
      <c r="B13" s="228"/>
      <c r="C13" s="226"/>
      <c r="D13" s="224"/>
      <c r="E13" s="224"/>
      <c r="F13" s="224"/>
      <c r="G13" s="224"/>
      <c r="H13" s="224"/>
      <c r="I13" s="224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81">
        <v>11696.087500000001</v>
      </c>
      <c r="F15" s="190">
        <v>27110.888888888891</v>
      </c>
      <c r="G15" s="45">
        <f t="shared" ref="G15:G30" si="0">(F15-E15)/E15</f>
        <v>1.3179451153121835</v>
      </c>
      <c r="H15" s="190">
        <v>22499.777777777777</v>
      </c>
      <c r="I15" s="45">
        <f t="shared" ref="I15:I30" si="1">(F15-H15)/H15</f>
        <v>0.20494029570662436</v>
      </c>
    </row>
    <row r="16" spans="1:9" ht="16.5">
      <c r="A16" s="37"/>
      <c r="B16" s="92" t="s">
        <v>5</v>
      </c>
      <c r="C16" s="164" t="s">
        <v>85</v>
      </c>
      <c r="D16" s="160" t="s">
        <v>161</v>
      </c>
      <c r="E16" s="184">
        <v>10339.823958333334</v>
      </c>
      <c r="F16" s="184">
        <v>21124.75</v>
      </c>
      <c r="G16" s="48">
        <f t="shared" si="0"/>
        <v>1.0430473560407769</v>
      </c>
      <c r="H16" s="184">
        <v>23487.25</v>
      </c>
      <c r="I16" s="44">
        <f t="shared" si="1"/>
        <v>-0.1005864884139267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84">
        <v>6930.9083333333328</v>
      </c>
      <c r="F17" s="184">
        <v>22165.333333333332</v>
      </c>
      <c r="G17" s="48">
        <f t="shared" si="0"/>
        <v>2.1980416227310275</v>
      </c>
      <c r="H17" s="184">
        <v>20222</v>
      </c>
      <c r="I17" s="44">
        <f t="shared" si="1"/>
        <v>9.6099957142386117E-2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84">
        <v>6079.0249999999996</v>
      </c>
      <c r="F18" s="184">
        <v>13665.333333333334</v>
      </c>
      <c r="G18" s="48">
        <f t="shared" si="0"/>
        <v>1.2479482044132628</v>
      </c>
      <c r="H18" s="184">
        <v>13349.777777777777</v>
      </c>
      <c r="I18" s="44">
        <f t="shared" si="1"/>
        <v>2.3637513733062634E-2</v>
      </c>
    </row>
    <row r="19" spans="1:9" ht="16.5">
      <c r="A19" s="37"/>
      <c r="B19" s="92" t="s">
        <v>8</v>
      </c>
      <c r="C19" s="15" t="s">
        <v>89</v>
      </c>
      <c r="D19" s="160" t="s">
        <v>161</v>
      </c>
      <c r="E19" s="184">
        <v>16542.545833333334</v>
      </c>
      <c r="F19" s="184">
        <v>31666.444444444445</v>
      </c>
      <c r="G19" s="48">
        <f t="shared" si="0"/>
        <v>0.91424250919325611</v>
      </c>
      <c r="H19" s="184">
        <v>32355.428571428572</v>
      </c>
      <c r="I19" s="44">
        <f t="shared" si="1"/>
        <v>-2.1294235848649333E-2</v>
      </c>
    </row>
    <row r="20" spans="1:9" ht="16.5">
      <c r="A20" s="37"/>
      <c r="B20" s="92" t="s">
        <v>9</v>
      </c>
      <c r="C20" s="15" t="s">
        <v>88</v>
      </c>
      <c r="D20" s="11" t="s">
        <v>161</v>
      </c>
      <c r="E20" s="184">
        <v>10948.825000000001</v>
      </c>
      <c r="F20" s="184">
        <v>25499.777777777777</v>
      </c>
      <c r="G20" s="48">
        <f t="shared" si="0"/>
        <v>1.3289967441965485</v>
      </c>
      <c r="H20" s="184">
        <v>26933.111111111109</v>
      </c>
      <c r="I20" s="44">
        <f t="shared" si="1"/>
        <v>-5.3218260876739865E-2</v>
      </c>
    </row>
    <row r="21" spans="1:9" ht="16.5">
      <c r="A21" s="37"/>
      <c r="B21" s="92" t="s">
        <v>10</v>
      </c>
      <c r="C21" s="15" t="s">
        <v>90</v>
      </c>
      <c r="D21" s="11" t="s">
        <v>161</v>
      </c>
      <c r="E21" s="184">
        <v>10751.233333333334</v>
      </c>
      <c r="F21" s="184">
        <v>23444.222222222223</v>
      </c>
      <c r="G21" s="48">
        <f t="shared" si="0"/>
        <v>1.1806077028888675</v>
      </c>
      <c r="H21" s="184">
        <v>23277.555555555555</v>
      </c>
      <c r="I21" s="44">
        <f t="shared" si="1"/>
        <v>7.1599728875693849E-3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84">
        <v>2248.0694444444443</v>
      </c>
      <c r="F22" s="184">
        <v>7194.2222222222226</v>
      </c>
      <c r="G22" s="48">
        <f t="shared" si="0"/>
        <v>2.2001779304464946</v>
      </c>
      <c r="H22" s="184">
        <v>7605.333333333333</v>
      </c>
      <c r="I22" s="44">
        <f t="shared" si="1"/>
        <v>-5.4055633473585697E-2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84">
        <v>2992.5416666666665</v>
      </c>
      <c r="F23" s="184">
        <v>8493.75</v>
      </c>
      <c r="G23" s="48">
        <f t="shared" si="0"/>
        <v>1.838306344940895</v>
      </c>
      <c r="H23" s="184">
        <v>8743.75</v>
      </c>
      <c r="I23" s="44">
        <f t="shared" si="1"/>
        <v>-2.8591851322373123E-2</v>
      </c>
    </row>
    <row r="24" spans="1:9" ht="16.5">
      <c r="A24" s="37"/>
      <c r="B24" s="92" t="s">
        <v>13</v>
      </c>
      <c r="C24" s="15" t="s">
        <v>93</v>
      </c>
      <c r="D24" s="162" t="s">
        <v>81</v>
      </c>
      <c r="E24" s="184">
        <v>2802.1944444444443</v>
      </c>
      <c r="F24" s="184">
        <v>8428.5714285714294</v>
      </c>
      <c r="G24" s="48">
        <f t="shared" si="0"/>
        <v>2.0078467414285575</v>
      </c>
      <c r="H24" s="184">
        <v>7993.5</v>
      </c>
      <c r="I24" s="44">
        <f t="shared" si="1"/>
        <v>5.442815144447731E-2</v>
      </c>
    </row>
    <row r="25" spans="1:9" ht="16.5">
      <c r="A25" s="37"/>
      <c r="B25" s="92" t="s">
        <v>14</v>
      </c>
      <c r="C25" s="15" t="s">
        <v>94</v>
      </c>
      <c r="D25" s="162" t="s">
        <v>81</v>
      </c>
      <c r="E25" s="184">
        <v>3524.1652777777781</v>
      </c>
      <c r="F25" s="184">
        <v>7660.8888888888887</v>
      </c>
      <c r="G25" s="48">
        <f t="shared" si="0"/>
        <v>1.1738165735857857</v>
      </c>
      <c r="H25" s="184">
        <v>8868.75</v>
      </c>
      <c r="I25" s="44">
        <f t="shared" si="1"/>
        <v>-0.13619293712316971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84">
        <v>8316.0249999999996</v>
      </c>
      <c r="F26" s="184">
        <v>27333.333333333332</v>
      </c>
      <c r="G26" s="48">
        <f t="shared" si="0"/>
        <v>2.2868267391371884</v>
      </c>
      <c r="H26" s="184">
        <v>27772</v>
      </c>
      <c r="I26" s="44">
        <f t="shared" si="1"/>
        <v>-1.5795285419367273E-2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84">
        <v>2770.6812500000001</v>
      </c>
      <c r="F27" s="184">
        <v>8437.5</v>
      </c>
      <c r="G27" s="48">
        <f t="shared" si="0"/>
        <v>2.0452799288983532</v>
      </c>
      <c r="H27" s="184">
        <v>7868.5</v>
      </c>
      <c r="I27" s="44">
        <f t="shared" si="1"/>
        <v>7.2313655715828942E-2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84">
        <v>4533.3590277777785</v>
      </c>
      <c r="F28" s="184">
        <v>17722</v>
      </c>
      <c r="G28" s="48">
        <f t="shared" si="0"/>
        <v>2.9092425487171711</v>
      </c>
      <c r="H28" s="184">
        <v>18377.555555555555</v>
      </c>
      <c r="I28" s="44">
        <f t="shared" si="1"/>
        <v>-3.5671531699294989E-2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84">
        <v>9215.1152777777788</v>
      </c>
      <c r="F29" s="184">
        <v>26000</v>
      </c>
      <c r="G29" s="48">
        <f t="shared" si="0"/>
        <v>1.8214514106729536</v>
      </c>
      <c r="H29" s="184">
        <v>26687.5</v>
      </c>
      <c r="I29" s="44">
        <f t="shared" si="1"/>
        <v>-2.576112412177986E-2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87">
        <v>9805.7249999999985</v>
      </c>
      <c r="F30" s="187">
        <v>22887.555555555555</v>
      </c>
      <c r="G30" s="51">
        <f t="shared" si="0"/>
        <v>1.3341013087309259</v>
      </c>
      <c r="H30" s="187">
        <v>22333.333333333332</v>
      </c>
      <c r="I30" s="56">
        <f t="shared" si="1"/>
        <v>2.481592039800997E-2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54"/>
      <c r="F31" s="204"/>
      <c r="G31" s="52"/>
      <c r="H31" s="204"/>
      <c r="I31" s="53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90">
        <v>11324.712500000001</v>
      </c>
      <c r="F32" s="190">
        <v>19666.444444444445</v>
      </c>
      <c r="G32" s="45">
        <f>(F32-E32)/E32</f>
        <v>0.73659547157991367</v>
      </c>
      <c r="H32" s="190">
        <v>18655.333333333332</v>
      </c>
      <c r="I32" s="44">
        <f>(F32-H32)/H32</f>
        <v>5.419957355060822E-2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84">
        <v>10559.433333333332</v>
      </c>
      <c r="F33" s="184">
        <v>18110.888888888891</v>
      </c>
      <c r="G33" s="48">
        <f>(F33-E33)/E33</f>
        <v>0.71513833339120714</v>
      </c>
      <c r="H33" s="184">
        <v>18544.222222222223</v>
      </c>
      <c r="I33" s="44">
        <f>(F33-H33)/H33</f>
        <v>-2.3367565818643656E-2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84">
        <v>13432.87222222222</v>
      </c>
      <c r="F34" s="184">
        <v>42285.714285714283</v>
      </c>
      <c r="G34" s="48">
        <f>(F34-E34)/E34</f>
        <v>2.1479279774403222</v>
      </c>
      <c r="H34" s="184">
        <v>43128.571428571428</v>
      </c>
      <c r="I34" s="44">
        <f>(F34-H34)/H34</f>
        <v>-1.9542894998343871E-2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84">
        <v>9126.1866071428576</v>
      </c>
      <c r="F35" s="184">
        <v>21875</v>
      </c>
      <c r="G35" s="48">
        <f>(F35-E35)/E35</f>
        <v>1.3969485768435785</v>
      </c>
      <c r="H35" s="184">
        <v>26250</v>
      </c>
      <c r="I35" s="44">
        <f>(F35-H35)/H35</f>
        <v>-0.16666666666666666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87">
        <v>9277.7625000000007</v>
      </c>
      <c r="F36" s="184">
        <v>30888.666666666668</v>
      </c>
      <c r="G36" s="51">
        <f>(F36-E36)/E36</f>
        <v>2.3293228476873238</v>
      </c>
      <c r="H36" s="184">
        <v>32487.555555555555</v>
      </c>
      <c r="I36" s="56">
        <f>(F36-H36)/H36</f>
        <v>-4.9215426077677545E-2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4"/>
      <c r="F37" s="204"/>
      <c r="G37" s="52"/>
      <c r="H37" s="204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84">
        <v>266958.04166666669</v>
      </c>
      <c r="F38" s="184">
        <v>586924.5</v>
      </c>
      <c r="G38" s="45">
        <f t="shared" ref="G38:G43" si="2">(F38-E38)/E38</f>
        <v>1.1985645996491645</v>
      </c>
      <c r="H38" s="184">
        <v>582424.5</v>
      </c>
      <c r="I38" s="44">
        <f t="shared" ref="I38:I43" si="3">(F38-H38)/H38</f>
        <v>7.7263233260276652E-3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84">
        <v>156076.9375</v>
      </c>
      <c r="F39" s="184">
        <v>334149.66666666669</v>
      </c>
      <c r="G39" s="48">
        <f t="shared" si="2"/>
        <v>1.1409291598040658</v>
      </c>
      <c r="H39" s="184">
        <v>314116.33333333331</v>
      </c>
      <c r="I39" s="44">
        <f t="shared" si="3"/>
        <v>6.3776796070245861E-2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92">
        <v>117911.375</v>
      </c>
      <c r="F40" s="184">
        <v>239169.6</v>
      </c>
      <c r="G40" s="48">
        <f t="shared" si="2"/>
        <v>1.0283844540019995</v>
      </c>
      <c r="H40" s="184">
        <v>238169.60000000001</v>
      </c>
      <c r="I40" s="44">
        <f t="shared" si="3"/>
        <v>4.1986886655559731E-3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85">
        <v>42493.75</v>
      </c>
      <c r="F41" s="184">
        <v>112986</v>
      </c>
      <c r="G41" s="48">
        <f t="shared" si="2"/>
        <v>1.6588851301662009</v>
      </c>
      <c r="H41" s="184">
        <v>111141.14285714286</v>
      </c>
      <c r="I41" s="44">
        <f t="shared" si="3"/>
        <v>1.6599227751584875E-2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85">
        <v>35862.166666666664</v>
      </c>
      <c r="F42" s="184">
        <v>116999.33333333333</v>
      </c>
      <c r="G42" s="48">
        <f t="shared" si="2"/>
        <v>2.2624725221101158</v>
      </c>
      <c r="H42" s="184">
        <v>115666</v>
      </c>
      <c r="I42" s="44">
        <f t="shared" si="3"/>
        <v>1.1527443962212997E-2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88">
        <v>74667.05357142858</v>
      </c>
      <c r="F43" s="184">
        <v>264596.14285714284</v>
      </c>
      <c r="G43" s="51">
        <f t="shared" si="2"/>
        <v>2.543679979336841</v>
      </c>
      <c r="H43" s="184">
        <v>255896.625</v>
      </c>
      <c r="I43" s="59">
        <f t="shared" si="3"/>
        <v>3.3996219595091734E-2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54"/>
      <c r="F44" s="204"/>
      <c r="G44" s="6"/>
      <c r="H44" s="204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82">
        <v>73034.052083333343</v>
      </c>
      <c r="F45" s="184">
        <v>178279.77777777778</v>
      </c>
      <c r="G45" s="45">
        <f t="shared" ref="G45:G50" si="4">(F45-E45)/E45</f>
        <v>1.4410500676363529</v>
      </c>
      <c r="H45" s="184">
        <v>174135.33333333334</v>
      </c>
      <c r="I45" s="44">
        <f t="shared" ref="I45:I50" si="5">(F45-H45)/H45</f>
        <v>2.3800135016315498E-2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85">
        <v>39036.872222222228</v>
      </c>
      <c r="F46" s="184">
        <v>138725.79999999999</v>
      </c>
      <c r="G46" s="48">
        <f t="shared" si="4"/>
        <v>2.5537119677592557</v>
      </c>
      <c r="H46" s="184">
        <v>138385.79999999999</v>
      </c>
      <c r="I46" s="84">
        <f t="shared" si="5"/>
        <v>2.4568994795708811E-3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85">
        <v>114487.36458333333</v>
      </c>
      <c r="F47" s="184">
        <v>414922.875</v>
      </c>
      <c r="G47" s="48">
        <f t="shared" si="4"/>
        <v>2.6241805068190298</v>
      </c>
      <c r="H47" s="184">
        <v>403283.5</v>
      </c>
      <c r="I47" s="84">
        <f t="shared" si="5"/>
        <v>2.886152049364777E-2</v>
      </c>
    </row>
    <row r="48" spans="1:9" ht="16.5">
      <c r="A48" s="37"/>
      <c r="B48" s="34" t="s">
        <v>48</v>
      </c>
      <c r="C48" s="128" t="s">
        <v>157</v>
      </c>
      <c r="D48" s="11" t="s">
        <v>114</v>
      </c>
      <c r="E48" s="185">
        <v>177118.75</v>
      </c>
      <c r="F48" s="184">
        <v>473363.33333333331</v>
      </c>
      <c r="G48" s="48">
        <f t="shared" si="4"/>
        <v>1.6725760730206898</v>
      </c>
      <c r="H48" s="184">
        <v>473363.33333333331</v>
      </c>
      <c r="I48" s="84">
        <f t="shared" si="5"/>
        <v>0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85">
        <v>16640</v>
      </c>
      <c r="F49" s="184">
        <v>36999</v>
      </c>
      <c r="G49" s="48">
        <f t="shared" si="4"/>
        <v>1.2234975961538461</v>
      </c>
      <c r="H49" s="184">
        <v>37996</v>
      </c>
      <c r="I49" s="44">
        <f t="shared" si="5"/>
        <v>-2.6239604168859881E-2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88">
        <v>171671.25</v>
      </c>
      <c r="F50" s="184">
        <v>724250</v>
      </c>
      <c r="G50" s="56">
        <f t="shared" si="4"/>
        <v>3.2188194004529005</v>
      </c>
      <c r="H50" s="184">
        <v>724250</v>
      </c>
      <c r="I50" s="59">
        <f t="shared" si="5"/>
        <v>0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54"/>
      <c r="F51" s="204"/>
      <c r="G51" s="52"/>
      <c r="H51" s="204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82">
        <v>23144.1875</v>
      </c>
      <c r="F52" s="181">
        <v>75816.666666666672</v>
      </c>
      <c r="G52" s="183">
        <f t="shared" ref="G52:G60" si="6">(F52-E52)/E52</f>
        <v>2.2758404963089185</v>
      </c>
      <c r="H52" s="181">
        <v>75816.666666666672</v>
      </c>
      <c r="I52" s="116">
        <f t="shared" ref="I52:I60" si="7">(F52-H52)/H52</f>
        <v>0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85">
        <v>37908.125</v>
      </c>
      <c r="F53" s="184">
        <v>75615</v>
      </c>
      <c r="G53" s="186">
        <f t="shared" si="6"/>
        <v>0.99469111173396207</v>
      </c>
      <c r="H53" s="184">
        <v>75615</v>
      </c>
      <c r="I53" s="84">
        <f t="shared" si="7"/>
        <v>0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85">
        <v>25466</v>
      </c>
      <c r="F54" s="184">
        <v>61370.75</v>
      </c>
      <c r="G54" s="186">
        <f t="shared" si="6"/>
        <v>1.4099092908191313</v>
      </c>
      <c r="H54" s="184">
        <v>61370.75</v>
      </c>
      <c r="I54" s="84">
        <f t="shared" si="7"/>
        <v>0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85">
        <v>32305.15</v>
      </c>
      <c r="F55" s="184">
        <v>90465</v>
      </c>
      <c r="G55" s="186">
        <f t="shared" si="6"/>
        <v>1.8003275019617613</v>
      </c>
      <c r="H55" s="184">
        <v>90465</v>
      </c>
      <c r="I55" s="84">
        <f t="shared" si="7"/>
        <v>0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85">
        <v>17613.416666666664</v>
      </c>
      <c r="F56" s="184">
        <v>43413.333333333336</v>
      </c>
      <c r="G56" s="191">
        <f t="shared" si="6"/>
        <v>1.464787732836238</v>
      </c>
      <c r="H56" s="184">
        <v>44122.5</v>
      </c>
      <c r="I56" s="85">
        <f t="shared" si="7"/>
        <v>-1.6072676450034885E-2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88">
        <v>4926.5874999999996</v>
      </c>
      <c r="F57" s="187">
        <v>32995</v>
      </c>
      <c r="G57" s="189">
        <f t="shared" si="6"/>
        <v>5.6973336005906727</v>
      </c>
      <c r="H57" s="187">
        <v>38250</v>
      </c>
      <c r="I57" s="117">
        <f t="shared" si="7"/>
        <v>-0.13738562091503267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82">
        <v>41369.107142857145</v>
      </c>
      <c r="F58" s="190">
        <v>97042.571428571435</v>
      </c>
      <c r="G58" s="44">
        <f t="shared" si="6"/>
        <v>1.3457738909728187</v>
      </c>
      <c r="H58" s="190">
        <v>97206.857142857145</v>
      </c>
      <c r="I58" s="44">
        <f t="shared" si="7"/>
        <v>-1.6900630173062026E-3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85">
        <v>41882.571428571428</v>
      </c>
      <c r="F59" s="184">
        <v>99489.666666666672</v>
      </c>
      <c r="G59" s="48">
        <f t="shared" si="6"/>
        <v>1.3754431323860137</v>
      </c>
      <c r="H59" s="184">
        <v>99531.333333333328</v>
      </c>
      <c r="I59" s="44">
        <f t="shared" si="7"/>
        <v>-4.1862863955729486E-4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88">
        <v>281720</v>
      </c>
      <c r="F60" s="184">
        <v>598000</v>
      </c>
      <c r="G60" s="51">
        <f t="shared" si="6"/>
        <v>1.1226749964503762</v>
      </c>
      <c r="H60" s="184">
        <v>598000</v>
      </c>
      <c r="I60" s="51">
        <f t="shared" si="7"/>
        <v>0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54"/>
      <c r="F61" s="204"/>
      <c r="G61" s="52"/>
      <c r="H61" s="204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82">
        <v>48280.525000000001</v>
      </c>
      <c r="F62" s="184">
        <v>197297.875</v>
      </c>
      <c r="G62" s="45">
        <f t="shared" ref="G62:G67" si="8">(F62-E62)/E62</f>
        <v>3.0864898424364688</v>
      </c>
      <c r="H62" s="184">
        <v>193261.625</v>
      </c>
      <c r="I62" s="44">
        <f t="shared" ref="I62:I67" si="9">(F62-H62)/H62</f>
        <v>2.0884901490401935E-2</v>
      </c>
    </row>
    <row r="63" spans="1:9" ht="16.5">
      <c r="A63" s="37"/>
      <c r="B63" s="34" t="s">
        <v>60</v>
      </c>
      <c r="C63" s="15" t="s">
        <v>129</v>
      </c>
      <c r="D63" s="13" t="s">
        <v>215</v>
      </c>
      <c r="E63" s="185">
        <v>345021.77380952379</v>
      </c>
      <c r="F63" s="184">
        <v>900578</v>
      </c>
      <c r="G63" s="48">
        <f t="shared" si="8"/>
        <v>1.6102062778715589</v>
      </c>
      <c r="H63" s="184">
        <v>900578</v>
      </c>
      <c r="I63" s="44">
        <f t="shared" si="9"/>
        <v>0</v>
      </c>
    </row>
    <row r="64" spans="1:9" ht="16.5">
      <c r="A64" s="37"/>
      <c r="B64" s="34" t="s">
        <v>61</v>
      </c>
      <c r="C64" s="15" t="s">
        <v>130</v>
      </c>
      <c r="D64" s="13" t="s">
        <v>216</v>
      </c>
      <c r="E64" s="185">
        <v>153791.44196428571</v>
      </c>
      <c r="F64" s="184">
        <v>497631.14285714284</v>
      </c>
      <c r="G64" s="48">
        <f t="shared" si="8"/>
        <v>2.2357531505082413</v>
      </c>
      <c r="H64" s="184">
        <v>527169</v>
      </c>
      <c r="I64" s="84">
        <f t="shared" si="9"/>
        <v>-5.60310965607939E-2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85">
        <v>76916.000000000015</v>
      </c>
      <c r="F65" s="184">
        <v>200376</v>
      </c>
      <c r="G65" s="48">
        <f t="shared" si="8"/>
        <v>1.6051276717458001</v>
      </c>
      <c r="H65" s="184">
        <v>200376</v>
      </c>
      <c r="I65" s="84">
        <f t="shared" si="9"/>
        <v>0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85">
        <v>38145</v>
      </c>
      <c r="F66" s="184">
        <v>110274.77777777778</v>
      </c>
      <c r="G66" s="48">
        <f t="shared" si="8"/>
        <v>1.8909366306928244</v>
      </c>
      <c r="H66" s="184">
        <v>110274.77777777778</v>
      </c>
      <c r="I66" s="84">
        <f t="shared" si="9"/>
        <v>0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88">
        <v>32192.916666666664</v>
      </c>
      <c r="F67" s="184">
        <v>104226.33333333333</v>
      </c>
      <c r="G67" s="51">
        <f t="shared" si="8"/>
        <v>2.237554845139329</v>
      </c>
      <c r="H67" s="184">
        <v>102571.6</v>
      </c>
      <c r="I67" s="85">
        <f t="shared" si="9"/>
        <v>1.6132470716390526E-2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54"/>
      <c r="F68" s="204"/>
      <c r="G68" s="60"/>
      <c r="H68" s="204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82">
        <v>41016.303571428572</v>
      </c>
      <c r="F69" s="190">
        <v>97629.75</v>
      </c>
      <c r="G69" s="45">
        <f>(F69-E69)/E69</f>
        <v>1.3802669060604384</v>
      </c>
      <c r="H69" s="190">
        <v>95131</v>
      </c>
      <c r="I69" s="44">
        <f>(F69-H69)/H69</f>
        <v>2.626641157982151E-2</v>
      </c>
    </row>
    <row r="70" spans="1:9" ht="16.5">
      <c r="A70" s="37"/>
      <c r="B70" s="34" t="s">
        <v>67</v>
      </c>
      <c r="C70" s="15" t="s">
        <v>139</v>
      </c>
      <c r="D70" s="13" t="s">
        <v>135</v>
      </c>
      <c r="E70" s="185">
        <v>25967.895833333332</v>
      </c>
      <c r="F70" s="184">
        <v>78116.333333333328</v>
      </c>
      <c r="G70" s="48">
        <f>(F70-E70)/E70</f>
        <v>2.0081887972247783</v>
      </c>
      <c r="H70" s="184">
        <v>76118</v>
      </c>
      <c r="I70" s="44">
        <f>(F70-H70)/H70</f>
        <v>2.6253098259719495E-2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85">
        <v>15495.303571428572</v>
      </c>
      <c r="F71" s="184">
        <v>40927.166666666664</v>
      </c>
      <c r="G71" s="48">
        <f>(F71-E71)/E71</f>
        <v>1.6412626560044496</v>
      </c>
      <c r="H71" s="184">
        <v>40552.166666666664</v>
      </c>
      <c r="I71" s="44">
        <f>(F71-H71)/H71</f>
        <v>9.2473480660712742E-3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85">
        <v>25006.0625</v>
      </c>
      <c r="F72" s="184">
        <v>49932.5</v>
      </c>
      <c r="G72" s="48">
        <f>(F72-E72)/E72</f>
        <v>0.99681577217524753</v>
      </c>
      <c r="H72" s="184">
        <v>49932.5</v>
      </c>
      <c r="I72" s="44">
        <f>(F72-H72)/H72</f>
        <v>0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88">
        <v>16546.5</v>
      </c>
      <c r="F73" s="193">
        <v>45382.875</v>
      </c>
      <c r="G73" s="48">
        <f>(F73-E73)/E73</f>
        <v>1.7427477109962832</v>
      </c>
      <c r="H73" s="193">
        <v>45382.875</v>
      </c>
      <c r="I73" s="59">
        <f>(F73-H73)/H73</f>
        <v>0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54"/>
      <c r="F74" s="159"/>
      <c r="G74" s="52"/>
      <c r="H74" s="159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82">
        <v>15159.6</v>
      </c>
      <c r="F75" s="181">
        <v>29951.599999999999</v>
      </c>
      <c r="G75" s="44">
        <f t="shared" ref="G75:G81" si="10">(F75-E75)/E75</f>
        <v>0.97575133908546385</v>
      </c>
      <c r="H75" s="181">
        <v>28942</v>
      </c>
      <c r="I75" s="45">
        <f t="shared" ref="I75:I81" si="11">(F75-H75)/H75</f>
        <v>3.4883560223896021E-2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85">
        <v>13668.75</v>
      </c>
      <c r="F76" s="184">
        <v>41703.5</v>
      </c>
      <c r="G76" s="48">
        <f t="shared" si="10"/>
        <v>2.0510105166895292</v>
      </c>
      <c r="H76" s="184">
        <v>41584.75</v>
      </c>
      <c r="I76" s="44">
        <f t="shared" si="11"/>
        <v>2.8556141373941167E-3</v>
      </c>
    </row>
    <row r="77" spans="1:9" ht="16.5">
      <c r="A77" s="37"/>
      <c r="B77" s="34" t="s">
        <v>75</v>
      </c>
      <c r="C77" s="15" t="s">
        <v>148</v>
      </c>
      <c r="D77" s="13" t="s">
        <v>145</v>
      </c>
      <c r="E77" s="185">
        <v>6642.875</v>
      </c>
      <c r="F77" s="184">
        <v>19512.571428571428</v>
      </c>
      <c r="G77" s="48">
        <f t="shared" si="10"/>
        <v>1.9373684479342796</v>
      </c>
      <c r="H77" s="184">
        <v>19083.285714285714</v>
      </c>
      <c r="I77" s="44">
        <f t="shared" si="11"/>
        <v>2.24953774058076E-2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85">
        <v>11590.822916666668</v>
      </c>
      <c r="F78" s="184">
        <v>36450.428571428572</v>
      </c>
      <c r="G78" s="48">
        <f t="shared" si="10"/>
        <v>2.1447662373493599</v>
      </c>
      <c r="H78" s="184">
        <v>34477.875</v>
      </c>
      <c r="I78" s="44">
        <f t="shared" si="11"/>
        <v>5.7212156243056526E-2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94">
        <v>21529.214285714286</v>
      </c>
      <c r="F79" s="184">
        <v>44779.75</v>
      </c>
      <c r="G79" s="48">
        <f t="shared" si="10"/>
        <v>1.0799528215813063</v>
      </c>
      <c r="H79" s="184">
        <v>44404.75</v>
      </c>
      <c r="I79" s="44">
        <f t="shared" si="11"/>
        <v>8.4450424785636677E-3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94">
        <v>56750</v>
      </c>
      <c r="F80" s="184">
        <v>156666</v>
      </c>
      <c r="G80" s="48">
        <f t="shared" si="10"/>
        <v>1.7606343612334803</v>
      </c>
      <c r="H80" s="184">
        <v>156666</v>
      </c>
      <c r="I80" s="44">
        <f t="shared" si="11"/>
        <v>0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88">
        <v>25498.333333333336</v>
      </c>
      <c r="F81" s="187">
        <v>66287.3</v>
      </c>
      <c r="G81" s="51">
        <f t="shared" si="10"/>
        <v>1.5996718739786913</v>
      </c>
      <c r="H81" s="187">
        <v>65597.3</v>
      </c>
      <c r="I81" s="56">
        <f t="shared" si="11"/>
        <v>1.0518725618280021E-2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6" zoomScaleNormal="100" workbookViewId="0">
      <selection activeCell="I40" sqref="I40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0" t="s">
        <v>203</v>
      </c>
      <c r="B9" s="220"/>
      <c r="C9" s="220"/>
      <c r="D9" s="220"/>
      <c r="E9" s="220"/>
      <c r="F9" s="220"/>
      <c r="G9" s="220"/>
      <c r="H9" s="220"/>
      <c r="I9" s="220"/>
    </row>
    <row r="10" spans="1:9" ht="18">
      <c r="A10" s="2" t="s">
        <v>222</v>
      </c>
      <c r="B10" s="2"/>
      <c r="C10" s="2"/>
      <c r="D10" s="2"/>
    </row>
    <row r="11" spans="1:9" ht="18.75" thickBot="1">
      <c r="A11" s="2"/>
      <c r="B11" s="2"/>
      <c r="C11" s="2"/>
      <c r="D11" s="2"/>
    </row>
    <row r="12" spans="1:9" ht="30.75" customHeight="1">
      <c r="A12" s="221" t="s">
        <v>3</v>
      </c>
      <c r="B12" s="227"/>
      <c r="C12" s="229" t="s">
        <v>0</v>
      </c>
      <c r="D12" s="223" t="s">
        <v>23</v>
      </c>
      <c r="E12" s="223" t="s">
        <v>217</v>
      </c>
      <c r="F12" s="231" t="s">
        <v>224</v>
      </c>
      <c r="G12" s="223" t="s">
        <v>197</v>
      </c>
      <c r="H12" s="231" t="s">
        <v>219</v>
      </c>
      <c r="I12" s="223" t="s">
        <v>187</v>
      </c>
    </row>
    <row r="13" spans="1:9" ht="30.75" customHeight="1" thickBot="1">
      <c r="A13" s="222"/>
      <c r="B13" s="228"/>
      <c r="C13" s="230"/>
      <c r="D13" s="224"/>
      <c r="E13" s="224"/>
      <c r="F13" s="232"/>
      <c r="G13" s="224"/>
      <c r="H13" s="232"/>
      <c r="I13" s="224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>
      <c r="A15" s="33"/>
      <c r="B15" s="40" t="s">
        <v>4</v>
      </c>
      <c r="C15" s="19" t="s">
        <v>84</v>
      </c>
      <c r="D15" s="11" t="s">
        <v>161</v>
      </c>
      <c r="E15" s="155">
        <v>11696.087500000001</v>
      </c>
      <c r="F15" s="155">
        <v>18733.2</v>
      </c>
      <c r="G15" s="44">
        <f>(F15-E15)/E15</f>
        <v>0.60166380424223043</v>
      </c>
      <c r="H15" s="155">
        <v>17750</v>
      </c>
      <c r="I15" s="118">
        <f>(F15-H15)/H15</f>
        <v>5.5391549295774688E-2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55">
        <v>10339.823958333334</v>
      </c>
      <c r="F16" s="155">
        <v>17500</v>
      </c>
      <c r="G16" s="48">
        <f t="shared" ref="G16:G39" si="0">(F16-E16)/E16</f>
        <v>0.69248529477099596</v>
      </c>
      <c r="H16" s="155">
        <v>17500</v>
      </c>
      <c r="I16" s="48">
        <f>(F16-H16)/H16</f>
        <v>0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55">
        <v>6930.9083333333328</v>
      </c>
      <c r="F17" s="155">
        <v>18000</v>
      </c>
      <c r="G17" s="48">
        <f t="shared" si="0"/>
        <v>1.5970621936278195</v>
      </c>
      <c r="H17" s="155">
        <v>16600</v>
      </c>
      <c r="I17" s="48">
        <f t="shared" ref="I17:I29" si="1">(F17-H17)/H17</f>
        <v>8.4337349397590355E-2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55">
        <v>6079.0249999999996</v>
      </c>
      <c r="F18" s="155">
        <v>12700</v>
      </c>
      <c r="G18" s="48">
        <f t="shared" si="0"/>
        <v>1.0891508095459388</v>
      </c>
      <c r="H18" s="155">
        <v>12200</v>
      </c>
      <c r="I18" s="48">
        <f t="shared" si="1"/>
        <v>4.0983606557377046E-2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55">
        <v>16542.545833333334</v>
      </c>
      <c r="F19" s="155">
        <v>24000</v>
      </c>
      <c r="G19" s="48">
        <f t="shared" si="0"/>
        <v>0.45080450384123161</v>
      </c>
      <c r="H19" s="155">
        <v>26800</v>
      </c>
      <c r="I19" s="48">
        <f t="shared" si="1"/>
        <v>-0.1044776119402985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55">
        <v>10948.825000000001</v>
      </c>
      <c r="F20" s="155">
        <v>18100</v>
      </c>
      <c r="G20" s="48">
        <f t="shared" si="0"/>
        <v>0.65314542884738758</v>
      </c>
      <c r="H20" s="155">
        <v>21150</v>
      </c>
      <c r="I20" s="48">
        <f t="shared" si="1"/>
        <v>-0.14420803782505912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55">
        <v>10751.233333333334</v>
      </c>
      <c r="F21" s="155">
        <v>17133.2</v>
      </c>
      <c r="G21" s="48">
        <f t="shared" si="0"/>
        <v>0.59360321451492393</v>
      </c>
      <c r="H21" s="155">
        <v>17000</v>
      </c>
      <c r="I21" s="48">
        <f t="shared" si="1"/>
        <v>7.8352941176471017E-3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55">
        <v>2248.0694444444443</v>
      </c>
      <c r="F22" s="155">
        <v>6933.2</v>
      </c>
      <c r="G22" s="48">
        <f t="shared" si="0"/>
        <v>2.0840684290842142</v>
      </c>
      <c r="H22" s="155">
        <v>7400</v>
      </c>
      <c r="I22" s="48">
        <f t="shared" si="1"/>
        <v>-6.3081081081081111E-2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55">
        <v>2992.5416666666665</v>
      </c>
      <c r="F23" s="155">
        <v>6500</v>
      </c>
      <c r="G23" s="48">
        <f t="shared" si="0"/>
        <v>1.1720666657384331</v>
      </c>
      <c r="H23" s="155">
        <v>7600</v>
      </c>
      <c r="I23" s="48">
        <f t="shared" si="1"/>
        <v>-0.14473684210526316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55">
        <v>2802.1944444444443</v>
      </c>
      <c r="F24" s="155">
        <v>7000</v>
      </c>
      <c r="G24" s="48">
        <f t="shared" si="0"/>
        <v>1.4980422089830392</v>
      </c>
      <c r="H24" s="155">
        <v>7100</v>
      </c>
      <c r="I24" s="48">
        <f t="shared" si="1"/>
        <v>-1.4084507042253521E-2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55">
        <v>3524.1652777777781</v>
      </c>
      <c r="F25" s="155">
        <v>7000</v>
      </c>
      <c r="G25" s="48">
        <f t="shared" si="0"/>
        <v>0.98628595660359275</v>
      </c>
      <c r="H25" s="155">
        <v>7450</v>
      </c>
      <c r="I25" s="48">
        <f t="shared" si="1"/>
        <v>-6.0402684563758392E-2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55">
        <v>8316.0249999999996</v>
      </c>
      <c r="F26" s="155">
        <v>18533.2</v>
      </c>
      <c r="G26" s="48">
        <f t="shared" si="0"/>
        <v>1.2286128288455123</v>
      </c>
      <c r="H26" s="155">
        <v>24100</v>
      </c>
      <c r="I26" s="48">
        <f t="shared" si="1"/>
        <v>-0.23098755186721989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55">
        <v>2770.6812500000001</v>
      </c>
      <c r="F27" s="155">
        <v>6300</v>
      </c>
      <c r="G27" s="48">
        <f t="shared" si="0"/>
        <v>1.2738090135774369</v>
      </c>
      <c r="H27" s="155">
        <v>6900</v>
      </c>
      <c r="I27" s="48">
        <f t="shared" si="1"/>
        <v>-8.6956521739130432E-2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55">
        <v>4533.3590277777785</v>
      </c>
      <c r="F28" s="155">
        <v>15866.6</v>
      </c>
      <c r="G28" s="48">
        <f t="shared" si="0"/>
        <v>2.4999654566908855</v>
      </c>
      <c r="H28" s="155">
        <v>15650</v>
      </c>
      <c r="I28" s="48">
        <f t="shared" si="1"/>
        <v>1.3840255591054337E-2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55">
        <v>9215.1152777777788</v>
      </c>
      <c r="F29" s="155">
        <v>15853.2</v>
      </c>
      <c r="G29" s="48">
        <f t="shared" si="0"/>
        <v>0.72034744244924875</v>
      </c>
      <c r="H29" s="155">
        <v>17000</v>
      </c>
      <c r="I29" s="48">
        <f t="shared" si="1"/>
        <v>-6.7458823529411724E-2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58">
        <v>9805.7249999999985</v>
      </c>
      <c r="F30" s="158">
        <v>19733.2</v>
      </c>
      <c r="G30" s="51">
        <f t="shared" si="0"/>
        <v>1.0124162160370604</v>
      </c>
      <c r="H30" s="158">
        <v>18800</v>
      </c>
      <c r="I30" s="51">
        <f>(F30-H30)/H30</f>
        <v>4.9638297872340462E-2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54"/>
      <c r="F31" s="154"/>
      <c r="G31" s="41"/>
      <c r="H31" s="154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55">
        <v>11324.712500000001</v>
      </c>
      <c r="F32" s="155">
        <v>16133.2</v>
      </c>
      <c r="G32" s="44">
        <f t="shared" si="0"/>
        <v>0.42460128678763354</v>
      </c>
      <c r="H32" s="155">
        <v>16200</v>
      </c>
      <c r="I32" s="45">
        <f>(F32-H32)/H32</f>
        <v>-4.1234567901234122E-3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55">
        <v>10559.433333333332</v>
      </c>
      <c r="F33" s="155">
        <v>16033.2</v>
      </c>
      <c r="G33" s="48">
        <f t="shared" si="0"/>
        <v>0.51837693310562771</v>
      </c>
      <c r="H33" s="155">
        <v>16100</v>
      </c>
      <c r="I33" s="48">
        <f>(F33-H33)/H33</f>
        <v>-4.1490683229813211E-3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55">
        <v>13432.87222222222</v>
      </c>
      <c r="F34" s="155">
        <v>37066.6</v>
      </c>
      <c r="G34" s="48">
        <f>(F34-E34)/E34</f>
        <v>1.7593949668247506</v>
      </c>
      <c r="H34" s="155">
        <v>37400</v>
      </c>
      <c r="I34" s="48">
        <f>(F34-H34)/H34</f>
        <v>-8.9144385026738351E-3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55">
        <v>9126.1866071428576</v>
      </c>
      <c r="F35" s="155">
        <v>18200</v>
      </c>
      <c r="G35" s="48">
        <f t="shared" si="0"/>
        <v>0.99426121593385741</v>
      </c>
      <c r="H35" s="155">
        <v>19750</v>
      </c>
      <c r="I35" s="48">
        <f>(F35-H35)/H35</f>
        <v>-7.848101265822785E-2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55">
        <v>9277.7625000000007</v>
      </c>
      <c r="F36" s="155">
        <v>25466.6</v>
      </c>
      <c r="G36" s="55">
        <f t="shared" si="0"/>
        <v>1.7449075140692594</v>
      </c>
      <c r="H36" s="155">
        <v>30200</v>
      </c>
      <c r="I36" s="48">
        <f>(F36-H36)/H36</f>
        <v>-0.1567350993377484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53"/>
      <c r="F37" s="153"/>
      <c r="G37" s="6"/>
      <c r="H37" s="153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56">
        <v>266958.04166666669</v>
      </c>
      <c r="F38" s="156">
        <v>446000</v>
      </c>
      <c r="G38" s="45">
        <f t="shared" si="0"/>
        <v>0.6706745270363178</v>
      </c>
      <c r="H38" s="156">
        <v>473000</v>
      </c>
      <c r="I38" s="45">
        <f>(F38-H38)/H38</f>
        <v>-5.7082452431289642E-2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57">
        <v>156076.9375</v>
      </c>
      <c r="F39" s="157">
        <v>380666.6</v>
      </c>
      <c r="G39" s="51">
        <f t="shared" si="0"/>
        <v>1.4389676405586826</v>
      </c>
      <c r="H39" s="157">
        <v>382000</v>
      </c>
      <c r="I39" s="51">
        <f>(F39-H39)/H39</f>
        <v>-3.4905759162304276E-3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19" zoomScaleNormal="100" workbookViewId="0">
      <selection activeCell="I40" sqref="I40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20" t="s">
        <v>204</v>
      </c>
      <c r="B9" s="220"/>
      <c r="C9" s="220"/>
      <c r="D9" s="220"/>
      <c r="E9" s="220"/>
      <c r="F9" s="220"/>
      <c r="G9" s="220"/>
      <c r="H9" s="220"/>
      <c r="I9" s="220"/>
    </row>
    <row r="10" spans="1:9" ht="18">
      <c r="A10" s="2" t="s">
        <v>222</v>
      </c>
      <c r="B10" s="2"/>
      <c r="C10" s="2"/>
      <c r="D10" s="2"/>
    </row>
    <row r="11" spans="1:9" ht="18.75" thickBot="1">
      <c r="A11" s="2"/>
      <c r="B11" s="2"/>
      <c r="C11" s="2"/>
      <c r="D11" s="2"/>
    </row>
    <row r="12" spans="1:9" ht="24.75" customHeight="1">
      <c r="A12" s="221" t="s">
        <v>3</v>
      </c>
      <c r="B12" s="227"/>
      <c r="C12" s="229" t="s">
        <v>0</v>
      </c>
      <c r="D12" s="223" t="s">
        <v>223</v>
      </c>
      <c r="E12" s="231" t="s">
        <v>224</v>
      </c>
      <c r="F12" s="238" t="s">
        <v>186</v>
      </c>
      <c r="G12" s="223" t="s">
        <v>217</v>
      </c>
      <c r="H12" s="240" t="s">
        <v>225</v>
      </c>
      <c r="I12" s="236" t="s">
        <v>196</v>
      </c>
    </row>
    <row r="13" spans="1:9" ht="39.75" customHeight="1" thickBot="1">
      <c r="A13" s="222"/>
      <c r="B13" s="228"/>
      <c r="C13" s="230"/>
      <c r="D13" s="224"/>
      <c r="E13" s="232"/>
      <c r="F13" s="239"/>
      <c r="G13" s="224"/>
      <c r="H13" s="241"/>
      <c r="I13" s="237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44">
        <v>27110.888888888891</v>
      </c>
      <c r="E15" s="144">
        <v>18733.2</v>
      </c>
      <c r="F15" s="67">
        <f t="shared" ref="F15:F30" si="0">D15-E15</f>
        <v>8377.6888888888898</v>
      </c>
      <c r="G15" s="42">
        <v>11696.087500000001</v>
      </c>
      <c r="H15" s="66">
        <f>AVERAGE(D15:E15)</f>
        <v>22922.044444444444</v>
      </c>
      <c r="I15" s="69">
        <f>(H15-G15)/G15</f>
        <v>0.95980445977720674</v>
      </c>
    </row>
    <row r="16" spans="1:9" ht="16.5" customHeight="1">
      <c r="A16" s="37"/>
      <c r="B16" s="34" t="s">
        <v>5</v>
      </c>
      <c r="C16" s="15" t="s">
        <v>164</v>
      </c>
      <c r="D16" s="144">
        <v>21124.75</v>
      </c>
      <c r="E16" s="144">
        <v>17500</v>
      </c>
      <c r="F16" s="71">
        <f t="shared" si="0"/>
        <v>3624.75</v>
      </c>
      <c r="G16" s="46">
        <v>10339.823958333334</v>
      </c>
      <c r="H16" s="68">
        <f t="shared" ref="H16:H30" si="1">AVERAGE(D16:E16)</f>
        <v>19312.375</v>
      </c>
      <c r="I16" s="72">
        <f t="shared" ref="I16:I39" si="2">(H16-G16)/G16</f>
        <v>0.8677663254058865</v>
      </c>
    </row>
    <row r="17" spans="1:9" ht="16.5">
      <c r="A17" s="37"/>
      <c r="B17" s="34" t="s">
        <v>6</v>
      </c>
      <c r="C17" s="15" t="s">
        <v>165</v>
      </c>
      <c r="D17" s="144">
        <v>22165.333333333332</v>
      </c>
      <c r="E17" s="144">
        <v>18000</v>
      </c>
      <c r="F17" s="71">
        <f t="shared" si="0"/>
        <v>4165.3333333333321</v>
      </c>
      <c r="G17" s="46">
        <v>6930.9083333333328</v>
      </c>
      <c r="H17" s="68">
        <f t="shared" si="1"/>
        <v>20082.666666666664</v>
      </c>
      <c r="I17" s="72">
        <f t="shared" si="2"/>
        <v>1.8975519081794232</v>
      </c>
    </row>
    <row r="18" spans="1:9" ht="16.5">
      <c r="A18" s="37"/>
      <c r="B18" s="34" t="s">
        <v>7</v>
      </c>
      <c r="C18" s="15" t="s">
        <v>166</v>
      </c>
      <c r="D18" s="144">
        <v>13665.333333333334</v>
      </c>
      <c r="E18" s="144">
        <v>12700</v>
      </c>
      <c r="F18" s="71">
        <f t="shared" si="0"/>
        <v>965.33333333333394</v>
      </c>
      <c r="G18" s="46">
        <v>6079.0249999999996</v>
      </c>
      <c r="H18" s="68">
        <f t="shared" si="1"/>
        <v>13182.666666666668</v>
      </c>
      <c r="I18" s="72">
        <f t="shared" si="2"/>
        <v>1.168549506979601</v>
      </c>
    </row>
    <row r="19" spans="1:9" ht="16.5">
      <c r="A19" s="37"/>
      <c r="B19" s="34" t="s">
        <v>8</v>
      </c>
      <c r="C19" s="15" t="s">
        <v>167</v>
      </c>
      <c r="D19" s="144">
        <v>31666.444444444445</v>
      </c>
      <c r="E19" s="144">
        <v>24000</v>
      </c>
      <c r="F19" s="71">
        <f t="shared" si="0"/>
        <v>7666.4444444444453</v>
      </c>
      <c r="G19" s="46">
        <v>16542.545833333334</v>
      </c>
      <c r="H19" s="68">
        <f t="shared" si="1"/>
        <v>27833.222222222223</v>
      </c>
      <c r="I19" s="72">
        <f t="shared" si="2"/>
        <v>0.68252350651724392</v>
      </c>
    </row>
    <row r="20" spans="1:9" ht="16.5">
      <c r="A20" s="37"/>
      <c r="B20" s="34" t="s">
        <v>9</v>
      </c>
      <c r="C20" s="15" t="s">
        <v>168</v>
      </c>
      <c r="D20" s="144">
        <v>25499.777777777777</v>
      </c>
      <c r="E20" s="144">
        <v>18100</v>
      </c>
      <c r="F20" s="71">
        <f t="shared" si="0"/>
        <v>7399.7777777777774</v>
      </c>
      <c r="G20" s="46">
        <v>10948.825000000001</v>
      </c>
      <c r="H20" s="68">
        <f t="shared" si="1"/>
        <v>21799.888888888891</v>
      </c>
      <c r="I20" s="72">
        <f t="shared" si="2"/>
        <v>0.99107108652196829</v>
      </c>
    </row>
    <row r="21" spans="1:9" ht="16.5">
      <c r="A21" s="37"/>
      <c r="B21" s="34" t="s">
        <v>10</v>
      </c>
      <c r="C21" s="15" t="s">
        <v>169</v>
      </c>
      <c r="D21" s="144">
        <v>23444.222222222223</v>
      </c>
      <c r="E21" s="144">
        <v>17133.2</v>
      </c>
      <c r="F21" s="71">
        <f t="shared" si="0"/>
        <v>6311.0222222222219</v>
      </c>
      <c r="G21" s="46">
        <v>10751.233333333334</v>
      </c>
      <c r="H21" s="68">
        <f t="shared" si="1"/>
        <v>20288.711111111112</v>
      </c>
      <c r="I21" s="72">
        <f t="shared" si="2"/>
        <v>0.88710545870189572</v>
      </c>
    </row>
    <row r="22" spans="1:9" ht="16.5">
      <c r="A22" s="37"/>
      <c r="B22" s="34" t="s">
        <v>11</v>
      </c>
      <c r="C22" s="15" t="s">
        <v>170</v>
      </c>
      <c r="D22" s="144">
        <v>7194.2222222222226</v>
      </c>
      <c r="E22" s="144">
        <v>6933.2</v>
      </c>
      <c r="F22" s="71">
        <f t="shared" si="0"/>
        <v>261.02222222222281</v>
      </c>
      <c r="G22" s="46">
        <v>2248.0694444444443</v>
      </c>
      <c r="H22" s="68">
        <f t="shared" si="1"/>
        <v>7063.7111111111117</v>
      </c>
      <c r="I22" s="72">
        <f t="shared" si="2"/>
        <v>2.1421231797653548</v>
      </c>
    </row>
    <row r="23" spans="1:9" ht="16.5">
      <c r="A23" s="37"/>
      <c r="B23" s="34" t="s">
        <v>12</v>
      </c>
      <c r="C23" s="15" t="s">
        <v>171</v>
      </c>
      <c r="D23" s="144">
        <v>8493.75</v>
      </c>
      <c r="E23" s="144">
        <v>6500</v>
      </c>
      <c r="F23" s="71">
        <f t="shared" si="0"/>
        <v>1993.75</v>
      </c>
      <c r="G23" s="46">
        <v>2992.5416666666665</v>
      </c>
      <c r="H23" s="68">
        <f t="shared" si="1"/>
        <v>7496.875</v>
      </c>
      <c r="I23" s="72">
        <f t="shared" si="2"/>
        <v>1.5051865053396642</v>
      </c>
    </row>
    <row r="24" spans="1:9" ht="16.5">
      <c r="A24" s="37"/>
      <c r="B24" s="34" t="s">
        <v>13</v>
      </c>
      <c r="C24" s="15" t="s">
        <v>172</v>
      </c>
      <c r="D24" s="144">
        <v>8428.5714285714294</v>
      </c>
      <c r="E24" s="144">
        <v>7000</v>
      </c>
      <c r="F24" s="71">
        <f t="shared" si="0"/>
        <v>1428.5714285714294</v>
      </c>
      <c r="G24" s="46">
        <v>2802.1944444444443</v>
      </c>
      <c r="H24" s="68">
        <f t="shared" si="1"/>
        <v>7714.2857142857147</v>
      </c>
      <c r="I24" s="72">
        <f t="shared" si="2"/>
        <v>1.7529444752057983</v>
      </c>
    </row>
    <row r="25" spans="1:9" ht="16.5">
      <c r="A25" s="37"/>
      <c r="B25" s="34" t="s">
        <v>14</v>
      </c>
      <c r="C25" s="15" t="s">
        <v>173</v>
      </c>
      <c r="D25" s="144">
        <v>7660.8888888888887</v>
      </c>
      <c r="E25" s="144">
        <v>7000</v>
      </c>
      <c r="F25" s="71">
        <f t="shared" si="0"/>
        <v>660.88888888888869</v>
      </c>
      <c r="G25" s="46">
        <v>3524.1652777777781</v>
      </c>
      <c r="H25" s="68">
        <f t="shared" si="1"/>
        <v>7330.4444444444443</v>
      </c>
      <c r="I25" s="72">
        <f t="shared" si="2"/>
        <v>1.0800512650946892</v>
      </c>
    </row>
    <row r="26" spans="1:9" ht="16.5">
      <c r="A26" s="37"/>
      <c r="B26" s="34" t="s">
        <v>15</v>
      </c>
      <c r="C26" s="15" t="s">
        <v>174</v>
      </c>
      <c r="D26" s="144">
        <v>27333.333333333332</v>
      </c>
      <c r="E26" s="144">
        <v>18533.2</v>
      </c>
      <c r="F26" s="71">
        <f t="shared" si="0"/>
        <v>8800.1333333333314</v>
      </c>
      <c r="G26" s="46">
        <v>8316.0249999999996</v>
      </c>
      <c r="H26" s="68">
        <f t="shared" si="1"/>
        <v>22933.266666666666</v>
      </c>
      <c r="I26" s="72">
        <f t="shared" si="2"/>
        <v>1.7577197839913501</v>
      </c>
    </row>
    <row r="27" spans="1:9" ht="16.5">
      <c r="A27" s="37"/>
      <c r="B27" s="34" t="s">
        <v>16</v>
      </c>
      <c r="C27" s="15" t="s">
        <v>175</v>
      </c>
      <c r="D27" s="144">
        <v>8437.5</v>
      </c>
      <c r="E27" s="144">
        <v>6300</v>
      </c>
      <c r="F27" s="71">
        <f t="shared" si="0"/>
        <v>2137.5</v>
      </c>
      <c r="G27" s="46">
        <v>2770.6812500000001</v>
      </c>
      <c r="H27" s="68">
        <f t="shared" si="1"/>
        <v>7368.75</v>
      </c>
      <c r="I27" s="72">
        <f t="shared" si="2"/>
        <v>1.6595444712378951</v>
      </c>
    </row>
    <row r="28" spans="1:9" ht="16.5">
      <c r="A28" s="37"/>
      <c r="B28" s="34" t="s">
        <v>17</v>
      </c>
      <c r="C28" s="15" t="s">
        <v>176</v>
      </c>
      <c r="D28" s="144">
        <v>17722</v>
      </c>
      <c r="E28" s="144">
        <v>15866.6</v>
      </c>
      <c r="F28" s="71">
        <f t="shared" si="0"/>
        <v>1855.3999999999996</v>
      </c>
      <c r="G28" s="46">
        <v>4533.3590277777785</v>
      </c>
      <c r="H28" s="68">
        <f t="shared" si="1"/>
        <v>16794.3</v>
      </c>
      <c r="I28" s="72">
        <f t="shared" si="2"/>
        <v>2.7046040027040279</v>
      </c>
    </row>
    <row r="29" spans="1:9" ht="16.5">
      <c r="A29" s="37"/>
      <c r="B29" s="34" t="s">
        <v>18</v>
      </c>
      <c r="C29" s="15" t="s">
        <v>177</v>
      </c>
      <c r="D29" s="144">
        <v>26000</v>
      </c>
      <c r="E29" s="144">
        <v>15853.2</v>
      </c>
      <c r="F29" s="71">
        <f t="shared" si="0"/>
        <v>10146.799999999999</v>
      </c>
      <c r="G29" s="46">
        <v>9215.1152777777788</v>
      </c>
      <c r="H29" s="68">
        <f t="shared" si="1"/>
        <v>20926.599999999999</v>
      </c>
      <c r="I29" s="72">
        <f t="shared" si="2"/>
        <v>1.2708994265611009</v>
      </c>
    </row>
    <row r="30" spans="1:9" ht="17.25" thickBot="1">
      <c r="A30" s="38"/>
      <c r="B30" s="36" t="s">
        <v>19</v>
      </c>
      <c r="C30" s="16" t="s">
        <v>178</v>
      </c>
      <c r="D30" s="155">
        <v>22887.555555555555</v>
      </c>
      <c r="E30" s="147">
        <v>19733.2</v>
      </c>
      <c r="F30" s="74">
        <f t="shared" si="0"/>
        <v>3154.355555555554</v>
      </c>
      <c r="G30" s="49">
        <v>9805.7249999999985</v>
      </c>
      <c r="H30" s="100">
        <f t="shared" si="1"/>
        <v>21310.37777777778</v>
      </c>
      <c r="I30" s="75">
        <f t="shared" si="2"/>
        <v>1.1732587623839934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2"/>
      <c r="F31" s="76"/>
      <c r="G31" s="76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19666.444444444445</v>
      </c>
      <c r="E32" s="144">
        <v>16133.2</v>
      </c>
      <c r="F32" s="67">
        <f>D32-E32</f>
        <v>3533.2444444444445</v>
      </c>
      <c r="G32" s="54">
        <v>11324.712500000001</v>
      </c>
      <c r="H32" s="68">
        <f>AVERAGE(D32:E32)</f>
        <v>17899.822222222225</v>
      </c>
      <c r="I32" s="78">
        <f t="shared" si="2"/>
        <v>0.58059837918377377</v>
      </c>
    </row>
    <row r="33" spans="1:9" ht="16.5">
      <c r="A33" s="37"/>
      <c r="B33" s="34" t="s">
        <v>27</v>
      </c>
      <c r="C33" s="15" t="s">
        <v>180</v>
      </c>
      <c r="D33" s="47">
        <v>18110.888888888891</v>
      </c>
      <c r="E33" s="144">
        <v>16033.2</v>
      </c>
      <c r="F33" s="79">
        <f>D33-E33</f>
        <v>2077.6888888888898</v>
      </c>
      <c r="G33" s="46">
        <v>10559.433333333332</v>
      </c>
      <c r="H33" s="68">
        <f>AVERAGE(D33:E33)</f>
        <v>17072.044444444444</v>
      </c>
      <c r="I33" s="72">
        <f t="shared" si="2"/>
        <v>0.61675763324841726</v>
      </c>
    </row>
    <row r="34" spans="1:9" ht="16.5">
      <c r="A34" s="37"/>
      <c r="B34" s="39" t="s">
        <v>28</v>
      </c>
      <c r="C34" s="15" t="s">
        <v>181</v>
      </c>
      <c r="D34" s="47">
        <v>42285.714285714283</v>
      </c>
      <c r="E34" s="144">
        <v>37066.6</v>
      </c>
      <c r="F34" s="71">
        <f>D34-E34</f>
        <v>5219.1142857142841</v>
      </c>
      <c r="G34" s="46">
        <v>13432.87222222222</v>
      </c>
      <c r="H34" s="68">
        <f>AVERAGE(D34:E34)</f>
        <v>39676.157142857141</v>
      </c>
      <c r="I34" s="72">
        <f t="shared" si="2"/>
        <v>1.9536614721325365</v>
      </c>
    </row>
    <row r="35" spans="1:9" ht="16.5">
      <c r="A35" s="37"/>
      <c r="B35" s="34" t="s">
        <v>29</v>
      </c>
      <c r="C35" s="15" t="s">
        <v>182</v>
      </c>
      <c r="D35" s="47">
        <v>21875</v>
      </c>
      <c r="E35" s="144">
        <v>18200</v>
      </c>
      <c r="F35" s="79">
        <f>D35-E35</f>
        <v>3675</v>
      </c>
      <c r="G35" s="46">
        <v>9126.1866071428576</v>
      </c>
      <c r="H35" s="68">
        <f>AVERAGE(D35:E35)</f>
        <v>20037.5</v>
      </c>
      <c r="I35" s="72">
        <f t="shared" si="2"/>
        <v>1.195604896388718</v>
      </c>
    </row>
    <row r="36" spans="1:9" ht="17.25" thickBot="1">
      <c r="A36" s="38"/>
      <c r="B36" s="39" t="s">
        <v>30</v>
      </c>
      <c r="C36" s="15" t="s">
        <v>183</v>
      </c>
      <c r="D36" s="50">
        <v>30888.666666666668</v>
      </c>
      <c r="E36" s="144">
        <v>25466.6</v>
      </c>
      <c r="F36" s="71">
        <f>D36-E36</f>
        <v>5422.0666666666693</v>
      </c>
      <c r="G36" s="49">
        <v>9277.7625000000007</v>
      </c>
      <c r="H36" s="68">
        <f>AVERAGE(D36:E36)</f>
        <v>28177.633333333331</v>
      </c>
      <c r="I36" s="80">
        <f t="shared" si="2"/>
        <v>2.0371151808782915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7"/>
      <c r="F37" s="41"/>
      <c r="G37" s="41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586924.5</v>
      </c>
      <c r="E38" s="145">
        <v>446000</v>
      </c>
      <c r="F38" s="67">
        <f>D38-E38</f>
        <v>140924.5</v>
      </c>
      <c r="G38" s="46">
        <v>266958.04166666669</v>
      </c>
      <c r="H38" s="67">
        <f>AVERAGE(D38:E38)</f>
        <v>516462.25</v>
      </c>
      <c r="I38" s="78">
        <f t="shared" si="2"/>
        <v>0.9346195633427411</v>
      </c>
    </row>
    <row r="39" spans="1:9" ht="17.25" thickBot="1">
      <c r="A39" s="38"/>
      <c r="B39" s="36" t="s">
        <v>32</v>
      </c>
      <c r="C39" s="16" t="s">
        <v>185</v>
      </c>
      <c r="D39" s="57">
        <v>334149.66666666669</v>
      </c>
      <c r="E39" s="146">
        <v>380666.6</v>
      </c>
      <c r="F39" s="74">
        <f>D39-E39</f>
        <v>-46516.933333333291</v>
      </c>
      <c r="G39" s="46">
        <v>156076.9375</v>
      </c>
      <c r="H39" s="81">
        <f>AVERAGE(D39:E39)</f>
        <v>357408.1333333333</v>
      </c>
      <c r="I39" s="75">
        <f t="shared" si="2"/>
        <v>1.2899484001813741</v>
      </c>
    </row>
    <row r="40" spans="1:9" ht="15.75" customHeight="1" thickBot="1">
      <c r="A40" s="233"/>
      <c r="B40" s="234"/>
      <c r="C40" s="235"/>
      <c r="D40" s="83">
        <f>SUM(D15:D39)</f>
        <v>1352735.4523809524</v>
      </c>
      <c r="E40" s="83">
        <f>SUM(E15:E39)</f>
        <v>1169452</v>
      </c>
      <c r="F40" s="83">
        <f>SUM(F15:F39)</f>
        <v>183283.45238095243</v>
      </c>
      <c r="G40" s="83">
        <f>SUM(G15:G39)</f>
        <v>596252.27167658729</v>
      </c>
      <c r="H40" s="83">
        <f>AVERAGE(D40:E40)</f>
        <v>1261093.7261904762</v>
      </c>
      <c r="I40" s="75">
        <f>(H40-G40)/G40</f>
        <v>1.1150338306375545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4"/>
  <sheetViews>
    <sheetView rightToLeft="1" topLeftCell="A62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0" t="s">
        <v>201</v>
      </c>
      <c r="B9" s="220"/>
      <c r="C9" s="220"/>
      <c r="D9" s="220"/>
      <c r="E9" s="220"/>
      <c r="F9" s="220"/>
      <c r="G9" s="220"/>
      <c r="H9" s="220"/>
      <c r="I9" s="220"/>
    </row>
    <row r="10" spans="1:9" ht="18">
      <c r="A10" s="2" t="s">
        <v>222</v>
      </c>
      <c r="B10" s="2"/>
      <c r="C10" s="2"/>
    </row>
    <row r="11" spans="1:9" ht="18">
      <c r="A11" s="2"/>
      <c r="B11" s="2"/>
      <c r="C11" s="2"/>
    </row>
    <row r="12" spans="1:9" ht="15.75" thickBot="1"/>
    <row r="13" spans="1:9" ht="24.75" customHeight="1">
      <c r="A13" s="221" t="s">
        <v>3</v>
      </c>
      <c r="B13" s="227"/>
      <c r="C13" s="229" t="s">
        <v>0</v>
      </c>
      <c r="D13" s="223" t="s">
        <v>23</v>
      </c>
      <c r="E13" s="223" t="s">
        <v>217</v>
      </c>
      <c r="F13" s="240" t="s">
        <v>225</v>
      </c>
      <c r="G13" s="223" t="s">
        <v>197</v>
      </c>
      <c r="H13" s="240" t="s">
        <v>220</v>
      </c>
      <c r="I13" s="223" t="s">
        <v>187</v>
      </c>
    </row>
    <row r="14" spans="1:9" ht="33.75" customHeight="1" thickBot="1">
      <c r="A14" s="222"/>
      <c r="B14" s="228"/>
      <c r="C14" s="230"/>
      <c r="D14" s="243"/>
      <c r="E14" s="224"/>
      <c r="F14" s="241"/>
      <c r="G14" s="242"/>
      <c r="H14" s="241"/>
      <c r="I14" s="242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33">
        <v>11696.087500000001</v>
      </c>
      <c r="F16" s="42">
        <v>22922.044444444444</v>
      </c>
      <c r="G16" s="21">
        <f t="shared" ref="G16:G31" si="0">(F16-E16)/E16</f>
        <v>0.95980445977720674</v>
      </c>
      <c r="H16" s="181">
        <v>20124.888888888891</v>
      </c>
      <c r="I16" s="21">
        <f t="shared" ref="I16:I31" si="1">(F16-H16)/H16</f>
        <v>0.13898986329807192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35">
        <v>10339.823958333334</v>
      </c>
      <c r="F17" s="46">
        <v>19312.375</v>
      </c>
      <c r="G17" s="21">
        <f t="shared" si="0"/>
        <v>0.8677663254058865</v>
      </c>
      <c r="H17" s="184">
        <v>20493.625</v>
      </c>
      <c r="I17" s="21">
        <f t="shared" si="1"/>
        <v>-5.7639875815040043E-2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35">
        <v>6930.9083333333328</v>
      </c>
      <c r="F18" s="46">
        <v>20082.666666666664</v>
      </c>
      <c r="G18" s="21">
        <f t="shared" si="0"/>
        <v>1.8975519081794232</v>
      </c>
      <c r="H18" s="184">
        <v>18411</v>
      </c>
      <c r="I18" s="21">
        <f t="shared" si="1"/>
        <v>9.0797168359495098E-2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35">
        <v>6079.0249999999996</v>
      </c>
      <c r="F19" s="46">
        <v>13182.666666666668</v>
      </c>
      <c r="G19" s="21">
        <f t="shared" si="0"/>
        <v>1.168549506979601</v>
      </c>
      <c r="H19" s="184">
        <v>12774.888888888889</v>
      </c>
      <c r="I19" s="21">
        <f t="shared" si="1"/>
        <v>3.1920260232748382E-2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35">
        <v>16542.545833333334</v>
      </c>
      <c r="F20" s="46">
        <v>27833.222222222223</v>
      </c>
      <c r="G20" s="21">
        <f t="shared" si="0"/>
        <v>0.68252350651724392</v>
      </c>
      <c r="H20" s="184">
        <v>29577.714285714286</v>
      </c>
      <c r="I20" s="21">
        <f t="shared" si="1"/>
        <v>-5.897994843822784E-2</v>
      </c>
    </row>
    <row r="21" spans="1:9" ht="16.5">
      <c r="A21" s="37"/>
      <c r="B21" s="34" t="s">
        <v>9</v>
      </c>
      <c r="C21" s="15" t="s">
        <v>88</v>
      </c>
      <c r="D21" s="11" t="s">
        <v>161</v>
      </c>
      <c r="E21" s="135">
        <v>10948.825000000001</v>
      </c>
      <c r="F21" s="46">
        <v>21799.888888888891</v>
      </c>
      <c r="G21" s="21">
        <f t="shared" si="0"/>
        <v>0.99107108652196829</v>
      </c>
      <c r="H21" s="184">
        <v>24041.555555555555</v>
      </c>
      <c r="I21" s="21">
        <f t="shared" si="1"/>
        <v>-9.3241332137872293E-2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35">
        <v>10751.233333333334</v>
      </c>
      <c r="F22" s="46">
        <v>20288.711111111112</v>
      </c>
      <c r="G22" s="21">
        <f t="shared" si="0"/>
        <v>0.88710545870189572</v>
      </c>
      <c r="H22" s="184">
        <v>20138.777777777777</v>
      </c>
      <c r="I22" s="21">
        <f t="shared" si="1"/>
        <v>7.4450065931398728E-3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35">
        <v>2248.0694444444443</v>
      </c>
      <c r="F23" s="46">
        <v>7063.7111111111117</v>
      </c>
      <c r="G23" s="21">
        <f t="shared" si="0"/>
        <v>2.1421231797653548</v>
      </c>
      <c r="H23" s="184">
        <v>7502.6666666666661</v>
      </c>
      <c r="I23" s="21">
        <f t="shared" si="1"/>
        <v>-5.8506605058941855E-2</v>
      </c>
    </row>
    <row r="24" spans="1:9" ht="16.5">
      <c r="A24" s="37"/>
      <c r="B24" s="34" t="s">
        <v>12</v>
      </c>
      <c r="C24" s="15" t="s">
        <v>92</v>
      </c>
      <c r="D24" s="13" t="s">
        <v>81</v>
      </c>
      <c r="E24" s="135">
        <v>2992.5416666666665</v>
      </c>
      <c r="F24" s="46">
        <v>7496.875</v>
      </c>
      <c r="G24" s="21">
        <f t="shared" si="0"/>
        <v>1.5051865053396642</v>
      </c>
      <c r="H24" s="184">
        <v>8171.875</v>
      </c>
      <c r="I24" s="21">
        <f t="shared" si="1"/>
        <v>-8.2600382409177817E-2</v>
      </c>
    </row>
    <row r="25" spans="1:9" ht="16.5">
      <c r="A25" s="37"/>
      <c r="B25" s="34" t="s">
        <v>13</v>
      </c>
      <c r="C25" s="128" t="s">
        <v>93</v>
      </c>
      <c r="D25" s="13" t="s">
        <v>81</v>
      </c>
      <c r="E25" s="135">
        <v>2802.1944444444443</v>
      </c>
      <c r="F25" s="46">
        <v>7714.2857142857147</v>
      </c>
      <c r="G25" s="21">
        <f t="shared" si="0"/>
        <v>1.7529444752057983</v>
      </c>
      <c r="H25" s="184">
        <v>7546.75</v>
      </c>
      <c r="I25" s="21">
        <f t="shared" si="1"/>
        <v>2.2199717002115437E-2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35">
        <v>3524.1652777777781</v>
      </c>
      <c r="F26" s="46">
        <v>7330.4444444444443</v>
      </c>
      <c r="G26" s="21">
        <f t="shared" si="0"/>
        <v>1.0800512650946892</v>
      </c>
      <c r="H26" s="184">
        <v>8159.375</v>
      </c>
      <c r="I26" s="21">
        <f t="shared" si="1"/>
        <v>-0.10159240818758246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35">
        <v>8316.0249999999996</v>
      </c>
      <c r="F27" s="46">
        <v>22933.266666666666</v>
      </c>
      <c r="G27" s="21">
        <f t="shared" si="0"/>
        <v>1.7577197839913501</v>
      </c>
      <c r="H27" s="184">
        <v>25936</v>
      </c>
      <c r="I27" s="21">
        <f t="shared" si="1"/>
        <v>-0.11577472753444377</v>
      </c>
    </row>
    <row r="28" spans="1:9" ht="16.5">
      <c r="A28" s="37"/>
      <c r="B28" s="34" t="s">
        <v>16</v>
      </c>
      <c r="C28" s="15" t="s">
        <v>96</v>
      </c>
      <c r="D28" s="162" t="s">
        <v>81</v>
      </c>
      <c r="E28" s="135">
        <v>2770.6812500000001</v>
      </c>
      <c r="F28" s="46">
        <v>7368.75</v>
      </c>
      <c r="G28" s="21">
        <f t="shared" si="0"/>
        <v>1.6595444712378951</v>
      </c>
      <c r="H28" s="184">
        <v>7384.25</v>
      </c>
      <c r="I28" s="21">
        <f t="shared" si="1"/>
        <v>-2.0990621931814336E-3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35">
        <v>4533.3590277777785</v>
      </c>
      <c r="F29" s="46">
        <v>16794.3</v>
      </c>
      <c r="G29" s="21">
        <f t="shared" si="0"/>
        <v>2.7046040027040279</v>
      </c>
      <c r="H29" s="184">
        <v>17013.777777777777</v>
      </c>
      <c r="I29" s="21">
        <f t="shared" si="1"/>
        <v>-1.2900002612261976E-2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35">
        <v>9215.1152777777788</v>
      </c>
      <c r="F30" s="46">
        <v>20926.599999999999</v>
      </c>
      <c r="G30" s="21">
        <f t="shared" si="0"/>
        <v>1.2708994265611009</v>
      </c>
      <c r="H30" s="184">
        <v>21843.75</v>
      </c>
      <c r="I30" s="21">
        <f t="shared" si="1"/>
        <v>-4.1986838340486478E-2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37">
        <v>9805.7249999999985</v>
      </c>
      <c r="F31" s="49">
        <v>21310.37777777778</v>
      </c>
      <c r="G31" s="23">
        <f t="shared" si="0"/>
        <v>1.1732587623839934</v>
      </c>
      <c r="H31" s="187">
        <v>20566.666666666664</v>
      </c>
      <c r="I31" s="23">
        <f t="shared" si="1"/>
        <v>3.6160994057266554E-2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50"/>
      <c r="F32" s="41"/>
      <c r="G32" s="41"/>
      <c r="H32" s="154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40">
        <v>11324.712500000001</v>
      </c>
      <c r="F33" s="54">
        <v>17899.822222222225</v>
      </c>
      <c r="G33" s="21">
        <f>(F33-E33)/E33</f>
        <v>0.58059837918377377</v>
      </c>
      <c r="H33" s="190">
        <v>17427.666666666664</v>
      </c>
      <c r="I33" s="21">
        <f>(F33-H33)/H33</f>
        <v>2.7092298962696899E-2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35">
        <v>10559.433333333332</v>
      </c>
      <c r="F34" s="46">
        <v>17072.044444444444</v>
      </c>
      <c r="G34" s="21">
        <f>(F34-E34)/E34</f>
        <v>0.61675763324841726</v>
      </c>
      <c r="H34" s="184">
        <v>17322.111111111109</v>
      </c>
      <c r="I34" s="21">
        <f>(F34-H34)/H34</f>
        <v>-1.4436269636110504E-2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35">
        <v>13432.87222222222</v>
      </c>
      <c r="F35" s="46">
        <v>39676.157142857141</v>
      </c>
      <c r="G35" s="21">
        <f>(F35-E35)/E35</f>
        <v>1.9536614721325365</v>
      </c>
      <c r="H35" s="184">
        <v>40264.28571428571</v>
      </c>
      <c r="I35" s="21">
        <f>(F35-H35)/H35</f>
        <v>-1.4606705694518315E-2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35">
        <v>9126.1866071428576</v>
      </c>
      <c r="F36" s="46">
        <v>20037.5</v>
      </c>
      <c r="G36" s="21">
        <f>(F36-E36)/E36</f>
        <v>1.195604896388718</v>
      </c>
      <c r="H36" s="184">
        <v>23000</v>
      </c>
      <c r="I36" s="21">
        <f>(F36-H36)/H36</f>
        <v>-0.12880434782608696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37">
        <v>9277.7625000000007</v>
      </c>
      <c r="F37" s="49">
        <v>28177.633333333331</v>
      </c>
      <c r="G37" s="23">
        <f>(F37-E37)/E37</f>
        <v>2.0371151808782915</v>
      </c>
      <c r="H37" s="187">
        <v>31343.777777777777</v>
      </c>
      <c r="I37" s="23">
        <f>(F37-H37)/H37</f>
        <v>-0.10101349195658189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50"/>
      <c r="F38" s="41"/>
      <c r="G38" s="41"/>
      <c r="H38" s="154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34">
        <v>266958.04166666669</v>
      </c>
      <c r="F39" s="46">
        <v>516462.25</v>
      </c>
      <c r="G39" s="21">
        <f t="shared" ref="G39:G44" si="2">(F39-E39)/E39</f>
        <v>0.9346195633427411</v>
      </c>
      <c r="H39" s="184">
        <v>527712.25</v>
      </c>
      <c r="I39" s="21">
        <f t="shared" ref="I39:I44" si="3">(F39-H39)/H39</f>
        <v>-2.1318436325857511E-2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36">
        <v>156076.9375</v>
      </c>
      <c r="F40" s="46">
        <v>357408.1333333333</v>
      </c>
      <c r="G40" s="21">
        <f t="shared" si="2"/>
        <v>1.2899484001813741</v>
      </c>
      <c r="H40" s="184">
        <v>348058.16666666663</v>
      </c>
      <c r="I40" s="21">
        <f t="shared" si="3"/>
        <v>2.6863230235942389E-2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36">
        <v>117911.375</v>
      </c>
      <c r="F41" s="57">
        <v>239169.6</v>
      </c>
      <c r="G41" s="21">
        <f t="shared" si="2"/>
        <v>1.0283844540019995</v>
      </c>
      <c r="H41" s="192">
        <v>238169.60000000001</v>
      </c>
      <c r="I41" s="21">
        <f t="shared" si="3"/>
        <v>4.1986886655559731E-3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36">
        <v>42493.75</v>
      </c>
      <c r="F42" s="47">
        <v>112986</v>
      </c>
      <c r="G42" s="21">
        <f t="shared" si="2"/>
        <v>1.6588851301662009</v>
      </c>
      <c r="H42" s="185">
        <v>111141.14285714286</v>
      </c>
      <c r="I42" s="21">
        <f t="shared" si="3"/>
        <v>1.6599227751584875E-2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36">
        <v>35862.166666666664</v>
      </c>
      <c r="F43" s="47">
        <v>116999.33333333333</v>
      </c>
      <c r="G43" s="21">
        <f t="shared" si="2"/>
        <v>2.2624725221101158</v>
      </c>
      <c r="H43" s="185">
        <v>115666</v>
      </c>
      <c r="I43" s="21">
        <f t="shared" si="3"/>
        <v>1.1527443962212997E-2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38">
        <v>74667.05357142858</v>
      </c>
      <c r="F44" s="50">
        <v>264596.14285714284</v>
      </c>
      <c r="G44" s="31">
        <f t="shared" si="2"/>
        <v>2.543679979336841</v>
      </c>
      <c r="H44" s="188">
        <v>255896.625</v>
      </c>
      <c r="I44" s="31">
        <f t="shared" si="3"/>
        <v>3.3996219595091734E-2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50"/>
      <c r="F45" s="121"/>
      <c r="G45" s="41"/>
      <c r="H45" s="149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34">
        <v>73034.052083333343</v>
      </c>
      <c r="F46" s="43">
        <v>178279.77777777778</v>
      </c>
      <c r="G46" s="21">
        <f t="shared" ref="G46:G51" si="4">(F46-E46)/E46</f>
        <v>1.4410500676363529</v>
      </c>
      <c r="H46" s="182">
        <v>174135.33333333334</v>
      </c>
      <c r="I46" s="21">
        <f t="shared" ref="I46:I51" si="5">(F46-H46)/H46</f>
        <v>2.3800135016315498E-2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36">
        <v>39036.872222222228</v>
      </c>
      <c r="F47" s="47">
        <v>138725.79999999999</v>
      </c>
      <c r="G47" s="21">
        <f t="shared" si="4"/>
        <v>2.5537119677592557</v>
      </c>
      <c r="H47" s="185">
        <v>138385.79999999999</v>
      </c>
      <c r="I47" s="21">
        <f t="shared" si="5"/>
        <v>2.4568994795708811E-3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36">
        <v>114487.36458333333</v>
      </c>
      <c r="F48" s="47">
        <v>414922.875</v>
      </c>
      <c r="G48" s="21">
        <f t="shared" si="4"/>
        <v>2.6241805068190298</v>
      </c>
      <c r="H48" s="185">
        <v>403283.5</v>
      </c>
      <c r="I48" s="21">
        <f t="shared" si="5"/>
        <v>2.886152049364777E-2</v>
      </c>
    </row>
    <row r="49" spans="1:9" ht="16.5">
      <c r="A49" s="37"/>
      <c r="B49" s="34" t="s">
        <v>48</v>
      </c>
      <c r="C49" s="15" t="s">
        <v>157</v>
      </c>
      <c r="D49" s="11" t="s">
        <v>114</v>
      </c>
      <c r="E49" s="136">
        <v>177118.75</v>
      </c>
      <c r="F49" s="47">
        <v>473363.33333333331</v>
      </c>
      <c r="G49" s="21">
        <f t="shared" si="4"/>
        <v>1.6725760730206898</v>
      </c>
      <c r="H49" s="185">
        <v>473363.33333333331</v>
      </c>
      <c r="I49" s="21">
        <f t="shared" si="5"/>
        <v>0</v>
      </c>
    </row>
    <row r="50" spans="1:9" ht="16.5">
      <c r="A50" s="37"/>
      <c r="B50" s="34" t="s">
        <v>49</v>
      </c>
      <c r="C50" s="15" t="s">
        <v>158</v>
      </c>
      <c r="D50" s="13" t="s">
        <v>199</v>
      </c>
      <c r="E50" s="136">
        <v>16640</v>
      </c>
      <c r="F50" s="47">
        <v>36999</v>
      </c>
      <c r="G50" s="21">
        <f t="shared" si="4"/>
        <v>1.2234975961538461</v>
      </c>
      <c r="H50" s="185">
        <v>37996</v>
      </c>
      <c r="I50" s="21">
        <f t="shared" si="5"/>
        <v>-2.6239604168859881E-2</v>
      </c>
    </row>
    <row r="51" spans="1:9" ht="16.5" customHeight="1" thickBot="1">
      <c r="A51" s="38"/>
      <c r="B51" s="34" t="s">
        <v>50</v>
      </c>
      <c r="C51" s="128" t="s">
        <v>159</v>
      </c>
      <c r="D51" s="12" t="s">
        <v>112</v>
      </c>
      <c r="E51" s="138">
        <v>171671.25</v>
      </c>
      <c r="F51" s="50">
        <v>724250</v>
      </c>
      <c r="G51" s="31">
        <f t="shared" si="4"/>
        <v>3.2188194004529005</v>
      </c>
      <c r="H51" s="188">
        <v>724250</v>
      </c>
      <c r="I51" s="31">
        <f t="shared" si="5"/>
        <v>0</v>
      </c>
    </row>
    <row r="52" spans="1:9" ht="17.25" customHeight="1" thickBot="1">
      <c r="A52" s="37" t="s">
        <v>44</v>
      </c>
      <c r="B52" s="27" t="s">
        <v>57</v>
      </c>
      <c r="C52" s="5"/>
      <c r="D52" s="6"/>
      <c r="E52" s="150"/>
      <c r="F52" s="41"/>
      <c r="G52" s="41"/>
      <c r="H52" s="154"/>
      <c r="I52" s="8"/>
    </row>
    <row r="53" spans="1:9" ht="16.5">
      <c r="A53" s="33"/>
      <c r="B53" s="91" t="s">
        <v>38</v>
      </c>
      <c r="C53" s="19" t="s">
        <v>115</v>
      </c>
      <c r="D53" s="20" t="s">
        <v>114</v>
      </c>
      <c r="E53" s="134">
        <v>23144.1875</v>
      </c>
      <c r="F53" s="66">
        <v>75816.666666666672</v>
      </c>
      <c r="G53" s="22">
        <f t="shared" ref="G53:G61" si="6">(F53-E53)/E53</f>
        <v>2.2758404963089185</v>
      </c>
      <c r="H53" s="143">
        <v>75816.666666666672</v>
      </c>
      <c r="I53" s="22">
        <f t="shared" ref="I53:I61" si="7">(F53-H53)/H53</f>
        <v>0</v>
      </c>
    </row>
    <row r="54" spans="1:9" ht="16.5">
      <c r="A54" s="37"/>
      <c r="B54" s="92" t="s">
        <v>39</v>
      </c>
      <c r="C54" s="15" t="s">
        <v>116</v>
      </c>
      <c r="D54" s="11" t="s">
        <v>114</v>
      </c>
      <c r="E54" s="136">
        <v>37908.125</v>
      </c>
      <c r="F54" s="70">
        <v>75615</v>
      </c>
      <c r="G54" s="21">
        <f t="shared" si="6"/>
        <v>0.99469111173396207</v>
      </c>
      <c r="H54" s="196">
        <v>75615</v>
      </c>
      <c r="I54" s="21">
        <f t="shared" si="7"/>
        <v>0</v>
      </c>
    </row>
    <row r="55" spans="1:9" ht="16.5">
      <c r="A55" s="37"/>
      <c r="B55" s="92" t="s">
        <v>40</v>
      </c>
      <c r="C55" s="15" t="s">
        <v>117</v>
      </c>
      <c r="D55" s="11" t="s">
        <v>114</v>
      </c>
      <c r="E55" s="136">
        <v>25466</v>
      </c>
      <c r="F55" s="70">
        <v>61370.75</v>
      </c>
      <c r="G55" s="21">
        <f t="shared" si="6"/>
        <v>1.4099092908191313</v>
      </c>
      <c r="H55" s="196">
        <v>61370.75</v>
      </c>
      <c r="I55" s="21">
        <f t="shared" si="7"/>
        <v>0</v>
      </c>
    </row>
    <row r="56" spans="1:9" ht="16.5">
      <c r="A56" s="37"/>
      <c r="B56" s="92" t="s">
        <v>41</v>
      </c>
      <c r="C56" s="15" t="s">
        <v>118</v>
      </c>
      <c r="D56" s="11" t="s">
        <v>114</v>
      </c>
      <c r="E56" s="136">
        <v>32305.15</v>
      </c>
      <c r="F56" s="70">
        <v>90465</v>
      </c>
      <c r="G56" s="21">
        <f t="shared" si="6"/>
        <v>1.8003275019617613</v>
      </c>
      <c r="H56" s="196">
        <v>90465</v>
      </c>
      <c r="I56" s="21">
        <f t="shared" si="7"/>
        <v>0</v>
      </c>
    </row>
    <row r="57" spans="1:9" ht="16.5">
      <c r="A57" s="37"/>
      <c r="B57" s="92" t="s">
        <v>42</v>
      </c>
      <c r="C57" s="15" t="s">
        <v>198</v>
      </c>
      <c r="D57" s="11" t="s">
        <v>114</v>
      </c>
      <c r="E57" s="136">
        <v>17613.416666666664</v>
      </c>
      <c r="F57" s="98">
        <v>43413.333333333336</v>
      </c>
      <c r="G57" s="21">
        <f t="shared" si="6"/>
        <v>1.464787732836238</v>
      </c>
      <c r="H57" s="201">
        <v>44122.5</v>
      </c>
      <c r="I57" s="21">
        <f t="shared" si="7"/>
        <v>-1.6072676450034885E-2</v>
      </c>
    </row>
    <row r="58" spans="1:9" ht="16.5" customHeight="1" thickBot="1">
      <c r="A58" s="38"/>
      <c r="B58" s="93" t="s">
        <v>43</v>
      </c>
      <c r="C58" s="16" t="s">
        <v>119</v>
      </c>
      <c r="D58" s="12" t="s">
        <v>114</v>
      </c>
      <c r="E58" s="138">
        <v>4926.5874999999996</v>
      </c>
      <c r="F58" s="50">
        <v>32995</v>
      </c>
      <c r="G58" s="29">
        <f t="shared" si="6"/>
        <v>5.6973336005906727</v>
      </c>
      <c r="H58" s="188">
        <v>38250</v>
      </c>
      <c r="I58" s="29">
        <f t="shared" si="7"/>
        <v>-0.13738562091503267</v>
      </c>
    </row>
    <row r="59" spans="1:9" ht="16.5">
      <c r="A59" s="37"/>
      <c r="B59" s="94" t="s">
        <v>54</v>
      </c>
      <c r="C59" s="14" t="s">
        <v>121</v>
      </c>
      <c r="D59" s="11" t="s">
        <v>120</v>
      </c>
      <c r="E59" s="136">
        <v>41369.107142857145</v>
      </c>
      <c r="F59" s="68">
        <v>97042.571428571435</v>
      </c>
      <c r="G59" s="21">
        <f t="shared" si="6"/>
        <v>1.3457738909728187</v>
      </c>
      <c r="H59" s="195">
        <v>97206.857142857145</v>
      </c>
      <c r="I59" s="21">
        <f t="shared" si="7"/>
        <v>-1.6900630173062026E-3</v>
      </c>
    </row>
    <row r="60" spans="1:9" ht="16.5">
      <c r="A60" s="37"/>
      <c r="B60" s="92" t="s">
        <v>55</v>
      </c>
      <c r="C60" s="15" t="s">
        <v>122</v>
      </c>
      <c r="D60" s="13" t="s">
        <v>120</v>
      </c>
      <c r="E60" s="141">
        <v>41882.571428571428</v>
      </c>
      <c r="F60" s="70">
        <v>99489.666666666672</v>
      </c>
      <c r="G60" s="21">
        <f t="shared" si="6"/>
        <v>1.3754431323860137</v>
      </c>
      <c r="H60" s="196">
        <v>99531.333333333328</v>
      </c>
      <c r="I60" s="21">
        <f t="shared" si="7"/>
        <v>-4.1862863955729486E-4</v>
      </c>
    </row>
    <row r="61" spans="1:9" ht="16.5" customHeight="1" thickBot="1">
      <c r="A61" s="38"/>
      <c r="B61" s="93" t="s">
        <v>56</v>
      </c>
      <c r="C61" s="16" t="s">
        <v>123</v>
      </c>
      <c r="D61" s="12" t="s">
        <v>120</v>
      </c>
      <c r="E61" s="138">
        <v>281720</v>
      </c>
      <c r="F61" s="73">
        <v>598000</v>
      </c>
      <c r="G61" s="29">
        <f t="shared" si="6"/>
        <v>1.1226749964503762</v>
      </c>
      <c r="H61" s="197">
        <v>598000</v>
      </c>
      <c r="I61" s="29">
        <f t="shared" si="7"/>
        <v>0</v>
      </c>
    </row>
    <row r="62" spans="1:9" ht="17.25" customHeight="1" thickBot="1">
      <c r="A62" s="37" t="s">
        <v>53</v>
      </c>
      <c r="B62" s="27" t="s">
        <v>58</v>
      </c>
      <c r="C62" s="5"/>
      <c r="D62" s="6"/>
      <c r="E62" s="150"/>
      <c r="F62" s="52"/>
      <c r="G62" s="41"/>
      <c r="H62" s="139"/>
      <c r="I62" s="8"/>
    </row>
    <row r="63" spans="1:9" ht="16.5">
      <c r="A63" s="33"/>
      <c r="B63" s="34" t="s">
        <v>59</v>
      </c>
      <c r="C63" s="15" t="s">
        <v>128</v>
      </c>
      <c r="D63" s="20" t="s">
        <v>124</v>
      </c>
      <c r="E63" s="134">
        <v>48280.525000000001</v>
      </c>
      <c r="F63" s="54">
        <v>197297.875</v>
      </c>
      <c r="G63" s="21">
        <f t="shared" ref="G63:G68" si="8">(F63-E63)/E63</f>
        <v>3.0864898424364688</v>
      </c>
      <c r="H63" s="190">
        <v>193261.625</v>
      </c>
      <c r="I63" s="21">
        <f t="shared" ref="I63:I74" si="9">(F63-H63)/H63</f>
        <v>2.0884901490401935E-2</v>
      </c>
    </row>
    <row r="64" spans="1:9" ht="16.5">
      <c r="A64" s="37"/>
      <c r="B64" s="34" t="s">
        <v>60</v>
      </c>
      <c r="C64" s="15" t="s">
        <v>129</v>
      </c>
      <c r="D64" s="13" t="s">
        <v>215</v>
      </c>
      <c r="E64" s="136">
        <v>345021.77380952379</v>
      </c>
      <c r="F64" s="46">
        <v>900578</v>
      </c>
      <c r="G64" s="21">
        <f t="shared" si="8"/>
        <v>1.6102062778715589</v>
      </c>
      <c r="H64" s="184">
        <v>900578</v>
      </c>
      <c r="I64" s="21">
        <f t="shared" si="9"/>
        <v>0</v>
      </c>
    </row>
    <row r="65" spans="1:9" ht="16.5">
      <c r="A65" s="37"/>
      <c r="B65" s="34" t="s">
        <v>61</v>
      </c>
      <c r="C65" s="15" t="s">
        <v>130</v>
      </c>
      <c r="D65" s="13" t="s">
        <v>216</v>
      </c>
      <c r="E65" s="136">
        <v>153791.44196428571</v>
      </c>
      <c r="F65" s="46">
        <v>497631.14285714284</v>
      </c>
      <c r="G65" s="21">
        <f t="shared" si="8"/>
        <v>2.2357531505082413</v>
      </c>
      <c r="H65" s="184">
        <v>527169</v>
      </c>
      <c r="I65" s="21">
        <f t="shared" si="9"/>
        <v>-5.60310965607939E-2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36">
        <v>76916.000000000015</v>
      </c>
      <c r="F66" s="46">
        <v>200376</v>
      </c>
      <c r="G66" s="21">
        <f t="shared" si="8"/>
        <v>1.6051276717458001</v>
      </c>
      <c r="H66" s="184">
        <v>200376</v>
      </c>
      <c r="I66" s="21">
        <f t="shared" si="9"/>
        <v>0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36">
        <v>38145</v>
      </c>
      <c r="F67" s="46">
        <v>110274.77777777778</v>
      </c>
      <c r="G67" s="21">
        <f t="shared" si="8"/>
        <v>1.8909366306928244</v>
      </c>
      <c r="H67" s="184">
        <v>110274.77777777778</v>
      </c>
      <c r="I67" s="21">
        <f t="shared" si="9"/>
        <v>0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38">
        <v>32192.916666666664</v>
      </c>
      <c r="F68" s="58">
        <v>104226.33333333333</v>
      </c>
      <c r="G68" s="31">
        <f t="shared" si="8"/>
        <v>2.237554845139329</v>
      </c>
      <c r="H68" s="193">
        <v>102571.6</v>
      </c>
      <c r="I68" s="31">
        <f t="shared" si="9"/>
        <v>1.6132470716390526E-2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50"/>
      <c r="F69" s="52"/>
      <c r="G69" s="52"/>
      <c r="H69" s="139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34">
        <v>41016.303571428572</v>
      </c>
      <c r="F70" s="43">
        <v>97629.75</v>
      </c>
      <c r="G70" s="21">
        <f>(F70-E70)/E70</f>
        <v>1.3802669060604384</v>
      </c>
      <c r="H70" s="182">
        <v>95131</v>
      </c>
      <c r="I70" s="21">
        <f t="shared" si="9"/>
        <v>2.626641157982151E-2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36">
        <v>25967.895833333332</v>
      </c>
      <c r="F71" s="47">
        <v>78116.333333333328</v>
      </c>
      <c r="G71" s="21">
        <f>(F71-E71)/E71</f>
        <v>2.0081887972247783</v>
      </c>
      <c r="H71" s="185">
        <v>76118</v>
      </c>
      <c r="I71" s="21">
        <f t="shared" si="9"/>
        <v>2.6253098259719495E-2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36">
        <v>15495.303571428572</v>
      </c>
      <c r="F72" s="47">
        <v>40927.166666666664</v>
      </c>
      <c r="G72" s="21">
        <f>(F72-E72)/E72</f>
        <v>1.6412626560044496</v>
      </c>
      <c r="H72" s="185">
        <v>40552.166666666664</v>
      </c>
      <c r="I72" s="21">
        <f t="shared" si="9"/>
        <v>9.2473480660712742E-3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36">
        <v>25006.0625</v>
      </c>
      <c r="F73" s="47">
        <v>49932.5</v>
      </c>
      <c r="G73" s="21">
        <f>(F73-E73)/E73</f>
        <v>0.99681577217524753</v>
      </c>
      <c r="H73" s="185">
        <v>49932.5</v>
      </c>
      <c r="I73" s="21">
        <f t="shared" si="9"/>
        <v>0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38">
        <v>16546.5</v>
      </c>
      <c r="F74" s="50">
        <v>45382.875</v>
      </c>
      <c r="G74" s="21">
        <f>(F74-E74)/E74</f>
        <v>1.7427477109962832</v>
      </c>
      <c r="H74" s="188">
        <v>45382.875</v>
      </c>
      <c r="I74" s="21">
        <f t="shared" si="9"/>
        <v>0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50"/>
      <c r="F75" s="52"/>
      <c r="G75" s="52"/>
      <c r="H75" s="139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36">
        <v>15159.6</v>
      </c>
      <c r="F76" s="43">
        <v>29951.599999999999</v>
      </c>
      <c r="G76" s="22">
        <f t="shared" ref="G76:G82" si="10">(F76-E76)/E76</f>
        <v>0.97575133908546385</v>
      </c>
      <c r="H76" s="182">
        <v>28942</v>
      </c>
      <c r="I76" s="22">
        <f t="shared" ref="I76:I82" si="11">(F76-H76)/H76</f>
        <v>3.4883560223896021E-2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36">
        <v>13668.75</v>
      </c>
      <c r="F77" s="32">
        <v>41703.5</v>
      </c>
      <c r="G77" s="21">
        <f t="shared" si="10"/>
        <v>2.0510105166895292</v>
      </c>
      <c r="H77" s="176">
        <v>41584.75</v>
      </c>
      <c r="I77" s="21">
        <f t="shared" si="11"/>
        <v>2.8556141373941167E-3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36">
        <v>6642.875</v>
      </c>
      <c r="F78" s="47">
        <v>19512.571428571428</v>
      </c>
      <c r="G78" s="21">
        <f t="shared" si="10"/>
        <v>1.9373684479342796</v>
      </c>
      <c r="H78" s="185">
        <v>19083.285714285714</v>
      </c>
      <c r="I78" s="21">
        <f t="shared" si="11"/>
        <v>2.24953774058076E-2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36">
        <v>11590.822916666668</v>
      </c>
      <c r="F79" s="47">
        <v>36450.428571428572</v>
      </c>
      <c r="G79" s="21">
        <f t="shared" si="10"/>
        <v>2.1447662373493599</v>
      </c>
      <c r="H79" s="185">
        <v>34477.875</v>
      </c>
      <c r="I79" s="21">
        <f t="shared" si="11"/>
        <v>5.7212156243056526E-2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42">
        <v>21529.214285714286</v>
      </c>
      <c r="F80" s="61">
        <v>44779.75</v>
      </c>
      <c r="G80" s="21">
        <f t="shared" si="10"/>
        <v>1.0799528215813063</v>
      </c>
      <c r="H80" s="194">
        <v>44404.75</v>
      </c>
      <c r="I80" s="21">
        <f t="shared" si="11"/>
        <v>8.4450424785636677E-3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42">
        <v>56750</v>
      </c>
      <c r="F81" s="61">
        <v>156666</v>
      </c>
      <c r="G81" s="21">
        <f t="shared" si="10"/>
        <v>1.7606343612334803</v>
      </c>
      <c r="H81" s="194">
        <v>156666</v>
      </c>
      <c r="I81" s="21">
        <f t="shared" si="11"/>
        <v>0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38">
        <v>25498.333333333336</v>
      </c>
      <c r="F82" s="50">
        <v>66287.3</v>
      </c>
      <c r="G82" s="23">
        <f t="shared" si="10"/>
        <v>1.5996718739786913</v>
      </c>
      <c r="H82" s="188">
        <v>65597.3</v>
      </c>
      <c r="I82" s="23">
        <f t="shared" si="11"/>
        <v>1.0518725618280021E-2</v>
      </c>
    </row>
    <row r="83" spans="1:9">
      <c r="E83"/>
      <c r="F83"/>
      <c r="H83"/>
    </row>
    <row r="84" spans="1:9">
      <c r="H84" s="205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A70" zoomScaleNormal="100" workbookViewId="0">
      <selection activeCell="E90" sqref="E90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20" t="s">
        <v>201</v>
      </c>
      <c r="B9" s="220"/>
      <c r="C9" s="220"/>
      <c r="D9" s="220"/>
      <c r="E9" s="220"/>
      <c r="F9" s="220"/>
      <c r="G9" s="220"/>
      <c r="H9" s="220"/>
      <c r="I9" s="220"/>
    </row>
    <row r="10" spans="1:9" ht="18">
      <c r="A10" s="2" t="s">
        <v>222</v>
      </c>
      <c r="B10" s="2"/>
      <c r="C10" s="2"/>
    </row>
    <row r="11" spans="1:9" ht="18">
      <c r="A11" s="2"/>
      <c r="B11" s="2"/>
      <c r="C11" s="2"/>
    </row>
    <row r="12" spans="1:9" ht="4.5" customHeight="1" thickBot="1">
      <c r="A12" s="2"/>
      <c r="B12" s="2"/>
      <c r="C12" s="2"/>
    </row>
    <row r="13" spans="1:9" s="126" customFormat="1" ht="24.75" customHeight="1">
      <c r="A13" s="221" t="s">
        <v>3</v>
      </c>
      <c r="B13" s="227"/>
      <c r="C13" s="229" t="s">
        <v>0</v>
      </c>
      <c r="D13" s="223" t="s">
        <v>23</v>
      </c>
      <c r="E13" s="223" t="s">
        <v>217</v>
      </c>
      <c r="F13" s="240" t="s">
        <v>225</v>
      </c>
      <c r="G13" s="223" t="s">
        <v>197</v>
      </c>
      <c r="H13" s="240" t="s">
        <v>220</v>
      </c>
      <c r="I13" s="223" t="s">
        <v>187</v>
      </c>
    </row>
    <row r="14" spans="1:9" s="126" customFormat="1" ht="33.75" customHeight="1" thickBot="1">
      <c r="A14" s="222"/>
      <c r="B14" s="228"/>
      <c r="C14" s="230"/>
      <c r="D14" s="243"/>
      <c r="E14" s="224"/>
      <c r="F14" s="241"/>
      <c r="G14" s="242"/>
      <c r="H14" s="241"/>
      <c r="I14" s="242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9"/>
      <c r="B16" s="180" t="s">
        <v>15</v>
      </c>
      <c r="C16" s="163" t="s">
        <v>95</v>
      </c>
      <c r="D16" s="160" t="s">
        <v>82</v>
      </c>
      <c r="E16" s="181">
        <v>8316.0249999999996</v>
      </c>
      <c r="F16" s="181">
        <v>22933.266666666666</v>
      </c>
      <c r="G16" s="169">
        <f t="shared" ref="G16:G31" si="0">(F16-E16)/E16</f>
        <v>1.7577197839913501</v>
      </c>
      <c r="H16" s="181">
        <v>25936</v>
      </c>
      <c r="I16" s="169">
        <f t="shared" ref="I16:I31" si="1">(F16-H16)/H16</f>
        <v>-0.11577472753444377</v>
      </c>
    </row>
    <row r="17" spans="1:9" ht="16.5">
      <c r="A17" s="130"/>
      <c r="B17" s="177" t="s">
        <v>14</v>
      </c>
      <c r="C17" s="164" t="s">
        <v>94</v>
      </c>
      <c r="D17" s="160" t="s">
        <v>81</v>
      </c>
      <c r="E17" s="184">
        <v>3524.1652777777781</v>
      </c>
      <c r="F17" s="184">
        <v>7330.4444444444443</v>
      </c>
      <c r="G17" s="169">
        <f t="shared" si="0"/>
        <v>1.0800512650946892</v>
      </c>
      <c r="H17" s="184">
        <v>8159.375</v>
      </c>
      <c r="I17" s="169">
        <f t="shared" si="1"/>
        <v>-0.10159240818758246</v>
      </c>
    </row>
    <row r="18" spans="1:9" ht="16.5">
      <c r="A18" s="130"/>
      <c r="B18" s="177" t="s">
        <v>9</v>
      </c>
      <c r="C18" s="164" t="s">
        <v>88</v>
      </c>
      <c r="D18" s="160" t="s">
        <v>161</v>
      </c>
      <c r="E18" s="184">
        <v>10948.825000000001</v>
      </c>
      <c r="F18" s="184">
        <v>21799.888888888891</v>
      </c>
      <c r="G18" s="169">
        <f t="shared" si="0"/>
        <v>0.99107108652196829</v>
      </c>
      <c r="H18" s="184">
        <v>24041.555555555555</v>
      </c>
      <c r="I18" s="169">
        <f t="shared" si="1"/>
        <v>-9.3241332137872293E-2</v>
      </c>
    </row>
    <row r="19" spans="1:9" ht="16.5">
      <c r="A19" s="130"/>
      <c r="B19" s="177" t="s">
        <v>12</v>
      </c>
      <c r="C19" s="164" t="s">
        <v>92</v>
      </c>
      <c r="D19" s="160" t="s">
        <v>81</v>
      </c>
      <c r="E19" s="184">
        <v>2992.5416666666665</v>
      </c>
      <c r="F19" s="184">
        <v>7496.875</v>
      </c>
      <c r="G19" s="169">
        <f t="shared" si="0"/>
        <v>1.5051865053396642</v>
      </c>
      <c r="H19" s="184">
        <v>8171.875</v>
      </c>
      <c r="I19" s="169">
        <f t="shared" si="1"/>
        <v>-8.2600382409177817E-2</v>
      </c>
    </row>
    <row r="20" spans="1:9" ht="16.5">
      <c r="A20" s="130"/>
      <c r="B20" s="177" t="s">
        <v>8</v>
      </c>
      <c r="C20" s="164" t="s">
        <v>89</v>
      </c>
      <c r="D20" s="160" t="s">
        <v>161</v>
      </c>
      <c r="E20" s="184">
        <v>16542.545833333334</v>
      </c>
      <c r="F20" s="184">
        <v>27833.222222222223</v>
      </c>
      <c r="G20" s="169">
        <f t="shared" si="0"/>
        <v>0.68252350651724392</v>
      </c>
      <c r="H20" s="184">
        <v>29577.714285714286</v>
      </c>
      <c r="I20" s="169">
        <f t="shared" si="1"/>
        <v>-5.897994843822784E-2</v>
      </c>
    </row>
    <row r="21" spans="1:9" ht="16.5">
      <c r="A21" s="130"/>
      <c r="B21" s="177" t="s">
        <v>11</v>
      </c>
      <c r="C21" s="164" t="s">
        <v>91</v>
      </c>
      <c r="D21" s="160" t="s">
        <v>81</v>
      </c>
      <c r="E21" s="184">
        <v>2248.0694444444443</v>
      </c>
      <c r="F21" s="184">
        <v>7063.7111111111117</v>
      </c>
      <c r="G21" s="169">
        <f t="shared" si="0"/>
        <v>2.1421231797653548</v>
      </c>
      <c r="H21" s="184">
        <v>7502.6666666666661</v>
      </c>
      <c r="I21" s="169">
        <f t="shared" si="1"/>
        <v>-5.8506605058941855E-2</v>
      </c>
    </row>
    <row r="22" spans="1:9" ht="16.5">
      <c r="A22" s="130"/>
      <c r="B22" s="177" t="s">
        <v>5</v>
      </c>
      <c r="C22" s="164" t="s">
        <v>85</v>
      </c>
      <c r="D22" s="160" t="s">
        <v>161</v>
      </c>
      <c r="E22" s="184">
        <v>10339.823958333334</v>
      </c>
      <c r="F22" s="184">
        <v>19312.375</v>
      </c>
      <c r="G22" s="169">
        <f t="shared" si="0"/>
        <v>0.8677663254058865</v>
      </c>
      <c r="H22" s="184">
        <v>20493.625</v>
      </c>
      <c r="I22" s="169">
        <f t="shared" si="1"/>
        <v>-5.7639875815040043E-2</v>
      </c>
    </row>
    <row r="23" spans="1:9" ht="16.5">
      <c r="A23" s="130"/>
      <c r="B23" s="177" t="s">
        <v>18</v>
      </c>
      <c r="C23" s="164" t="s">
        <v>98</v>
      </c>
      <c r="D23" s="162" t="s">
        <v>83</v>
      </c>
      <c r="E23" s="184">
        <v>9215.1152777777788</v>
      </c>
      <c r="F23" s="184">
        <v>20926.599999999999</v>
      </c>
      <c r="G23" s="169">
        <f t="shared" si="0"/>
        <v>1.2708994265611009</v>
      </c>
      <c r="H23" s="184">
        <v>21843.75</v>
      </c>
      <c r="I23" s="169">
        <f t="shared" si="1"/>
        <v>-4.1986838340486478E-2</v>
      </c>
    </row>
    <row r="24" spans="1:9" ht="16.5">
      <c r="A24" s="130"/>
      <c r="B24" s="177" t="s">
        <v>17</v>
      </c>
      <c r="C24" s="164" t="s">
        <v>97</v>
      </c>
      <c r="D24" s="162" t="s">
        <v>161</v>
      </c>
      <c r="E24" s="184">
        <v>4533.3590277777785</v>
      </c>
      <c r="F24" s="184">
        <v>16794.3</v>
      </c>
      <c r="G24" s="169">
        <f t="shared" si="0"/>
        <v>2.7046040027040279</v>
      </c>
      <c r="H24" s="184">
        <v>17013.777777777777</v>
      </c>
      <c r="I24" s="169">
        <f t="shared" si="1"/>
        <v>-1.2900002612261976E-2</v>
      </c>
    </row>
    <row r="25" spans="1:9" ht="16.5">
      <c r="A25" s="130"/>
      <c r="B25" s="177" t="s">
        <v>16</v>
      </c>
      <c r="C25" s="164" t="s">
        <v>96</v>
      </c>
      <c r="D25" s="162" t="s">
        <v>81</v>
      </c>
      <c r="E25" s="184">
        <v>2770.6812500000001</v>
      </c>
      <c r="F25" s="184">
        <v>7368.75</v>
      </c>
      <c r="G25" s="169">
        <f t="shared" si="0"/>
        <v>1.6595444712378951</v>
      </c>
      <c r="H25" s="184">
        <v>7384.25</v>
      </c>
      <c r="I25" s="169">
        <f t="shared" si="1"/>
        <v>-2.0990621931814336E-3</v>
      </c>
    </row>
    <row r="26" spans="1:9" ht="16.5">
      <c r="A26" s="130"/>
      <c r="B26" s="177" t="s">
        <v>10</v>
      </c>
      <c r="C26" s="164" t="s">
        <v>90</v>
      </c>
      <c r="D26" s="162" t="s">
        <v>161</v>
      </c>
      <c r="E26" s="184">
        <v>10751.233333333334</v>
      </c>
      <c r="F26" s="184">
        <v>20288.711111111112</v>
      </c>
      <c r="G26" s="169">
        <f t="shared" si="0"/>
        <v>0.88710545870189572</v>
      </c>
      <c r="H26" s="184">
        <v>20138.777777777777</v>
      </c>
      <c r="I26" s="169">
        <f t="shared" si="1"/>
        <v>7.4450065931398728E-3</v>
      </c>
    </row>
    <row r="27" spans="1:9" ht="16.5">
      <c r="A27" s="130"/>
      <c r="B27" s="177" t="s">
        <v>13</v>
      </c>
      <c r="C27" s="164" t="s">
        <v>93</v>
      </c>
      <c r="D27" s="162" t="s">
        <v>81</v>
      </c>
      <c r="E27" s="184">
        <v>2802.1944444444443</v>
      </c>
      <c r="F27" s="184">
        <v>7714.2857142857147</v>
      </c>
      <c r="G27" s="169">
        <f t="shared" si="0"/>
        <v>1.7529444752057983</v>
      </c>
      <c r="H27" s="184">
        <v>7546.75</v>
      </c>
      <c r="I27" s="169">
        <f t="shared" si="1"/>
        <v>2.2199717002115437E-2</v>
      </c>
    </row>
    <row r="28" spans="1:9" ht="16.5">
      <c r="A28" s="130"/>
      <c r="B28" s="177" t="s">
        <v>7</v>
      </c>
      <c r="C28" s="164" t="s">
        <v>87</v>
      </c>
      <c r="D28" s="162" t="s">
        <v>161</v>
      </c>
      <c r="E28" s="184">
        <v>6079.0249999999996</v>
      </c>
      <c r="F28" s="184">
        <v>13182.666666666668</v>
      </c>
      <c r="G28" s="169">
        <f t="shared" si="0"/>
        <v>1.168549506979601</v>
      </c>
      <c r="H28" s="184">
        <v>12774.888888888889</v>
      </c>
      <c r="I28" s="169">
        <f t="shared" si="1"/>
        <v>3.1920260232748382E-2</v>
      </c>
    </row>
    <row r="29" spans="1:9" ht="17.25" thickBot="1">
      <c r="A29" s="131"/>
      <c r="B29" s="177" t="s">
        <v>19</v>
      </c>
      <c r="C29" s="164" t="s">
        <v>99</v>
      </c>
      <c r="D29" s="162" t="s">
        <v>161</v>
      </c>
      <c r="E29" s="184">
        <v>9805.7249999999985</v>
      </c>
      <c r="F29" s="184">
        <v>21310.37777777778</v>
      </c>
      <c r="G29" s="169">
        <f t="shared" si="0"/>
        <v>1.1732587623839934</v>
      </c>
      <c r="H29" s="184">
        <v>20566.666666666664</v>
      </c>
      <c r="I29" s="169">
        <f t="shared" si="1"/>
        <v>3.6160994057266554E-2</v>
      </c>
    </row>
    <row r="30" spans="1:9" ht="16.5">
      <c r="A30" s="37"/>
      <c r="B30" s="177" t="s">
        <v>6</v>
      </c>
      <c r="C30" s="164" t="s">
        <v>86</v>
      </c>
      <c r="D30" s="162" t="s">
        <v>161</v>
      </c>
      <c r="E30" s="184">
        <v>6930.9083333333328</v>
      </c>
      <c r="F30" s="184">
        <v>20082.666666666664</v>
      </c>
      <c r="G30" s="169">
        <f t="shared" si="0"/>
        <v>1.8975519081794232</v>
      </c>
      <c r="H30" s="184">
        <v>18411</v>
      </c>
      <c r="I30" s="169">
        <f t="shared" si="1"/>
        <v>9.0797168359495098E-2</v>
      </c>
    </row>
    <row r="31" spans="1:9" ht="17.25" thickBot="1">
      <c r="A31" s="38"/>
      <c r="B31" s="178" t="s">
        <v>4</v>
      </c>
      <c r="C31" s="165" t="s">
        <v>84</v>
      </c>
      <c r="D31" s="161" t="s">
        <v>161</v>
      </c>
      <c r="E31" s="187">
        <v>11696.087500000001</v>
      </c>
      <c r="F31" s="187">
        <v>22922.044444444444</v>
      </c>
      <c r="G31" s="171">
        <f t="shared" si="0"/>
        <v>0.95980445977720674</v>
      </c>
      <c r="H31" s="187">
        <v>20124.888888888891</v>
      </c>
      <c r="I31" s="171">
        <f t="shared" si="1"/>
        <v>0.13898986329807192</v>
      </c>
    </row>
    <row r="32" spans="1:9" ht="15.75" customHeight="1" thickBot="1">
      <c r="A32" s="233" t="s">
        <v>188</v>
      </c>
      <c r="B32" s="234"/>
      <c r="C32" s="234"/>
      <c r="D32" s="235"/>
      <c r="E32" s="99">
        <f>SUM(E16:E31)</f>
        <v>119496.32534722221</v>
      </c>
      <c r="F32" s="100">
        <f>SUM(F16:F31)</f>
        <v>264360.1857142857</v>
      </c>
      <c r="G32" s="101">
        <f t="shared" ref="G32" si="2">(F32-E32)/E32</f>
        <v>1.2122871556604813</v>
      </c>
      <c r="H32" s="100">
        <f>SUM(H16:H31)</f>
        <v>269687.56150793651</v>
      </c>
      <c r="I32" s="104">
        <f t="shared" ref="I32" si="3">(F32-H32)/H32</f>
        <v>-1.975388024521119E-2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79" t="s">
        <v>29</v>
      </c>
      <c r="C34" s="166" t="s">
        <v>103</v>
      </c>
      <c r="D34" s="168" t="s">
        <v>161</v>
      </c>
      <c r="E34" s="190">
        <v>9126.1866071428576</v>
      </c>
      <c r="F34" s="190">
        <v>20037.5</v>
      </c>
      <c r="G34" s="169">
        <f>(F34-E34)/E34</f>
        <v>1.195604896388718</v>
      </c>
      <c r="H34" s="190">
        <v>23000</v>
      </c>
      <c r="I34" s="169">
        <f>(F34-H34)/H34</f>
        <v>-0.12880434782608696</v>
      </c>
    </row>
    <row r="35" spans="1:9" ht="16.5">
      <c r="A35" s="37"/>
      <c r="B35" s="177" t="s">
        <v>30</v>
      </c>
      <c r="C35" s="164" t="s">
        <v>104</v>
      </c>
      <c r="D35" s="160" t="s">
        <v>161</v>
      </c>
      <c r="E35" s="184">
        <v>9277.7625000000007</v>
      </c>
      <c r="F35" s="184">
        <v>28177.633333333331</v>
      </c>
      <c r="G35" s="169">
        <f>(F35-E35)/E35</f>
        <v>2.0371151808782915</v>
      </c>
      <c r="H35" s="184">
        <v>31343.777777777777</v>
      </c>
      <c r="I35" s="169">
        <f>(F35-H35)/H35</f>
        <v>-0.10101349195658189</v>
      </c>
    </row>
    <row r="36" spans="1:9" ht="16.5">
      <c r="A36" s="37"/>
      <c r="B36" s="179" t="s">
        <v>28</v>
      </c>
      <c r="C36" s="164" t="s">
        <v>102</v>
      </c>
      <c r="D36" s="160" t="s">
        <v>161</v>
      </c>
      <c r="E36" s="184">
        <v>13432.87222222222</v>
      </c>
      <c r="F36" s="184">
        <v>39676.157142857141</v>
      </c>
      <c r="G36" s="169">
        <f>(F36-E36)/E36</f>
        <v>1.9536614721325365</v>
      </c>
      <c r="H36" s="184">
        <v>40264.28571428571</v>
      </c>
      <c r="I36" s="169">
        <f>(F36-H36)/H36</f>
        <v>-1.4606705694518315E-2</v>
      </c>
    </row>
    <row r="37" spans="1:9" ht="16.5">
      <c r="A37" s="37"/>
      <c r="B37" s="177" t="s">
        <v>27</v>
      </c>
      <c r="C37" s="164" t="s">
        <v>101</v>
      </c>
      <c r="D37" s="160" t="s">
        <v>161</v>
      </c>
      <c r="E37" s="184">
        <v>10559.433333333332</v>
      </c>
      <c r="F37" s="184">
        <v>17072.044444444444</v>
      </c>
      <c r="G37" s="169">
        <f>(F37-E37)/E37</f>
        <v>0.61675763324841726</v>
      </c>
      <c r="H37" s="184">
        <v>17322.111111111109</v>
      </c>
      <c r="I37" s="169">
        <f>(F37-H37)/H37</f>
        <v>-1.4436269636110504E-2</v>
      </c>
    </row>
    <row r="38" spans="1:9" ht="17.25" thickBot="1">
      <c r="A38" s="38"/>
      <c r="B38" s="179" t="s">
        <v>26</v>
      </c>
      <c r="C38" s="164" t="s">
        <v>100</v>
      </c>
      <c r="D38" s="172" t="s">
        <v>161</v>
      </c>
      <c r="E38" s="187">
        <v>11324.712500000001</v>
      </c>
      <c r="F38" s="187">
        <v>17899.822222222225</v>
      </c>
      <c r="G38" s="171">
        <f>(F38-E38)/E38</f>
        <v>0.58059837918377377</v>
      </c>
      <c r="H38" s="187">
        <v>17427.666666666664</v>
      </c>
      <c r="I38" s="171">
        <f>(F38-H38)/H38</f>
        <v>2.7092298962696899E-2</v>
      </c>
    </row>
    <row r="39" spans="1:9" ht="15.75" customHeight="1" thickBot="1">
      <c r="A39" s="233" t="s">
        <v>189</v>
      </c>
      <c r="B39" s="234"/>
      <c r="C39" s="234"/>
      <c r="D39" s="235"/>
      <c r="E39" s="83">
        <f>SUM(E34:E38)</f>
        <v>53720.967162698413</v>
      </c>
      <c r="F39" s="102">
        <f>SUM(F34:F38)</f>
        <v>122863.15714285715</v>
      </c>
      <c r="G39" s="103">
        <f t="shared" ref="G39" si="4">(F39-E39)/E39</f>
        <v>1.2870615261031295</v>
      </c>
      <c r="H39" s="102">
        <f>SUM(H34:H38)</f>
        <v>129357.84126984127</v>
      </c>
      <c r="I39" s="104">
        <f t="shared" ref="I39" si="5">(F39-H39)/H39</f>
        <v>-5.0207115882802744E-2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80" t="s">
        <v>31</v>
      </c>
      <c r="C41" s="164" t="s">
        <v>105</v>
      </c>
      <c r="D41" s="168" t="s">
        <v>161</v>
      </c>
      <c r="E41" s="182">
        <v>266958.04166666669</v>
      </c>
      <c r="F41" s="184">
        <v>516462.25</v>
      </c>
      <c r="G41" s="169">
        <f t="shared" ref="G41:G46" si="6">(F41-E41)/E41</f>
        <v>0.9346195633427411</v>
      </c>
      <c r="H41" s="184">
        <v>527712.25</v>
      </c>
      <c r="I41" s="169">
        <f t="shared" ref="I41:I46" si="7">(F41-H41)/H41</f>
        <v>-2.1318436325857511E-2</v>
      </c>
    </row>
    <row r="42" spans="1:9" ht="16.5">
      <c r="A42" s="37"/>
      <c r="B42" s="177" t="s">
        <v>33</v>
      </c>
      <c r="C42" s="164" t="s">
        <v>107</v>
      </c>
      <c r="D42" s="160" t="s">
        <v>161</v>
      </c>
      <c r="E42" s="185">
        <v>117911.375</v>
      </c>
      <c r="F42" s="184">
        <v>239169.6</v>
      </c>
      <c r="G42" s="169">
        <f t="shared" si="6"/>
        <v>1.0283844540019995</v>
      </c>
      <c r="H42" s="184">
        <v>238169.60000000001</v>
      </c>
      <c r="I42" s="169">
        <f t="shared" si="7"/>
        <v>4.1986886655559731E-3</v>
      </c>
    </row>
    <row r="43" spans="1:9" ht="16.5">
      <c r="A43" s="37"/>
      <c r="B43" s="179" t="s">
        <v>35</v>
      </c>
      <c r="C43" s="164" t="s">
        <v>152</v>
      </c>
      <c r="D43" s="160" t="s">
        <v>161</v>
      </c>
      <c r="E43" s="185">
        <v>35862.166666666664</v>
      </c>
      <c r="F43" s="192">
        <v>116999.33333333333</v>
      </c>
      <c r="G43" s="169">
        <f t="shared" si="6"/>
        <v>2.2624725221101158</v>
      </c>
      <c r="H43" s="192">
        <v>115666</v>
      </c>
      <c r="I43" s="169">
        <f t="shared" si="7"/>
        <v>1.1527443962212997E-2</v>
      </c>
    </row>
    <row r="44" spans="1:9" ht="16.5">
      <c r="A44" s="37"/>
      <c r="B44" s="177" t="s">
        <v>34</v>
      </c>
      <c r="C44" s="164" t="s">
        <v>154</v>
      </c>
      <c r="D44" s="160" t="s">
        <v>161</v>
      </c>
      <c r="E44" s="185">
        <v>42493.75</v>
      </c>
      <c r="F44" s="185">
        <v>112986</v>
      </c>
      <c r="G44" s="169">
        <f t="shared" si="6"/>
        <v>1.6588851301662009</v>
      </c>
      <c r="H44" s="185">
        <v>111141.14285714286</v>
      </c>
      <c r="I44" s="169">
        <f t="shared" si="7"/>
        <v>1.6599227751584875E-2</v>
      </c>
    </row>
    <row r="45" spans="1:9" ht="16.5">
      <c r="A45" s="37"/>
      <c r="B45" s="177" t="s">
        <v>32</v>
      </c>
      <c r="C45" s="164" t="s">
        <v>106</v>
      </c>
      <c r="D45" s="160" t="s">
        <v>161</v>
      </c>
      <c r="E45" s="185">
        <v>156076.9375</v>
      </c>
      <c r="F45" s="185">
        <v>357408.1333333333</v>
      </c>
      <c r="G45" s="169">
        <f t="shared" si="6"/>
        <v>1.2899484001813741</v>
      </c>
      <c r="H45" s="185">
        <v>348058.16666666663</v>
      </c>
      <c r="I45" s="169">
        <f t="shared" si="7"/>
        <v>2.6863230235942389E-2</v>
      </c>
    </row>
    <row r="46" spans="1:9" ht="16.5" customHeight="1" thickBot="1">
      <c r="A46" s="38"/>
      <c r="B46" s="177" t="s">
        <v>36</v>
      </c>
      <c r="C46" s="164" t="s">
        <v>153</v>
      </c>
      <c r="D46" s="160" t="s">
        <v>161</v>
      </c>
      <c r="E46" s="188">
        <v>74667.05357142858</v>
      </c>
      <c r="F46" s="188">
        <v>264596.14285714284</v>
      </c>
      <c r="G46" s="175">
        <f t="shared" si="6"/>
        <v>2.543679979336841</v>
      </c>
      <c r="H46" s="188">
        <v>255896.625</v>
      </c>
      <c r="I46" s="175">
        <f t="shared" si="7"/>
        <v>3.3996219595091734E-2</v>
      </c>
    </row>
    <row r="47" spans="1:9" ht="15.75" customHeight="1" thickBot="1">
      <c r="A47" s="233" t="s">
        <v>190</v>
      </c>
      <c r="B47" s="234"/>
      <c r="C47" s="234"/>
      <c r="D47" s="235"/>
      <c r="E47" s="83">
        <f>SUM(E41:E46)</f>
        <v>693969.32440476189</v>
      </c>
      <c r="F47" s="83">
        <f>SUM(F41:F46)</f>
        <v>1607621.4595238096</v>
      </c>
      <c r="G47" s="103">
        <f t="shared" ref="G47" si="8">(F47-E47)/E47</f>
        <v>1.3165598290712839</v>
      </c>
      <c r="H47" s="102">
        <f>SUM(H41:H46)</f>
        <v>1596643.7845238093</v>
      </c>
      <c r="I47" s="104">
        <f t="shared" ref="I47" si="9">(F47-H47)/H47</f>
        <v>6.8754690973693378E-3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77" t="s">
        <v>49</v>
      </c>
      <c r="C49" s="164" t="s">
        <v>158</v>
      </c>
      <c r="D49" s="168" t="s">
        <v>199</v>
      </c>
      <c r="E49" s="182">
        <v>16640</v>
      </c>
      <c r="F49" s="182">
        <v>36999</v>
      </c>
      <c r="G49" s="169">
        <f t="shared" ref="G49:G54" si="10">(F49-E49)/E49</f>
        <v>1.2234975961538461</v>
      </c>
      <c r="H49" s="182">
        <v>37996</v>
      </c>
      <c r="I49" s="169">
        <f t="shared" ref="I49:I54" si="11">(F49-H49)/H49</f>
        <v>-2.6239604168859881E-2</v>
      </c>
    </row>
    <row r="50" spans="1:9" ht="16.5">
      <c r="A50" s="37"/>
      <c r="B50" s="177" t="s">
        <v>48</v>
      </c>
      <c r="C50" s="164" t="s">
        <v>157</v>
      </c>
      <c r="D50" s="162" t="s">
        <v>114</v>
      </c>
      <c r="E50" s="185">
        <v>177118.75</v>
      </c>
      <c r="F50" s="185">
        <v>473363.33333333331</v>
      </c>
      <c r="G50" s="169">
        <f t="shared" si="10"/>
        <v>1.6725760730206898</v>
      </c>
      <c r="H50" s="185">
        <v>473363.33333333331</v>
      </c>
      <c r="I50" s="169">
        <f t="shared" si="11"/>
        <v>0</v>
      </c>
    </row>
    <row r="51" spans="1:9" ht="16.5">
      <c r="A51" s="37"/>
      <c r="B51" s="177" t="s">
        <v>50</v>
      </c>
      <c r="C51" s="164" t="s">
        <v>159</v>
      </c>
      <c r="D51" s="160" t="s">
        <v>112</v>
      </c>
      <c r="E51" s="185">
        <v>171671.25</v>
      </c>
      <c r="F51" s="185">
        <v>724250</v>
      </c>
      <c r="G51" s="169">
        <f t="shared" si="10"/>
        <v>3.2188194004529005</v>
      </c>
      <c r="H51" s="185">
        <v>724250</v>
      </c>
      <c r="I51" s="169">
        <f t="shared" si="11"/>
        <v>0</v>
      </c>
    </row>
    <row r="52" spans="1:9" ht="16.5">
      <c r="A52" s="37"/>
      <c r="B52" s="177" t="s">
        <v>46</v>
      </c>
      <c r="C52" s="164" t="s">
        <v>111</v>
      </c>
      <c r="D52" s="160" t="s">
        <v>110</v>
      </c>
      <c r="E52" s="185">
        <v>39036.872222222228</v>
      </c>
      <c r="F52" s="185">
        <v>138725.79999999999</v>
      </c>
      <c r="G52" s="169">
        <f t="shared" si="10"/>
        <v>2.5537119677592557</v>
      </c>
      <c r="H52" s="185">
        <v>138385.79999999999</v>
      </c>
      <c r="I52" s="169">
        <f t="shared" si="11"/>
        <v>2.4568994795708811E-3</v>
      </c>
    </row>
    <row r="53" spans="1:9" ht="16.5">
      <c r="A53" s="37"/>
      <c r="B53" s="177" t="s">
        <v>45</v>
      </c>
      <c r="C53" s="164" t="s">
        <v>109</v>
      </c>
      <c r="D53" s="162" t="s">
        <v>108</v>
      </c>
      <c r="E53" s="185">
        <v>73034.052083333343</v>
      </c>
      <c r="F53" s="185">
        <v>178279.77777777778</v>
      </c>
      <c r="G53" s="169">
        <f t="shared" si="10"/>
        <v>1.4410500676363529</v>
      </c>
      <c r="H53" s="185">
        <v>174135.33333333334</v>
      </c>
      <c r="I53" s="169">
        <f t="shared" si="11"/>
        <v>2.3800135016315498E-2</v>
      </c>
    </row>
    <row r="54" spans="1:9" ht="16.5" customHeight="1" thickBot="1">
      <c r="A54" s="38"/>
      <c r="B54" s="177" t="s">
        <v>47</v>
      </c>
      <c r="C54" s="164" t="s">
        <v>113</v>
      </c>
      <c r="D54" s="161" t="s">
        <v>114</v>
      </c>
      <c r="E54" s="188">
        <v>114487.36458333333</v>
      </c>
      <c r="F54" s="188">
        <v>414922.875</v>
      </c>
      <c r="G54" s="175">
        <f t="shared" si="10"/>
        <v>2.6241805068190298</v>
      </c>
      <c r="H54" s="188">
        <v>403283.5</v>
      </c>
      <c r="I54" s="175">
        <f t="shared" si="11"/>
        <v>2.886152049364777E-2</v>
      </c>
    </row>
    <row r="55" spans="1:9" ht="15.75" customHeight="1" thickBot="1">
      <c r="A55" s="233" t="s">
        <v>191</v>
      </c>
      <c r="B55" s="234"/>
      <c r="C55" s="234"/>
      <c r="D55" s="235"/>
      <c r="E55" s="83">
        <f>SUM(E49:E54)</f>
        <v>591988.2888888889</v>
      </c>
      <c r="F55" s="83">
        <f>SUM(F49:F54)</f>
        <v>1966540.7861111111</v>
      </c>
      <c r="G55" s="103">
        <f t="shared" ref="G55" si="12">(F55-E55)/E55</f>
        <v>2.3219251512595611</v>
      </c>
      <c r="H55" s="83">
        <f>SUM(H49:H54)</f>
        <v>1951413.9666666666</v>
      </c>
      <c r="I55" s="104">
        <f t="shared" ref="I55" si="13">(F55-H55)/H55</f>
        <v>7.7517224447683809E-3</v>
      </c>
    </row>
    <row r="56" spans="1:9" ht="17.25" customHeight="1" thickBot="1">
      <c r="A56" s="108" t="s">
        <v>44</v>
      </c>
      <c r="B56" s="10" t="s">
        <v>57</v>
      </c>
      <c r="C56" s="151"/>
      <c r="D56" s="122"/>
      <c r="E56" s="105"/>
      <c r="F56" s="105"/>
      <c r="G56" s="106"/>
      <c r="H56" s="105"/>
      <c r="I56" s="107"/>
    </row>
    <row r="57" spans="1:9" ht="16.5">
      <c r="A57" s="108"/>
      <c r="B57" s="198" t="s">
        <v>43</v>
      </c>
      <c r="C57" s="167" t="s">
        <v>119</v>
      </c>
      <c r="D57" s="168" t="s">
        <v>114</v>
      </c>
      <c r="E57" s="182">
        <v>4926.5874999999996</v>
      </c>
      <c r="F57" s="182">
        <v>32995</v>
      </c>
      <c r="G57" s="170">
        <f t="shared" ref="G57:G65" si="14">(F57-E57)/E57</f>
        <v>5.6973336005906727</v>
      </c>
      <c r="H57" s="182">
        <v>38250</v>
      </c>
      <c r="I57" s="170">
        <f t="shared" ref="I57:I65" si="15">(F57-H57)/H57</f>
        <v>-0.13738562091503267</v>
      </c>
    </row>
    <row r="58" spans="1:9" ht="16.5">
      <c r="A58" s="109"/>
      <c r="B58" s="199" t="s">
        <v>42</v>
      </c>
      <c r="C58" s="164" t="s">
        <v>198</v>
      </c>
      <c r="D58" s="160" t="s">
        <v>114</v>
      </c>
      <c r="E58" s="185">
        <v>17613.416666666664</v>
      </c>
      <c r="F58" s="196">
        <v>43413.333333333336</v>
      </c>
      <c r="G58" s="169">
        <f t="shared" si="14"/>
        <v>1.464787732836238</v>
      </c>
      <c r="H58" s="196">
        <v>44122.5</v>
      </c>
      <c r="I58" s="169">
        <f t="shared" si="15"/>
        <v>-1.6072676450034885E-2</v>
      </c>
    </row>
    <row r="59" spans="1:9" ht="16.5">
      <c r="A59" s="109"/>
      <c r="B59" s="199" t="s">
        <v>54</v>
      </c>
      <c r="C59" s="164" t="s">
        <v>121</v>
      </c>
      <c r="D59" s="160" t="s">
        <v>120</v>
      </c>
      <c r="E59" s="185">
        <v>41369.107142857145</v>
      </c>
      <c r="F59" s="196">
        <v>97042.571428571435</v>
      </c>
      <c r="G59" s="169">
        <f t="shared" si="14"/>
        <v>1.3457738909728187</v>
      </c>
      <c r="H59" s="196">
        <v>97206.857142857145</v>
      </c>
      <c r="I59" s="169">
        <f t="shared" si="15"/>
        <v>-1.6900630173062026E-3</v>
      </c>
    </row>
    <row r="60" spans="1:9" ht="16.5">
      <c r="A60" s="109"/>
      <c r="B60" s="199" t="s">
        <v>55</v>
      </c>
      <c r="C60" s="164" t="s">
        <v>122</v>
      </c>
      <c r="D60" s="160" t="s">
        <v>120</v>
      </c>
      <c r="E60" s="185">
        <v>41882.571428571428</v>
      </c>
      <c r="F60" s="196">
        <v>99489.666666666672</v>
      </c>
      <c r="G60" s="169">
        <f t="shared" si="14"/>
        <v>1.3754431323860137</v>
      </c>
      <c r="H60" s="196">
        <v>99531.333333333328</v>
      </c>
      <c r="I60" s="169">
        <f t="shared" si="15"/>
        <v>-4.1862863955729486E-4</v>
      </c>
    </row>
    <row r="61" spans="1:9" s="126" customFormat="1" ht="16.5">
      <c r="A61" s="148"/>
      <c r="B61" s="199" t="s">
        <v>38</v>
      </c>
      <c r="C61" s="164" t="s">
        <v>115</v>
      </c>
      <c r="D61" s="160" t="s">
        <v>114</v>
      </c>
      <c r="E61" s="185">
        <v>23144.1875</v>
      </c>
      <c r="F61" s="201">
        <v>75816.666666666672</v>
      </c>
      <c r="G61" s="169">
        <f t="shared" si="14"/>
        <v>2.2758404963089185</v>
      </c>
      <c r="H61" s="201">
        <v>75816.666666666672</v>
      </c>
      <c r="I61" s="169">
        <f t="shared" si="15"/>
        <v>0</v>
      </c>
    </row>
    <row r="62" spans="1:9" s="126" customFormat="1" ht="17.25" thickBot="1">
      <c r="A62" s="148"/>
      <c r="B62" s="200" t="s">
        <v>39</v>
      </c>
      <c r="C62" s="165" t="s">
        <v>116</v>
      </c>
      <c r="D62" s="161" t="s">
        <v>114</v>
      </c>
      <c r="E62" s="188">
        <v>37908.125</v>
      </c>
      <c r="F62" s="197">
        <v>75615</v>
      </c>
      <c r="G62" s="174">
        <f t="shared" si="14"/>
        <v>0.99469111173396207</v>
      </c>
      <c r="H62" s="197">
        <v>75615</v>
      </c>
      <c r="I62" s="174">
        <f t="shared" si="15"/>
        <v>0</v>
      </c>
    </row>
    <row r="63" spans="1:9" s="126" customFormat="1" ht="16.5">
      <c r="A63" s="148"/>
      <c r="B63" s="94" t="s">
        <v>40</v>
      </c>
      <c r="C63" s="163" t="s">
        <v>117</v>
      </c>
      <c r="D63" s="160" t="s">
        <v>114</v>
      </c>
      <c r="E63" s="185">
        <v>25466</v>
      </c>
      <c r="F63" s="195">
        <v>61370.75</v>
      </c>
      <c r="G63" s="169">
        <f t="shared" si="14"/>
        <v>1.4099092908191313</v>
      </c>
      <c r="H63" s="195">
        <v>61370.75</v>
      </c>
      <c r="I63" s="169">
        <f t="shared" si="15"/>
        <v>0</v>
      </c>
    </row>
    <row r="64" spans="1:9" s="126" customFormat="1" ht="16.5">
      <c r="A64" s="148"/>
      <c r="B64" s="199" t="s">
        <v>41</v>
      </c>
      <c r="C64" s="164" t="s">
        <v>118</v>
      </c>
      <c r="D64" s="162" t="s">
        <v>114</v>
      </c>
      <c r="E64" s="192">
        <v>32305.15</v>
      </c>
      <c r="F64" s="196">
        <v>90465</v>
      </c>
      <c r="G64" s="169">
        <f t="shared" si="14"/>
        <v>1.8003275019617613</v>
      </c>
      <c r="H64" s="196">
        <v>90465</v>
      </c>
      <c r="I64" s="169">
        <f t="shared" si="15"/>
        <v>0</v>
      </c>
    </row>
    <row r="65" spans="1:9" ht="16.5" customHeight="1" thickBot="1">
      <c r="A65" s="110"/>
      <c r="B65" s="200" t="s">
        <v>56</v>
      </c>
      <c r="C65" s="165" t="s">
        <v>123</v>
      </c>
      <c r="D65" s="161" t="s">
        <v>120</v>
      </c>
      <c r="E65" s="188">
        <v>281720</v>
      </c>
      <c r="F65" s="197">
        <v>598000</v>
      </c>
      <c r="G65" s="174">
        <f t="shared" si="14"/>
        <v>1.1226749964503762</v>
      </c>
      <c r="H65" s="197">
        <v>598000</v>
      </c>
      <c r="I65" s="174">
        <f t="shared" si="15"/>
        <v>0</v>
      </c>
    </row>
    <row r="66" spans="1:9" ht="15.75" customHeight="1" thickBot="1">
      <c r="A66" s="233" t="s">
        <v>192</v>
      </c>
      <c r="B66" s="244"/>
      <c r="C66" s="244"/>
      <c r="D66" s="245"/>
      <c r="E66" s="99">
        <f>SUM(E57:E65)</f>
        <v>506335.1452380952</v>
      </c>
      <c r="F66" s="99">
        <f>SUM(F57:F65)</f>
        <v>1174207.9880952381</v>
      </c>
      <c r="G66" s="101">
        <f t="shared" ref="G66" si="16">(F66-E66)/E66</f>
        <v>1.3190331525240806</v>
      </c>
      <c r="H66" s="99">
        <f>SUM(H57:H65)</f>
        <v>1180378.1071428573</v>
      </c>
      <c r="I66" s="152">
        <f t="shared" ref="I66" si="17">(F66-H66)/H66</f>
        <v>-5.227239483926162E-3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77" t="s">
        <v>61</v>
      </c>
      <c r="C68" s="164" t="s">
        <v>130</v>
      </c>
      <c r="D68" s="168" t="s">
        <v>216</v>
      </c>
      <c r="E68" s="182">
        <v>153791.44196428571</v>
      </c>
      <c r="F68" s="190">
        <v>497631.14285714284</v>
      </c>
      <c r="G68" s="169">
        <f t="shared" ref="G68:G73" si="18">(F68-E68)/E68</f>
        <v>2.2357531505082413</v>
      </c>
      <c r="H68" s="190">
        <v>527169</v>
      </c>
      <c r="I68" s="169">
        <f t="shared" ref="I68:I73" si="19">(F68-H68)/H68</f>
        <v>-5.60310965607939E-2</v>
      </c>
    </row>
    <row r="69" spans="1:9" ht="16.5">
      <c r="A69" s="37"/>
      <c r="B69" s="177" t="s">
        <v>60</v>
      </c>
      <c r="C69" s="164" t="s">
        <v>129</v>
      </c>
      <c r="D69" s="162" t="s">
        <v>215</v>
      </c>
      <c r="E69" s="185">
        <v>345021.77380952379</v>
      </c>
      <c r="F69" s="184">
        <v>900578</v>
      </c>
      <c r="G69" s="169">
        <f t="shared" si="18"/>
        <v>1.6102062778715589</v>
      </c>
      <c r="H69" s="184">
        <v>900578</v>
      </c>
      <c r="I69" s="169">
        <f t="shared" si="19"/>
        <v>0</v>
      </c>
    </row>
    <row r="70" spans="1:9" ht="16.5">
      <c r="A70" s="37"/>
      <c r="B70" s="177" t="s">
        <v>62</v>
      </c>
      <c r="C70" s="164" t="s">
        <v>131</v>
      </c>
      <c r="D70" s="162" t="s">
        <v>125</v>
      </c>
      <c r="E70" s="185">
        <v>76916.000000000015</v>
      </c>
      <c r="F70" s="184">
        <v>200376</v>
      </c>
      <c r="G70" s="169">
        <f t="shared" si="18"/>
        <v>1.6051276717458001</v>
      </c>
      <c r="H70" s="184">
        <v>200376</v>
      </c>
      <c r="I70" s="169">
        <f t="shared" si="19"/>
        <v>0</v>
      </c>
    </row>
    <row r="71" spans="1:9" ht="16.5">
      <c r="A71" s="37"/>
      <c r="B71" s="177" t="s">
        <v>63</v>
      </c>
      <c r="C71" s="164" t="s">
        <v>132</v>
      </c>
      <c r="D71" s="162" t="s">
        <v>126</v>
      </c>
      <c r="E71" s="185">
        <v>38145</v>
      </c>
      <c r="F71" s="184">
        <v>110274.77777777778</v>
      </c>
      <c r="G71" s="169">
        <f t="shared" si="18"/>
        <v>1.8909366306928244</v>
      </c>
      <c r="H71" s="184">
        <v>110274.77777777778</v>
      </c>
      <c r="I71" s="169">
        <f t="shared" si="19"/>
        <v>0</v>
      </c>
    </row>
    <row r="72" spans="1:9" ht="16.5">
      <c r="A72" s="37"/>
      <c r="B72" s="177" t="s">
        <v>64</v>
      </c>
      <c r="C72" s="164" t="s">
        <v>133</v>
      </c>
      <c r="D72" s="162" t="s">
        <v>127</v>
      </c>
      <c r="E72" s="185">
        <v>32192.916666666664</v>
      </c>
      <c r="F72" s="184">
        <v>104226.33333333333</v>
      </c>
      <c r="G72" s="169">
        <f t="shared" si="18"/>
        <v>2.237554845139329</v>
      </c>
      <c r="H72" s="184">
        <v>102571.6</v>
      </c>
      <c r="I72" s="169">
        <f t="shared" si="19"/>
        <v>1.6132470716390526E-2</v>
      </c>
    </row>
    <row r="73" spans="1:9" ht="16.5" customHeight="1" thickBot="1">
      <c r="A73" s="37"/>
      <c r="B73" s="177" t="s">
        <v>59</v>
      </c>
      <c r="C73" s="164" t="s">
        <v>128</v>
      </c>
      <c r="D73" s="161" t="s">
        <v>124</v>
      </c>
      <c r="E73" s="188">
        <v>48280.525000000001</v>
      </c>
      <c r="F73" s="193">
        <v>197297.875</v>
      </c>
      <c r="G73" s="175">
        <f t="shared" si="18"/>
        <v>3.0864898424364688</v>
      </c>
      <c r="H73" s="193">
        <v>193261.625</v>
      </c>
      <c r="I73" s="175">
        <f t="shared" si="19"/>
        <v>2.0884901490401935E-2</v>
      </c>
    </row>
    <row r="74" spans="1:9" ht="15.75" customHeight="1" thickBot="1">
      <c r="A74" s="233" t="s">
        <v>214</v>
      </c>
      <c r="B74" s="234"/>
      <c r="C74" s="234"/>
      <c r="D74" s="235"/>
      <c r="E74" s="83">
        <f>SUM(E68:E73)</f>
        <v>694347.65744047612</v>
      </c>
      <c r="F74" s="83">
        <f>SUM(F68:F73)</f>
        <v>2010384.1289682537</v>
      </c>
      <c r="G74" s="103">
        <f t="shared" ref="G74" si="20">(F74-E74)/E74</f>
        <v>1.8953566810882438</v>
      </c>
      <c r="H74" s="83">
        <f>SUM(H68:H73)</f>
        <v>2034231.0027777778</v>
      </c>
      <c r="I74" s="104">
        <f t="shared" ref="I74" si="21">(F74-H74)/H74</f>
        <v>-1.1722795384084104E-2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77" t="s">
        <v>70</v>
      </c>
      <c r="C76" s="166" t="s">
        <v>141</v>
      </c>
      <c r="D76" s="168" t="s">
        <v>137</v>
      </c>
      <c r="E76" s="182">
        <v>25006.0625</v>
      </c>
      <c r="F76" s="182">
        <v>49932.5</v>
      </c>
      <c r="G76" s="169">
        <f>(F76-E76)/E76</f>
        <v>0.99681577217524753</v>
      </c>
      <c r="H76" s="182">
        <v>49932.5</v>
      </c>
      <c r="I76" s="169">
        <f>(F76-H76)/H76</f>
        <v>0</v>
      </c>
    </row>
    <row r="77" spans="1:9" ht="16.5">
      <c r="A77" s="37"/>
      <c r="B77" s="177" t="s">
        <v>71</v>
      </c>
      <c r="C77" s="164" t="s">
        <v>200</v>
      </c>
      <c r="D77" s="162" t="s">
        <v>134</v>
      </c>
      <c r="E77" s="185">
        <v>16546.5</v>
      </c>
      <c r="F77" s="185">
        <v>45382.875</v>
      </c>
      <c r="G77" s="169">
        <f>(F77-E77)/E77</f>
        <v>1.7427477109962832</v>
      </c>
      <c r="H77" s="185">
        <v>45382.875</v>
      </c>
      <c r="I77" s="169">
        <f>(F77-H77)/H77</f>
        <v>0</v>
      </c>
    </row>
    <row r="78" spans="1:9" ht="16.5">
      <c r="A78" s="37"/>
      <c r="B78" s="177" t="s">
        <v>69</v>
      </c>
      <c r="C78" s="164" t="s">
        <v>140</v>
      </c>
      <c r="D78" s="162" t="s">
        <v>136</v>
      </c>
      <c r="E78" s="185">
        <v>15495.303571428572</v>
      </c>
      <c r="F78" s="185">
        <v>40927.166666666664</v>
      </c>
      <c r="G78" s="169">
        <f>(F78-E78)/E78</f>
        <v>1.6412626560044496</v>
      </c>
      <c r="H78" s="185">
        <v>40552.166666666664</v>
      </c>
      <c r="I78" s="169">
        <f>(F78-H78)/H78</f>
        <v>9.2473480660712742E-3</v>
      </c>
    </row>
    <row r="79" spans="1:9" ht="16.5">
      <c r="A79" s="37"/>
      <c r="B79" s="177" t="s">
        <v>67</v>
      </c>
      <c r="C79" s="164" t="s">
        <v>139</v>
      </c>
      <c r="D79" s="162" t="s">
        <v>135</v>
      </c>
      <c r="E79" s="185">
        <v>25967.895833333332</v>
      </c>
      <c r="F79" s="185">
        <v>78116.333333333328</v>
      </c>
      <c r="G79" s="169">
        <f>(F79-E79)/E79</f>
        <v>2.0081887972247783</v>
      </c>
      <c r="H79" s="185">
        <v>76118</v>
      </c>
      <c r="I79" s="169">
        <f>(F79-H79)/H79</f>
        <v>2.6253098259719495E-2</v>
      </c>
    </row>
    <row r="80" spans="1:9" ht="16.5" customHeight="1" thickBot="1">
      <c r="A80" s="38"/>
      <c r="B80" s="177" t="s">
        <v>68</v>
      </c>
      <c r="C80" s="164" t="s">
        <v>138</v>
      </c>
      <c r="D80" s="161" t="s">
        <v>134</v>
      </c>
      <c r="E80" s="188">
        <v>41016.303571428572</v>
      </c>
      <c r="F80" s="188">
        <v>97629.75</v>
      </c>
      <c r="G80" s="169">
        <f>(F80-E80)/E80</f>
        <v>1.3802669060604384</v>
      </c>
      <c r="H80" s="188">
        <v>95131</v>
      </c>
      <c r="I80" s="169">
        <f>(F80-H80)/H80</f>
        <v>2.626641157982151E-2</v>
      </c>
    </row>
    <row r="81" spans="1:11" ht="15.75" customHeight="1" thickBot="1">
      <c r="A81" s="233" t="s">
        <v>193</v>
      </c>
      <c r="B81" s="234"/>
      <c r="C81" s="234"/>
      <c r="D81" s="235"/>
      <c r="E81" s="83">
        <f>SUM(E76:E80)</f>
        <v>124032.06547619047</v>
      </c>
      <c r="F81" s="83">
        <f>SUM(F76:F80)</f>
        <v>311988.625</v>
      </c>
      <c r="G81" s="103">
        <f t="shared" ref="G81" si="22">(F81-E81)/E81</f>
        <v>1.5153868380905917</v>
      </c>
      <c r="H81" s="83">
        <f>SUM(H76:H80)</f>
        <v>307116.54166666663</v>
      </c>
      <c r="I81" s="104">
        <f t="shared" ref="I81" si="23">(F81-H81)/H81</f>
        <v>1.5863956095928423E-2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77" t="s">
        <v>79</v>
      </c>
      <c r="C83" s="164" t="s">
        <v>155</v>
      </c>
      <c r="D83" s="168" t="s">
        <v>156</v>
      </c>
      <c r="E83" s="185">
        <v>56750</v>
      </c>
      <c r="F83" s="182">
        <v>156666</v>
      </c>
      <c r="G83" s="170">
        <f t="shared" ref="G83:G89" si="24">(F83-E83)/E83</f>
        <v>1.7606343612334803</v>
      </c>
      <c r="H83" s="182">
        <v>156666</v>
      </c>
      <c r="I83" s="170">
        <f t="shared" ref="I83:I89" si="25">(F83-H83)/H83</f>
        <v>0</v>
      </c>
    </row>
    <row r="84" spans="1:11" ht="16.5">
      <c r="A84" s="37"/>
      <c r="B84" s="177" t="s">
        <v>76</v>
      </c>
      <c r="C84" s="164" t="s">
        <v>143</v>
      </c>
      <c r="D84" s="160" t="s">
        <v>161</v>
      </c>
      <c r="E84" s="185">
        <v>13668.75</v>
      </c>
      <c r="F84" s="176">
        <v>41703.5</v>
      </c>
      <c r="G84" s="169">
        <f t="shared" si="24"/>
        <v>2.0510105166895292</v>
      </c>
      <c r="H84" s="176">
        <v>41584.75</v>
      </c>
      <c r="I84" s="169">
        <f t="shared" si="25"/>
        <v>2.8556141373941167E-3</v>
      </c>
    </row>
    <row r="85" spans="1:11" ht="16.5">
      <c r="A85" s="37"/>
      <c r="B85" s="177" t="s">
        <v>78</v>
      </c>
      <c r="C85" s="164" t="s">
        <v>149</v>
      </c>
      <c r="D85" s="162" t="s">
        <v>147</v>
      </c>
      <c r="E85" s="185">
        <v>21529.214285714286</v>
      </c>
      <c r="F85" s="185">
        <v>44779.75</v>
      </c>
      <c r="G85" s="169">
        <f t="shared" si="24"/>
        <v>1.0799528215813063</v>
      </c>
      <c r="H85" s="185">
        <v>44404.75</v>
      </c>
      <c r="I85" s="169">
        <f t="shared" si="25"/>
        <v>8.4450424785636677E-3</v>
      </c>
    </row>
    <row r="86" spans="1:11" ht="16.5">
      <c r="A86" s="37"/>
      <c r="B86" s="177" t="s">
        <v>80</v>
      </c>
      <c r="C86" s="164" t="s">
        <v>151</v>
      </c>
      <c r="D86" s="162" t="s">
        <v>150</v>
      </c>
      <c r="E86" s="185">
        <v>25498.333333333336</v>
      </c>
      <c r="F86" s="185">
        <v>66287.3</v>
      </c>
      <c r="G86" s="169">
        <f t="shared" si="24"/>
        <v>1.5996718739786913</v>
      </c>
      <c r="H86" s="185">
        <v>65597.3</v>
      </c>
      <c r="I86" s="169">
        <f t="shared" si="25"/>
        <v>1.0518725618280021E-2</v>
      </c>
    </row>
    <row r="87" spans="1:11" ht="16.5">
      <c r="A87" s="37"/>
      <c r="B87" s="177" t="s">
        <v>75</v>
      </c>
      <c r="C87" s="164" t="s">
        <v>148</v>
      </c>
      <c r="D87" s="173" t="s">
        <v>145</v>
      </c>
      <c r="E87" s="194">
        <v>6642.875</v>
      </c>
      <c r="F87" s="194">
        <v>19512.571428571428</v>
      </c>
      <c r="G87" s="169">
        <f t="shared" si="24"/>
        <v>1.9373684479342796</v>
      </c>
      <c r="H87" s="194">
        <v>19083.285714285714</v>
      </c>
      <c r="I87" s="169">
        <f t="shared" si="25"/>
        <v>2.24953774058076E-2</v>
      </c>
    </row>
    <row r="88" spans="1:11" ht="16.5">
      <c r="A88" s="37"/>
      <c r="B88" s="177" t="s">
        <v>74</v>
      </c>
      <c r="C88" s="164" t="s">
        <v>144</v>
      </c>
      <c r="D88" s="173" t="s">
        <v>142</v>
      </c>
      <c r="E88" s="194">
        <v>15159.6</v>
      </c>
      <c r="F88" s="194">
        <v>29951.599999999999</v>
      </c>
      <c r="G88" s="169">
        <f t="shared" si="24"/>
        <v>0.97575133908546385</v>
      </c>
      <c r="H88" s="194">
        <v>28942</v>
      </c>
      <c r="I88" s="169">
        <f t="shared" si="25"/>
        <v>3.4883560223896021E-2</v>
      </c>
    </row>
    <row r="89" spans="1:11" ht="16.5" customHeight="1" thickBot="1">
      <c r="A89" s="35"/>
      <c r="B89" s="178" t="s">
        <v>77</v>
      </c>
      <c r="C89" s="165" t="s">
        <v>146</v>
      </c>
      <c r="D89" s="161" t="s">
        <v>162</v>
      </c>
      <c r="E89" s="188">
        <v>11590.822916666668</v>
      </c>
      <c r="F89" s="188">
        <v>36450.428571428572</v>
      </c>
      <c r="G89" s="171">
        <f t="shared" si="24"/>
        <v>2.1447662373493599</v>
      </c>
      <c r="H89" s="188">
        <v>34477.875</v>
      </c>
      <c r="I89" s="171">
        <f t="shared" si="25"/>
        <v>5.7212156243056526E-2</v>
      </c>
    </row>
    <row r="90" spans="1:11" ht="15.75" customHeight="1" thickBot="1">
      <c r="A90" s="233" t="s">
        <v>194</v>
      </c>
      <c r="B90" s="234"/>
      <c r="C90" s="234"/>
      <c r="D90" s="235"/>
      <c r="E90" s="83">
        <f>SUM(E83:E89)</f>
        <v>150839.5955357143</v>
      </c>
      <c r="F90" s="83">
        <f>SUM(F83:F89)</f>
        <v>395351.14999999997</v>
      </c>
      <c r="G90" s="111">
        <f t="shared" ref="G90:G91" si="26">(F90-E90)/E90</f>
        <v>1.6210037795175118</v>
      </c>
      <c r="H90" s="83">
        <f>SUM(H83:H89)</f>
        <v>390755.96071428573</v>
      </c>
      <c r="I90" s="104">
        <f t="shared" ref="I90:I91" si="27">(F90-H90)/H90</f>
        <v>1.1759742007043019E-2</v>
      </c>
    </row>
    <row r="91" spans="1:11" ht="15.75" customHeight="1" thickBot="1">
      <c r="A91" s="233" t="s">
        <v>195</v>
      </c>
      <c r="B91" s="234"/>
      <c r="C91" s="234"/>
      <c r="D91" s="235"/>
      <c r="E91" s="99">
        <f>SUM(E90+E81+E74+E66+E55+E47+E39+E32)</f>
        <v>2934729.3694940479</v>
      </c>
      <c r="F91" s="99">
        <f>SUM(F32,F39,F47,F55,F66,F74,F81,F90)</f>
        <v>7853317.4805555558</v>
      </c>
      <c r="G91" s="101">
        <f t="shared" si="26"/>
        <v>1.6759937601706287</v>
      </c>
      <c r="H91" s="99">
        <f>SUM(H32,H39,H47,H55,H66,H74,H81,H90)</f>
        <v>7859584.7662698403</v>
      </c>
      <c r="I91" s="112">
        <f t="shared" si="27"/>
        <v>-7.9740672066814177E-4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abSelected="1" topLeftCell="A22" zoomScaleNormal="100" workbookViewId="0">
      <selection activeCell="D41" sqref="D41:H41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6" customWidth="1"/>
    <col min="4" max="6" width="13.140625" style="126" customWidth="1"/>
    <col min="7" max="7" width="11.28515625" style="82" customWidth="1"/>
    <col min="8" max="8" width="11.42578125" style="126" customWidth="1"/>
    <col min="9" max="9" width="11.7109375" style="126" customWidth="1"/>
    <col min="10" max="10" width="9.140625" style="126"/>
    <col min="11" max="11" width="13" style="219" bestFit="1" customWidth="1"/>
    <col min="12" max="12" width="9.140625" style="219"/>
    <col min="13" max="16384" width="9.140625" style="12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205</v>
      </c>
      <c r="B9" s="26"/>
      <c r="C9" s="26"/>
      <c r="D9" s="26"/>
      <c r="E9" s="218"/>
      <c r="F9" s="218"/>
    </row>
    <row r="10" spans="1:12" ht="18">
      <c r="A10" s="2" t="s">
        <v>206</v>
      </c>
      <c r="B10" s="2"/>
      <c r="C10" s="2"/>
    </row>
    <row r="11" spans="1:12" ht="18">
      <c r="A11" s="2" t="s">
        <v>221</v>
      </c>
    </row>
    <row r="12" spans="1:12" ht="15.75" thickBot="1"/>
    <row r="13" spans="1:12" ht="24.75" customHeight="1">
      <c r="A13" s="227" t="s">
        <v>3</v>
      </c>
      <c r="B13" s="227"/>
      <c r="C13" s="229" t="s">
        <v>0</v>
      </c>
      <c r="D13" s="223" t="s">
        <v>207</v>
      </c>
      <c r="E13" s="223" t="s">
        <v>208</v>
      </c>
      <c r="F13" s="223" t="s">
        <v>209</v>
      </c>
      <c r="G13" s="223" t="s">
        <v>210</v>
      </c>
      <c r="H13" s="223" t="s">
        <v>211</v>
      </c>
      <c r="I13" s="223" t="s">
        <v>212</v>
      </c>
    </row>
    <row r="14" spans="1:12" ht="24.75" customHeight="1" thickBot="1">
      <c r="A14" s="228"/>
      <c r="B14" s="228"/>
      <c r="C14" s="230"/>
      <c r="D14" s="243"/>
      <c r="E14" s="243"/>
      <c r="F14" s="243"/>
      <c r="G14" s="224"/>
      <c r="H14" s="243"/>
      <c r="I14" s="243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206"/>
    </row>
    <row r="16" spans="1:12" ht="18">
      <c r="A16" s="87"/>
      <c r="B16" s="207" t="s">
        <v>4</v>
      </c>
      <c r="C16" s="163" t="s">
        <v>163</v>
      </c>
      <c r="D16" s="208">
        <v>19500</v>
      </c>
      <c r="E16" s="208">
        <v>25000</v>
      </c>
      <c r="F16" s="208">
        <v>11000</v>
      </c>
      <c r="G16" s="155">
        <v>21500</v>
      </c>
      <c r="H16" s="155">
        <v>16666</v>
      </c>
      <c r="I16" s="155">
        <f>AVERAGE(D16:H16)</f>
        <v>18733.2</v>
      </c>
      <c r="K16" s="206"/>
      <c r="L16" s="209"/>
    </row>
    <row r="17" spans="1:16" ht="18">
      <c r="A17" s="88"/>
      <c r="B17" s="210" t="s">
        <v>5</v>
      </c>
      <c r="C17" s="164" t="s">
        <v>164</v>
      </c>
      <c r="D17" s="202">
        <v>19500</v>
      </c>
      <c r="E17" s="202">
        <v>20000</v>
      </c>
      <c r="F17" s="202">
        <v>16500</v>
      </c>
      <c r="G17" s="125">
        <v>16500</v>
      </c>
      <c r="H17" s="125">
        <v>15000</v>
      </c>
      <c r="I17" s="155">
        <f t="shared" ref="I17:I40" si="0">AVERAGE(D17:H17)</f>
        <v>17500</v>
      </c>
      <c r="K17" s="206"/>
      <c r="L17" s="209"/>
    </row>
    <row r="18" spans="1:16" ht="18">
      <c r="A18" s="88"/>
      <c r="B18" s="210" t="s">
        <v>6</v>
      </c>
      <c r="C18" s="164" t="s">
        <v>165</v>
      </c>
      <c r="D18" s="202">
        <v>17500</v>
      </c>
      <c r="E18" s="211">
        <v>20000</v>
      </c>
      <c r="F18" s="202">
        <v>20000</v>
      </c>
      <c r="G18" s="125">
        <v>17500</v>
      </c>
      <c r="H18" s="125">
        <v>15000</v>
      </c>
      <c r="I18" s="155">
        <f t="shared" si="0"/>
        <v>18000</v>
      </c>
      <c r="K18" s="206"/>
      <c r="L18" s="209"/>
    </row>
    <row r="19" spans="1:16" ht="18">
      <c r="A19" s="88"/>
      <c r="B19" s="210" t="s">
        <v>7</v>
      </c>
      <c r="C19" s="164" t="s">
        <v>166</v>
      </c>
      <c r="D19" s="202">
        <v>7500</v>
      </c>
      <c r="E19" s="202">
        <v>15000</v>
      </c>
      <c r="F19" s="202">
        <v>17500</v>
      </c>
      <c r="G19" s="125">
        <v>13500</v>
      </c>
      <c r="H19" s="125">
        <v>10000</v>
      </c>
      <c r="I19" s="155">
        <f t="shared" si="0"/>
        <v>12700</v>
      </c>
      <c r="K19" s="206"/>
      <c r="L19" s="209"/>
      <c r="P19" s="219"/>
    </row>
    <row r="20" spans="1:16" ht="18">
      <c r="A20" s="88"/>
      <c r="B20" s="210" t="s">
        <v>8</v>
      </c>
      <c r="C20" s="164" t="s">
        <v>167</v>
      </c>
      <c r="D20" s="202">
        <v>19500</v>
      </c>
      <c r="E20" s="202">
        <v>25000</v>
      </c>
      <c r="F20" s="211">
        <v>30500</v>
      </c>
      <c r="G20" s="125">
        <v>25000</v>
      </c>
      <c r="H20" s="125">
        <v>20000</v>
      </c>
      <c r="I20" s="155">
        <f t="shared" si="0"/>
        <v>24000</v>
      </c>
      <c r="K20" s="206"/>
      <c r="L20" s="209"/>
    </row>
    <row r="21" spans="1:16" ht="18.75" customHeight="1">
      <c r="A21" s="88"/>
      <c r="B21" s="210" t="s">
        <v>9</v>
      </c>
      <c r="C21" s="164" t="s">
        <v>168</v>
      </c>
      <c r="D21" s="202">
        <v>12500</v>
      </c>
      <c r="E21" s="202">
        <v>22000</v>
      </c>
      <c r="F21" s="202">
        <v>22500</v>
      </c>
      <c r="G21" s="125">
        <v>18500</v>
      </c>
      <c r="H21" s="125">
        <v>15000</v>
      </c>
      <c r="I21" s="155">
        <f t="shared" si="0"/>
        <v>18100</v>
      </c>
      <c r="K21" s="206"/>
      <c r="L21" s="209"/>
    </row>
    <row r="22" spans="1:16" ht="18">
      <c r="A22" s="88"/>
      <c r="B22" s="210" t="s">
        <v>10</v>
      </c>
      <c r="C22" s="164" t="s">
        <v>169</v>
      </c>
      <c r="D22" s="202">
        <v>17500</v>
      </c>
      <c r="E22" s="202">
        <v>17000</v>
      </c>
      <c r="F22" s="202">
        <v>17500</v>
      </c>
      <c r="G22" s="125">
        <v>17000</v>
      </c>
      <c r="H22" s="125">
        <v>16666</v>
      </c>
      <c r="I22" s="155">
        <f t="shared" si="0"/>
        <v>17133.2</v>
      </c>
      <c r="K22" s="206"/>
      <c r="L22" s="209"/>
    </row>
    <row r="23" spans="1:16" ht="18">
      <c r="A23" s="88"/>
      <c r="B23" s="210" t="s">
        <v>11</v>
      </c>
      <c r="C23" s="164" t="s">
        <v>170</v>
      </c>
      <c r="D23" s="202">
        <v>3500</v>
      </c>
      <c r="E23" s="202">
        <v>10000</v>
      </c>
      <c r="F23" s="211">
        <v>9000</v>
      </c>
      <c r="G23" s="125">
        <v>6500</v>
      </c>
      <c r="H23" s="125">
        <v>5666</v>
      </c>
      <c r="I23" s="155">
        <f t="shared" si="0"/>
        <v>6933.2</v>
      </c>
      <c r="K23" s="206"/>
      <c r="L23" s="209"/>
    </row>
    <row r="24" spans="1:16" ht="18">
      <c r="A24" s="88"/>
      <c r="B24" s="210" t="s">
        <v>12</v>
      </c>
      <c r="C24" s="164" t="s">
        <v>171</v>
      </c>
      <c r="D24" s="202">
        <v>3500</v>
      </c>
      <c r="E24" s="202">
        <v>10000</v>
      </c>
      <c r="F24" s="202">
        <v>6500</v>
      </c>
      <c r="G24" s="125">
        <v>6500</v>
      </c>
      <c r="H24" s="125">
        <v>6000</v>
      </c>
      <c r="I24" s="155">
        <f t="shared" si="0"/>
        <v>6500</v>
      </c>
      <c r="K24" s="206"/>
      <c r="L24" s="209"/>
    </row>
    <row r="25" spans="1:16" ht="18">
      <c r="A25" s="88"/>
      <c r="B25" s="210" t="s">
        <v>13</v>
      </c>
      <c r="C25" s="164" t="s">
        <v>172</v>
      </c>
      <c r="D25" s="202">
        <v>3500</v>
      </c>
      <c r="E25" s="202">
        <v>10000</v>
      </c>
      <c r="F25" s="202">
        <v>9000</v>
      </c>
      <c r="G25" s="125">
        <v>6500</v>
      </c>
      <c r="H25" s="125">
        <v>6000</v>
      </c>
      <c r="I25" s="155">
        <f t="shared" si="0"/>
        <v>7000</v>
      </c>
      <c r="K25" s="206"/>
      <c r="L25" s="209"/>
    </row>
    <row r="26" spans="1:16" ht="18">
      <c r="A26" s="88"/>
      <c r="B26" s="210" t="s">
        <v>14</v>
      </c>
      <c r="C26" s="164" t="s">
        <v>173</v>
      </c>
      <c r="D26" s="202">
        <v>3500</v>
      </c>
      <c r="E26" s="202">
        <v>10000</v>
      </c>
      <c r="F26" s="202">
        <v>9000</v>
      </c>
      <c r="G26" s="125">
        <v>6500</v>
      </c>
      <c r="H26" s="125">
        <v>6000</v>
      </c>
      <c r="I26" s="155">
        <f t="shared" si="0"/>
        <v>7000</v>
      </c>
      <c r="K26" s="206"/>
      <c r="L26" s="209"/>
    </row>
    <row r="27" spans="1:16" ht="18">
      <c r="A27" s="88"/>
      <c r="B27" s="210" t="s">
        <v>15</v>
      </c>
      <c r="C27" s="164" t="s">
        <v>174</v>
      </c>
      <c r="D27" s="202">
        <v>15000</v>
      </c>
      <c r="E27" s="202">
        <v>16000</v>
      </c>
      <c r="F27" s="202">
        <v>25000</v>
      </c>
      <c r="G27" s="125">
        <v>20000</v>
      </c>
      <c r="H27" s="125">
        <v>16666</v>
      </c>
      <c r="I27" s="155">
        <f t="shared" si="0"/>
        <v>18533.2</v>
      </c>
      <c r="K27" s="206"/>
      <c r="L27" s="209"/>
    </row>
    <row r="28" spans="1:16" ht="18">
      <c r="A28" s="88"/>
      <c r="B28" s="210" t="s">
        <v>16</v>
      </c>
      <c r="C28" s="164" t="s">
        <v>175</v>
      </c>
      <c r="D28" s="202">
        <v>3500</v>
      </c>
      <c r="E28" s="202">
        <v>8000</v>
      </c>
      <c r="F28" s="202">
        <v>9000</v>
      </c>
      <c r="G28" s="125">
        <v>5000</v>
      </c>
      <c r="H28" s="125">
        <v>6000</v>
      </c>
      <c r="I28" s="155">
        <f t="shared" si="0"/>
        <v>6300</v>
      </c>
      <c r="K28" s="206"/>
      <c r="L28" s="209"/>
    </row>
    <row r="29" spans="1:16" ht="18">
      <c r="A29" s="88"/>
      <c r="B29" s="210" t="s">
        <v>17</v>
      </c>
      <c r="C29" s="164" t="s">
        <v>176</v>
      </c>
      <c r="D29" s="202">
        <v>12000</v>
      </c>
      <c r="E29" s="211">
        <v>17000</v>
      </c>
      <c r="F29" s="202">
        <v>16000</v>
      </c>
      <c r="G29" s="125">
        <v>16000</v>
      </c>
      <c r="H29" s="125">
        <v>18333</v>
      </c>
      <c r="I29" s="155">
        <f t="shared" si="0"/>
        <v>15866.6</v>
      </c>
      <c r="K29" s="206"/>
      <c r="L29" s="209"/>
    </row>
    <row r="30" spans="1:16" ht="18">
      <c r="A30" s="88"/>
      <c r="B30" s="210" t="s">
        <v>18</v>
      </c>
      <c r="C30" s="164" t="s">
        <v>177</v>
      </c>
      <c r="D30" s="202">
        <v>12600</v>
      </c>
      <c r="E30" s="202">
        <v>35000</v>
      </c>
      <c r="F30" s="202">
        <v>11000</v>
      </c>
      <c r="G30" s="125">
        <v>10000</v>
      </c>
      <c r="H30" s="125">
        <v>10666</v>
      </c>
      <c r="I30" s="155">
        <f t="shared" si="0"/>
        <v>15853.2</v>
      </c>
      <c r="K30" s="206"/>
      <c r="L30" s="209"/>
    </row>
    <row r="31" spans="1:16" ht="16.5" customHeight="1" thickBot="1">
      <c r="A31" s="89"/>
      <c r="B31" s="212" t="s">
        <v>19</v>
      </c>
      <c r="C31" s="165" t="s">
        <v>178</v>
      </c>
      <c r="D31" s="203">
        <v>20000</v>
      </c>
      <c r="E31" s="203">
        <v>20000</v>
      </c>
      <c r="F31" s="203">
        <v>20000</v>
      </c>
      <c r="G31" s="158">
        <v>19000</v>
      </c>
      <c r="H31" s="158">
        <v>19666</v>
      </c>
      <c r="I31" s="155">
        <f t="shared" si="0"/>
        <v>19733.2</v>
      </c>
      <c r="K31" s="206"/>
      <c r="L31" s="209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155"/>
      <c r="K32" s="213"/>
      <c r="L32" s="214"/>
    </row>
    <row r="33" spans="1:12" ht="18">
      <c r="A33" s="87"/>
      <c r="B33" s="207" t="s">
        <v>26</v>
      </c>
      <c r="C33" s="166" t="s">
        <v>179</v>
      </c>
      <c r="D33" s="208">
        <v>12500</v>
      </c>
      <c r="E33" s="208">
        <v>25000</v>
      </c>
      <c r="F33" s="208">
        <v>14000</v>
      </c>
      <c r="G33" s="155">
        <v>12500</v>
      </c>
      <c r="H33" s="155">
        <v>16666</v>
      </c>
      <c r="I33" s="155">
        <f t="shared" si="0"/>
        <v>16133.2</v>
      </c>
      <c r="K33" s="215"/>
      <c r="L33" s="209"/>
    </row>
    <row r="34" spans="1:12" ht="18">
      <c r="A34" s="88"/>
      <c r="B34" s="210" t="s">
        <v>27</v>
      </c>
      <c r="C34" s="164" t="s">
        <v>180</v>
      </c>
      <c r="D34" s="202">
        <v>12500</v>
      </c>
      <c r="E34" s="202">
        <v>25000</v>
      </c>
      <c r="F34" s="202">
        <v>12500</v>
      </c>
      <c r="G34" s="125">
        <v>13500</v>
      </c>
      <c r="H34" s="125">
        <v>16666</v>
      </c>
      <c r="I34" s="155">
        <f t="shared" si="0"/>
        <v>16033.2</v>
      </c>
      <c r="K34" s="215"/>
      <c r="L34" s="209"/>
    </row>
    <row r="35" spans="1:12" ht="18">
      <c r="A35" s="88"/>
      <c r="B35" s="207" t="s">
        <v>28</v>
      </c>
      <c r="C35" s="164" t="s">
        <v>181</v>
      </c>
      <c r="D35" s="202">
        <v>34000</v>
      </c>
      <c r="E35" s="202">
        <v>45000</v>
      </c>
      <c r="F35" s="202">
        <v>36000</v>
      </c>
      <c r="G35" s="125">
        <v>40000</v>
      </c>
      <c r="H35" s="125">
        <v>30333</v>
      </c>
      <c r="I35" s="155">
        <f t="shared" si="0"/>
        <v>37066.6</v>
      </c>
      <c r="K35" s="215"/>
      <c r="L35" s="209"/>
    </row>
    <row r="36" spans="1:12" ht="18">
      <c r="A36" s="88"/>
      <c r="B36" s="210" t="s">
        <v>29</v>
      </c>
      <c r="C36" s="164" t="s">
        <v>182</v>
      </c>
      <c r="D36" s="202">
        <v>16000</v>
      </c>
      <c r="E36" s="202">
        <v>17000</v>
      </c>
      <c r="F36" s="202">
        <v>19000</v>
      </c>
      <c r="G36" s="125">
        <v>20000</v>
      </c>
      <c r="H36" s="125">
        <v>19000</v>
      </c>
      <c r="I36" s="155">
        <f t="shared" si="0"/>
        <v>18200</v>
      </c>
      <c r="K36" s="215"/>
      <c r="L36" s="209"/>
    </row>
    <row r="37" spans="1:12" ht="16.5" customHeight="1" thickBot="1">
      <c r="A37" s="89"/>
      <c r="B37" s="207" t="s">
        <v>30</v>
      </c>
      <c r="C37" s="164" t="s">
        <v>183</v>
      </c>
      <c r="D37" s="202">
        <v>24000</v>
      </c>
      <c r="E37" s="202">
        <v>40000</v>
      </c>
      <c r="F37" s="202">
        <v>25000</v>
      </c>
      <c r="G37" s="125">
        <v>15000</v>
      </c>
      <c r="H37" s="125">
        <v>23333</v>
      </c>
      <c r="I37" s="155">
        <f t="shared" si="0"/>
        <v>25466.6</v>
      </c>
      <c r="K37" s="215"/>
      <c r="L37" s="209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155"/>
      <c r="K38" s="213"/>
      <c r="L38" s="214"/>
    </row>
    <row r="39" spans="1:12" ht="18">
      <c r="A39" s="87"/>
      <c r="B39" s="216" t="s">
        <v>31</v>
      </c>
      <c r="C39" s="167" t="s">
        <v>213</v>
      </c>
      <c r="D39" s="181">
        <v>480000</v>
      </c>
      <c r="E39" s="181">
        <v>450000</v>
      </c>
      <c r="F39" s="181">
        <v>460000</v>
      </c>
      <c r="G39" s="217">
        <v>410000</v>
      </c>
      <c r="H39" s="217">
        <v>430000</v>
      </c>
      <c r="I39" s="155">
        <f t="shared" si="0"/>
        <v>446000</v>
      </c>
      <c r="K39" s="215"/>
      <c r="L39" s="209"/>
    </row>
    <row r="40" spans="1:12" ht="18.75" thickBot="1">
      <c r="A40" s="89"/>
      <c r="B40" s="212" t="s">
        <v>32</v>
      </c>
      <c r="C40" s="165" t="s">
        <v>185</v>
      </c>
      <c r="D40" s="187">
        <v>400000</v>
      </c>
      <c r="E40" s="187">
        <v>380000</v>
      </c>
      <c r="F40" s="187">
        <v>400000</v>
      </c>
      <c r="G40" s="157">
        <v>350000</v>
      </c>
      <c r="H40" s="157">
        <v>373333</v>
      </c>
      <c r="I40" s="155">
        <f t="shared" si="0"/>
        <v>380666.6</v>
      </c>
      <c r="K40" s="215"/>
      <c r="L40" s="209"/>
    </row>
    <row r="41" spans="1:12">
      <c r="D41" s="90"/>
      <c r="E41" s="90"/>
      <c r="F41" s="90"/>
      <c r="G41" s="90"/>
      <c r="H41" s="90"/>
      <c r="I41" s="90"/>
    </row>
    <row r="44" spans="1:12" ht="14.25" customHeight="1"/>
    <row r="48" spans="1:12" ht="15" customHeight="1"/>
    <row r="49" spans="11:12" s="126" customFormat="1" ht="15" customHeight="1">
      <c r="K49" s="219"/>
      <c r="L49" s="219"/>
    </row>
    <row r="50" spans="11:12" s="126" customFormat="1" ht="15" customHeight="1">
      <c r="K50" s="219"/>
      <c r="L50" s="219"/>
    </row>
    <row r="51" spans="11:12" s="126" customFormat="1" ht="15" customHeight="1">
      <c r="K51" s="219"/>
      <c r="L51" s="219"/>
    </row>
    <row r="52" spans="11:12" s="126" customFormat="1" ht="15" customHeight="1">
      <c r="K52" s="219"/>
      <c r="L52" s="219"/>
    </row>
    <row r="53" spans="11:12" s="126" customFormat="1" ht="15" customHeight="1">
      <c r="K53" s="219"/>
      <c r="L53" s="219"/>
    </row>
    <row r="54" spans="11:12" s="126" customFormat="1" ht="15" customHeight="1">
      <c r="K54" s="219"/>
      <c r="L54" s="219"/>
    </row>
    <row r="55" spans="11:12" s="126" customFormat="1" ht="15" customHeight="1">
      <c r="K55" s="219"/>
      <c r="L55" s="219"/>
    </row>
    <row r="56" spans="11:12" s="126" customFormat="1" ht="15" customHeight="1">
      <c r="K56" s="219"/>
      <c r="L56" s="219"/>
    </row>
    <row r="57" spans="11:12" s="126" customFormat="1" ht="15" customHeight="1">
      <c r="K57" s="219"/>
      <c r="L57" s="219"/>
    </row>
    <row r="58" spans="11:12" s="126" customFormat="1" ht="15" customHeight="1">
      <c r="K58" s="219"/>
      <c r="L58" s="219"/>
    </row>
    <row r="59" spans="11:12" s="126" customFormat="1" ht="15" customHeight="1">
      <c r="K59" s="219"/>
      <c r="L59" s="219"/>
    </row>
    <row r="60" spans="11:12" s="126" customFormat="1" ht="15" customHeight="1">
      <c r="K60" s="219"/>
      <c r="L60" s="219"/>
    </row>
    <row r="61" spans="11:12" s="126" customFormat="1" ht="15" customHeight="1">
      <c r="K61" s="219"/>
      <c r="L61" s="219"/>
    </row>
    <row r="62" spans="11:12" s="126" customFormat="1" ht="15" customHeight="1">
      <c r="K62" s="219"/>
      <c r="L62" s="219"/>
    </row>
    <row r="63" spans="11:12" s="126" customFormat="1" ht="15" customHeight="1">
      <c r="K63" s="219"/>
      <c r="L63" s="219"/>
    </row>
    <row r="64" spans="11:12" s="126" customFormat="1" ht="15" customHeight="1">
      <c r="K64" s="219"/>
      <c r="L64" s="219"/>
    </row>
    <row r="65" spans="11:12" s="126" customFormat="1" ht="15" customHeight="1">
      <c r="K65" s="219"/>
      <c r="L65" s="219"/>
    </row>
    <row r="66" spans="11:12" s="126" customFormat="1" ht="15" customHeight="1">
      <c r="K66" s="219"/>
      <c r="L66" s="219"/>
    </row>
    <row r="67" spans="11:12" s="126" customFormat="1" ht="15" customHeight="1">
      <c r="K67" s="219"/>
      <c r="L67" s="219"/>
    </row>
    <row r="68" spans="11:12" s="126" customFormat="1" ht="15" customHeight="1">
      <c r="K68" s="219"/>
      <c r="L68" s="219"/>
    </row>
    <row r="69" spans="11:12" s="126" customFormat="1" ht="15" customHeight="1">
      <c r="K69" s="219"/>
      <c r="L69" s="219"/>
    </row>
    <row r="70" spans="11:12" s="126" customFormat="1" ht="15" customHeight="1">
      <c r="K70" s="219"/>
      <c r="L70" s="219"/>
    </row>
    <row r="71" spans="11:12" s="126" customFormat="1" ht="15" customHeight="1">
      <c r="K71" s="219"/>
      <c r="L71" s="219"/>
    </row>
    <row r="72" spans="11:12" s="126" customFormat="1" ht="15" customHeight="1">
      <c r="K72" s="219"/>
      <c r="L72" s="219"/>
    </row>
    <row r="73" spans="11:12" s="126" customFormat="1" ht="15" customHeight="1">
      <c r="K73" s="219"/>
      <c r="L73" s="219"/>
    </row>
    <row r="74" spans="11:12" s="126" customFormat="1" ht="15" customHeight="1">
      <c r="K74" s="219"/>
      <c r="L74" s="219"/>
    </row>
    <row r="75" spans="11:12" s="126" customFormat="1" ht="15" customHeight="1">
      <c r="K75" s="219"/>
      <c r="L75" s="219"/>
    </row>
    <row r="76" spans="11:12" s="126" customFormat="1" ht="15" customHeight="1">
      <c r="K76" s="219"/>
      <c r="L76" s="219"/>
    </row>
    <row r="77" spans="11:12" s="126" customFormat="1" ht="15" customHeight="1">
      <c r="K77" s="219"/>
      <c r="L77" s="219"/>
    </row>
    <row r="78" spans="11:12" s="126" customFormat="1" ht="15" customHeight="1">
      <c r="K78" s="219"/>
      <c r="L78" s="219"/>
    </row>
    <row r="79" spans="11:12" s="126" customFormat="1" ht="15" customHeight="1">
      <c r="K79" s="219"/>
      <c r="L79" s="219"/>
    </row>
    <row r="80" spans="11:12" s="126" customFormat="1" ht="15" customHeight="1">
      <c r="K80" s="219"/>
      <c r="L80" s="219"/>
    </row>
    <row r="81" spans="11:12" s="126" customFormat="1" ht="15" customHeight="1">
      <c r="K81" s="219"/>
      <c r="L81" s="219"/>
    </row>
    <row r="82" spans="11:12" s="126" customFormat="1" ht="15" customHeight="1">
      <c r="K82" s="219"/>
      <c r="L82" s="219"/>
    </row>
    <row r="83" spans="11:12" s="126" customFormat="1" ht="15" customHeight="1">
      <c r="K83" s="219"/>
      <c r="L83" s="219"/>
    </row>
    <row r="84" spans="11:12" s="126" customFormat="1" ht="15" customHeight="1">
      <c r="K84" s="219"/>
      <c r="L84" s="219"/>
    </row>
    <row r="85" spans="11:12" s="126" customFormat="1" ht="15" customHeight="1">
      <c r="K85" s="219"/>
      <c r="L85" s="219"/>
    </row>
    <row r="86" spans="11:12" s="126" customFormat="1" ht="15" customHeight="1">
      <c r="K86" s="219"/>
      <c r="L86" s="219"/>
    </row>
    <row r="87" spans="11:12" s="126" customFormat="1" ht="15" customHeight="1">
      <c r="K87" s="219"/>
      <c r="L87" s="219"/>
    </row>
    <row r="88" spans="11:12" s="126" customFormat="1" ht="15" customHeight="1">
      <c r="K88" s="219"/>
      <c r="L88" s="219"/>
    </row>
    <row r="89" spans="11:12" s="126" customFormat="1" ht="15" customHeight="1">
      <c r="K89" s="219"/>
      <c r="L89" s="219"/>
    </row>
    <row r="90" spans="11:12" s="126" customFormat="1" ht="15" customHeight="1">
      <c r="K90" s="219"/>
      <c r="L90" s="219"/>
    </row>
    <row r="91" spans="11:12" s="126" customFormat="1" ht="15" customHeight="1">
      <c r="K91" s="219"/>
      <c r="L91" s="219"/>
    </row>
    <row r="92" spans="11:12" s="126" customFormat="1">
      <c r="K92" s="219"/>
      <c r="L92" s="219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24-10-2022</vt:lpstr>
      <vt:lpstr>By Order</vt:lpstr>
      <vt:lpstr>All Stores</vt:lpstr>
      <vt:lpstr>'24-10-2022'!Print_Titles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2022-10-19T08:47:49Z</cp:lastPrinted>
  <dcterms:created xsi:type="dcterms:W3CDTF">2010-10-20T06:23:14Z</dcterms:created>
  <dcterms:modified xsi:type="dcterms:W3CDTF">2022-10-26T08:57:38Z</dcterms:modified>
</cp:coreProperties>
</file>