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8-11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'28-11-2022'!$12:$14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8" i="11"/>
  <c r="G88" i="11"/>
  <c r="I84" i="11"/>
  <c r="G84" i="11"/>
  <c r="I87" i="11"/>
  <c r="G87" i="11"/>
  <c r="I86" i="11"/>
  <c r="G86" i="11"/>
  <c r="I83" i="11"/>
  <c r="G83" i="11"/>
  <c r="I85" i="11"/>
  <c r="G85" i="11"/>
  <c r="I80" i="11"/>
  <c r="G80" i="11"/>
  <c r="I79" i="11"/>
  <c r="G79" i="11"/>
  <c r="I78" i="11"/>
  <c r="G78" i="11"/>
  <c r="I76" i="11"/>
  <c r="G76" i="11"/>
  <c r="I77" i="11"/>
  <c r="G77" i="11"/>
  <c r="I71" i="11"/>
  <c r="G71" i="11"/>
  <c r="I73" i="11"/>
  <c r="G73" i="11"/>
  <c r="I70" i="11"/>
  <c r="G70" i="11"/>
  <c r="I68" i="11"/>
  <c r="G68" i="11"/>
  <c r="I72" i="11"/>
  <c r="G72" i="11"/>
  <c r="I69" i="11"/>
  <c r="G69" i="11"/>
  <c r="I62" i="11"/>
  <c r="G62" i="11"/>
  <c r="I58" i="11"/>
  <c r="G58" i="11"/>
  <c r="I63" i="11"/>
  <c r="G63" i="11"/>
  <c r="I61" i="11"/>
  <c r="G61" i="11"/>
  <c r="I65" i="11"/>
  <c r="G65" i="11"/>
  <c r="I60" i="11"/>
  <c r="G60" i="11"/>
  <c r="I64" i="11"/>
  <c r="G64" i="11"/>
  <c r="I59" i="11"/>
  <c r="G59" i="11"/>
  <c r="I57" i="11"/>
  <c r="G57" i="11"/>
  <c r="I52" i="11"/>
  <c r="G52" i="11"/>
  <c r="I54" i="11"/>
  <c r="G54" i="11"/>
  <c r="I50" i="11"/>
  <c r="G50" i="11"/>
  <c r="I51" i="11"/>
  <c r="G51" i="11"/>
  <c r="I49" i="11"/>
  <c r="G49" i="11"/>
  <c r="I53" i="11"/>
  <c r="G53" i="11"/>
  <c r="I44" i="11"/>
  <c r="G44" i="11"/>
  <c r="I43" i="11"/>
  <c r="G43" i="11"/>
  <c r="I42" i="11"/>
  <c r="G42" i="11"/>
  <c r="I41" i="11"/>
  <c r="G41" i="11"/>
  <c r="I46" i="11"/>
  <c r="G46" i="11"/>
  <c r="I45" i="11"/>
  <c r="G45" i="11"/>
  <c r="I34" i="11"/>
  <c r="G34" i="11"/>
  <c r="I35" i="11"/>
  <c r="G35" i="11"/>
  <c r="I38" i="11"/>
  <c r="G38" i="11"/>
  <c r="I37" i="11"/>
  <c r="G37" i="11"/>
  <c r="I36" i="11"/>
  <c r="G36" i="11"/>
  <c r="I20" i="11"/>
  <c r="G20" i="11"/>
  <c r="I29" i="11"/>
  <c r="G29" i="11"/>
  <c r="I22" i="11"/>
  <c r="G22" i="11"/>
  <c r="I23" i="11"/>
  <c r="G23" i="11"/>
  <c r="I21" i="11"/>
  <c r="G21" i="11"/>
  <c r="I25" i="11"/>
  <c r="G25" i="11"/>
  <c r="I26" i="11"/>
  <c r="G26" i="11"/>
  <c r="I30" i="11"/>
  <c r="G30" i="11"/>
  <c r="I24" i="11"/>
  <c r="G24" i="11"/>
  <c r="I19" i="11"/>
  <c r="G19" i="11"/>
  <c r="I31" i="11"/>
  <c r="G31" i="11"/>
  <c r="I27" i="11"/>
  <c r="G27" i="11"/>
  <c r="I18" i="11"/>
  <c r="G18" i="11"/>
  <c r="I17" i="11"/>
  <c r="G17" i="11"/>
  <c r="I28" i="11"/>
  <c r="G28" i="11"/>
  <c r="I16" i="11"/>
  <c r="G16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<sst xmlns="http://schemas.openxmlformats.org/spreadsheetml/2006/main" count="849" uniqueCount="227">
  <si>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</si>
  <si>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</si>
  <si>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</si>
  <si>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</si>
  <si>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</si>
  <si>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</si>
  <si>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</si>
  <si>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</si>
  <si>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</si>
  <si>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</si>
  <si>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</si>
  <si>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</si>
  <si>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</si>
  <si>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</si>
  <si>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</si>
  <si>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</si>
  <si>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</si>
  <si>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</si>
  <si>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</si>
  <si>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</si>
  <si>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</si>
  <si>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</si>
  <si>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</si>
  <si>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</si>
  <si>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</si>
  <si>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</si>
  <si>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</si>
  <si>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</si>
  <si>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</si>
  <si>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</si>
  <si>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</si>
  <si>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</si>
  <si>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</si>
  <si>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</si>
  <si>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</si>
  <si>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</si>
  <si>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</si>
  <si>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</si>
  <si>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</si>
  <si>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</si>
  <si>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</si>
  <si>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</si>
  <si>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</si>
  <si>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</si>
  <si>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</si>
  <si>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</si>
  <si>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</si>
  <si>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</si>
  <si>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</si>
  <si>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</si>
  <si>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</si>
  <si>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</si>
  <si>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</si>
  <si>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</si>
  <si>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</si>
  <si>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</si>
  <si>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</si>
  <si>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</si>
  <si>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</si>
  <si>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</si>
  <si>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</si>
  <si>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</si>
  <si>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</si>
  <si>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</si>
  <si>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</si>
  <si>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</si>
  <si>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</si>
  <si>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</si>
  <si>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</si>
  <si>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</si>
  <si>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</si>
  <si>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</si>
  <si>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</si>
  <si>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</si>
  <si>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</si>
  <si>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</si>
  <si>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</si>
  <si>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</si>
  <si>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</si>
  <si>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</si>
  <si>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</si>
  <si>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</si>
  <si>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</si>
  <si>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</si>
  <si>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</si>
  <si>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</si>
  <si>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</si>
  <si>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</si>
  <si>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</si>
  <si>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</si>
  <si>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</si>
  <si>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</si>
  <si>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</si>
  <si>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</si>
  <si>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</si>
  <si>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</si>
  <si>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</si>
  <si>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</si>
  <si>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</si>
  <si>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</si>
  <si>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</si>
  <si>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</si>
  <si>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</si>
  <si>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</si>
  <si>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</si>
  <si>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</si>
  <si>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</si>
  <si>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</si>
  <si>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</si>
  <si>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</si>
  <si>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</si>
  <si>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</si>
  <si>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</si>
  <si>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</si>
  <si>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</si>
  <si>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</si>
  <si>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</si>
  <si>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</si>
  <si>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</si>
  <si>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</si>
  <si>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</si>
  <si>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</si>
  <si>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</si>
  <si>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</si>
  <si>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</si>
  <si>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</si>
  <si>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</si>
  <si>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</si>
  <si>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</si>
  <si>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</si>
  <si>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</si>
  <si>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</si>
  <si>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</si>
  <si>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</si>
  <si>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</si>
  <si>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</si>
  <si>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</si>
  <si>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</si>
  <si>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</si>
  <si>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</si>
  <si>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</si>
  <si>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</si>
  <si>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</si>
  <si>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</si>
  <si>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</si>
  <si>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</si>
  <si>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</si>
  <si>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</si>
  <si>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</si>
  <si>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</si>
  <si>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</si>
  <si>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</si>
  <si>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</si>
  <si>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</si>
  <si>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</si>
  <si>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</si>
  <si>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</si>
  <si>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</si>
  <si>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</si>
  <si>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</si>
  <si>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</si>
  <si>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</si>
  <si>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</si>
  <si>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</si>
  <si>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</si>
  <si>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</si>
  <si>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</si>
  <si>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</si>
  <si>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</si>
  <si>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</si>
  <si>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</si>
  <si>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</si>
  <si>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</si>
  <si>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</si>
  <si>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</si>
  <si>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</si>
  <si>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</si>
  <si>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</si>
  <si>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</si>
  <si>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</si>
  <si>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</si>
  <si>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</si>
  <si>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</si>
  <si>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</si>
  <si>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</si>
  <si>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</si>
  <si>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</si>
  <si>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</si>
  <si>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</si>
  <si>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</si>
  <si>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</si>
  <si>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</si>
  <si>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</si>
  <si>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</si>
  <si>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</si>
  <si>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</si>
  <si>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</si>
  <si>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</si>
  <si>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</si>
  <si>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</si>
  <si>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</si>
  <si>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</si>
  <si>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</si>
  <si>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</si>
  <si>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</si>
  <si>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</si>
  <si>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</si>
  <si>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</si>
  <si>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تشرين الثاني 2021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</si>
  <si>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</si>
  <si>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</si>
  <si>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</si>
  <si>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</si>
  <si>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</si>
  <si>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</si>
  <si>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</si>
  <si>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</si>
  <si>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</si>
  <si>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21-11-2022 (ل.ل.)</t>
  </si>
  <si>
    <t>معدل أسعار المحلات والملاحم في 21-11-2022 (ل.ل.)</t>
  </si>
  <si>
    <t>المعدل العام للأسعار في 21-11-2022  (ل.ل.)</t>
  </si>
  <si>
    <t xml:space="preserve"> التاريخ 28 تشرين الثاني2022 </t>
  </si>
  <si>
    <t xml:space="preserve"> التاريخ 28تشرين الثاني 2022</t>
  </si>
  <si>
    <t>معدل أسعار  السوبرماركات في 28-11-2022 (ل.ل.)</t>
  </si>
  <si>
    <t xml:space="preserve"> التاريخ 28 تشرين الثاني 2022</t>
  </si>
  <si>
    <t>معدل أسعار المحلات والملاحم في 28-11-2022 (ل.ل.)</t>
  </si>
  <si>
    <t>المعدل العام للأسعار في 28-11-2022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</si>
</sst>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0" t="s">
        <v>202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1" t="s">
        <v>3</v>
      </c>
      <c r="B12" s="227"/>
      <c r="C12" s="225" t="s">
        <v>0</v>
      </c>
      <c r="D12" s="223" t="s">
        <v>23</v>
      </c>
      <c r="E12" s="223" t="s">
        <v>208</v>
      </c>
      <c r="F12" s="223" t="s">
        <v>223</v>
      </c>
      <c r="G12" s="223" t="s">
        <v>197</v>
      </c>
      <c r="H12" s="223" t="s">
        <v>218</v>
      </c>
      <c r="I12" s="223" t="s">
        <v>187</v>
      </c>
    </row>
    <row r="13" spans="1:9" ht="38.25" customHeight="1" thickBot="1">
      <c r="A13" s="222"/>
      <c r="B13" s="228"/>
      <c r="C13" s="226"/>
      <c r="D13" s="224"/>
      <c r="E13" s="224"/>
      <c r="F13" s="224"/>
      <c r="G13" s="224"/>
      <c r="H13" s="224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12370.580000000002</v>
      </c>
      <c r="F15" s="190">
        <v>29333.111111111109</v>
      </c>
      <c r="G15" s="45">
        <f t="shared" ref="G15:G30" si="0">(F15-E15)/E15</f>
        <v>1.3711993383585173</v>
      </c>
      <c r="H15" s="190">
        <v>31887.555555555555</v>
      </c>
      <c r="I15" s="45">
        <f t="shared" ref="I15:I30" si="1">(F15-H15)/H15</f>
        <v>-8.0107879075083308E-2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18121.78</v>
      </c>
      <c r="F16" s="184">
        <v>31812.25</v>
      </c>
      <c r="G16" s="48">
        <f t="shared" si="0"/>
        <v>0.75547048910206405</v>
      </c>
      <c r="H16" s="184">
        <v>30612.25</v>
      </c>
      <c r="I16" s="44">
        <f t="shared" si="1"/>
        <v>3.9199993466667755E-2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9706.184444444445</v>
      </c>
      <c r="F17" s="184">
        <v>23062.25</v>
      </c>
      <c r="G17" s="48">
        <f t="shared" si="0"/>
        <v>1.3760366529197992</v>
      </c>
      <c r="H17" s="184">
        <v>25424.75</v>
      </c>
      <c r="I17" s="44">
        <f t="shared" si="1"/>
        <v>-9.2921267662415555E-2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5179.42</v>
      </c>
      <c r="F18" s="184">
        <v>12624.75</v>
      </c>
      <c r="G18" s="48">
        <f t="shared" si="0"/>
        <v>1.43748334755629</v>
      </c>
      <c r="H18" s="184">
        <v>12987.555555555555</v>
      </c>
      <c r="I18" s="44">
        <f t="shared" si="1"/>
        <v>-2.7934860721374247E-2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18633.763333333336</v>
      </c>
      <c r="F19" s="184">
        <v>29571.142857142859</v>
      </c>
      <c r="G19" s="48">
        <f t="shared" si="0"/>
        <v>0.58696567774068475</v>
      </c>
      <c r="H19" s="184">
        <v>29271.142857142859</v>
      </c>
      <c r="I19" s="44">
        <f t="shared" si="1"/>
        <v>1.0249001942429892E-2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8221.74</v>
      </c>
      <c r="F20" s="184">
        <v>37277.555555555555</v>
      </c>
      <c r="G20" s="48">
        <f t="shared" si="0"/>
        <v>3.5340226710593567</v>
      </c>
      <c r="H20" s="184">
        <v>34488.666666666664</v>
      </c>
      <c r="I20" s="44">
        <f t="shared" si="1"/>
        <v>8.0863923092288015E-2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10743.4</v>
      </c>
      <c r="F21" s="184">
        <v>22499.777777777777</v>
      </c>
      <c r="G21" s="48">
        <f t="shared" si="0"/>
        <v>1.0942883796356626</v>
      </c>
      <c r="H21" s="184">
        <v>23816.444444444445</v>
      </c>
      <c r="I21" s="44">
        <f t="shared" si="1"/>
        <v>-5.5283930804112986E-2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1925.64</v>
      </c>
      <c r="F22" s="184">
        <v>4938.666666666667</v>
      </c>
      <c r="G22" s="48">
        <f t="shared" si="0"/>
        <v>1.564688449900639</v>
      </c>
      <c r="H22" s="184">
        <v>5049.7777777777774</v>
      </c>
      <c r="I22" s="44">
        <f t="shared" si="1"/>
        <v>-2.2003168456257563E-2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2524.4088888888891</v>
      </c>
      <c r="F23" s="184">
        <v>5306.25</v>
      </c>
      <c r="G23" s="48">
        <f t="shared" si="0"/>
        <v>1.1019772285525147</v>
      </c>
      <c r="H23" s="184">
        <v>5056</v>
      </c>
      <c r="I23" s="44">
        <f t="shared" si="1"/>
        <v>4.9495648734177215E-2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2574.5</v>
      </c>
      <c r="F24" s="184">
        <v>5493.75</v>
      </c>
      <c r="G24" s="48">
        <f t="shared" si="0"/>
        <v>1.1339094969897068</v>
      </c>
      <c r="H24" s="184">
        <v>5556.25</v>
      </c>
      <c r="I24" s="44">
        <f t="shared" si="1"/>
        <v>-1.1248593925759279E-2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2653.84</v>
      </c>
      <c r="F25" s="184">
        <v>5694.4444444444443</v>
      </c>
      <c r="G25" s="48">
        <f t="shared" si="0"/>
        <v>1.1457376648345206</v>
      </c>
      <c r="H25" s="184">
        <v>5716.666666666667</v>
      </c>
      <c r="I25" s="44">
        <f t="shared" si="1"/>
        <v>-3.8872691933917129E-3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8910.52</v>
      </c>
      <c r="F26" s="184">
        <v>16687.25</v>
      </c>
      <c r="G26" s="48">
        <f t="shared" si="0"/>
        <v>0.87275826775541709</v>
      </c>
      <c r="H26" s="184">
        <v>16812.25</v>
      </c>
      <c r="I26" s="44">
        <f t="shared" si="1"/>
        <v>-7.4350547963538492E-3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2524.048888888889</v>
      </c>
      <c r="F27" s="184">
        <v>5306.25</v>
      </c>
      <c r="G27" s="48">
        <f t="shared" si="0"/>
        <v>1.1022770293232564</v>
      </c>
      <c r="H27" s="184">
        <v>5306</v>
      </c>
      <c r="I27" s="44">
        <f t="shared" si="1"/>
        <v>4.7116471918582738E-5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5460.6374999999998</v>
      </c>
      <c r="F28" s="184">
        <v>20444.222222222223</v>
      </c>
      <c r="G28" s="48">
        <f t="shared" si="0"/>
        <v>2.7439259101565012</v>
      </c>
      <c r="H28" s="184">
        <v>20488.666666666668</v>
      </c>
      <c r="I28" s="44">
        <f t="shared" si="1"/>
        <v>-2.1692209243050751E-3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11664.882222222222</v>
      </c>
      <c r="F29" s="184">
        <v>26043.75</v>
      </c>
      <c r="G29" s="48">
        <f t="shared" si="0"/>
        <v>1.2326629196808578</v>
      </c>
      <c r="H29" s="184">
        <v>26793.75</v>
      </c>
      <c r="I29" s="44">
        <f t="shared" si="1"/>
        <v>-2.7991602519244228E-2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12151.68</v>
      </c>
      <c r="F30" s="187">
        <v>21322</v>
      </c>
      <c r="G30" s="51">
        <f t="shared" si="0"/>
        <v>0.75465450044767468</v>
      </c>
      <c r="H30" s="187">
        <v>22493.111111111109</v>
      </c>
      <c r="I30" s="56">
        <f t="shared" si="1"/>
        <v>-5.2065323704047588E-2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12496.880000000001</v>
      </c>
      <c r="F32" s="190">
        <v>29222</v>
      </c>
      <c r="G32" s="45">
        <f>(F32-E32)/E32</f>
        <v>1.3383436505751833</v>
      </c>
      <c r="H32" s="190">
        <v>27988.666666666668</v>
      </c>
      <c r="I32" s="44">
        <f>(F32-H32)/H32</f>
        <v>4.4065455065145372E-2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12194.642222222221</v>
      </c>
      <c r="F33" s="184">
        <v>26687.25</v>
      </c>
      <c r="G33" s="48">
        <f>(F33-E33)/E33</f>
        <v>1.1884405883895461</v>
      </c>
      <c r="H33" s="184">
        <v>25299.75</v>
      </c>
      <c r="I33" s="44">
        <f>(F33-H33)/H33</f>
        <v>5.4842439154537098E-2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12672.66</v>
      </c>
      <c r="F34" s="184">
        <v>30355.714285714286</v>
      </c>
      <c r="G34" s="48">
        <f>(F34-E34)/E34</f>
        <v>1.3953703709966405</v>
      </c>
      <c r="H34" s="184">
        <v>29282.857142857141</v>
      </c>
      <c r="I34" s="44">
        <f>(F34-H34)/H34</f>
        <v>3.6637720753244292E-2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8131.4740476190473</v>
      </c>
      <c r="F35" s="184">
        <v>24066.666666666668</v>
      </c>
      <c r="G35" s="48">
        <f>(F35-E35)/E35</f>
        <v>1.9596929813375665</v>
      </c>
      <c r="H35" s="184">
        <v>23370</v>
      </c>
      <c r="I35" s="44">
        <f>(F35-H35)/H35</f>
        <v>2.9810298102981081E-2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8734.5311111111114</v>
      </c>
      <c r="F36" s="184">
        <v>24599.777777777777</v>
      </c>
      <c r="G36" s="51">
        <f>(F36-E36)/E36</f>
        <v>1.8163821806627538</v>
      </c>
      <c r="H36" s="184">
        <v>27149.777777777777</v>
      </c>
      <c r="I36" s="56">
        <f>(F36-H36)/H36</f>
        <v>-9.3923420695074242E-2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291304.68</v>
      </c>
      <c r="F38" s="184">
        <v>586974.5</v>
      </c>
      <c r="G38" s="45">
        <f t="shared" ref="G38:G43" si="2">(F38-E38)/E38</f>
        <v>1.0149847918680881</v>
      </c>
      <c r="H38" s="184">
        <v>586974.5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180091.13333333333</v>
      </c>
      <c r="F39" s="184">
        <v>328949.66666666669</v>
      </c>
      <c r="G39" s="48">
        <f t="shared" si="2"/>
        <v>0.82657336082065125</v>
      </c>
      <c r="H39" s="184">
        <v>314141.14285714284</v>
      </c>
      <c r="I39" s="44">
        <f t="shared" si="3"/>
        <v>4.7139714571733417E-2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136419.5</v>
      </c>
      <c r="F40" s="184">
        <v>236105.5</v>
      </c>
      <c r="G40" s="48">
        <f t="shared" si="2"/>
        <v>0.73073131040650352</v>
      </c>
      <c r="H40" s="184">
        <v>247781.33333333334</v>
      </c>
      <c r="I40" s="44">
        <f t="shared" si="3"/>
        <v>-4.7121521126154281E-2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46897.5</v>
      </c>
      <c r="F41" s="184">
        <v>102961</v>
      </c>
      <c r="G41" s="48">
        <f t="shared" si="2"/>
        <v>1.1954475185244415</v>
      </c>
      <c r="H41" s="184">
        <v>105586</v>
      </c>
      <c r="I41" s="44">
        <f t="shared" si="3"/>
        <v>-2.4861250544579775E-2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40322.666666666672</v>
      </c>
      <c r="F42" s="184">
        <v>113999.33333333333</v>
      </c>
      <c r="G42" s="48">
        <f t="shared" si="2"/>
        <v>1.827177435354804</v>
      </c>
      <c r="H42" s="184">
        <v>115666</v>
      </c>
      <c r="I42" s="44">
        <f t="shared" si="3"/>
        <v>-1.4409304952766341E-2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90050.980952380953</v>
      </c>
      <c r="F43" s="184">
        <v>247167.57142857142</v>
      </c>
      <c r="G43" s="51">
        <f t="shared" si="2"/>
        <v>1.7447515708826522</v>
      </c>
      <c r="H43" s="184">
        <v>249310.42857142858</v>
      </c>
      <c r="I43" s="59">
        <f t="shared" si="3"/>
        <v>-8.5951364134100837E-3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76835.877777777772</v>
      </c>
      <c r="F45" s="184">
        <v>173847.55555555556</v>
      </c>
      <c r="G45" s="45">
        <f t="shared" ref="G45:G50" si="4">(F45-E45)/E45</f>
        <v>1.262583061240633</v>
      </c>
      <c r="H45" s="184">
        <v>172847.55555555556</v>
      </c>
      <c r="I45" s="44">
        <f t="shared" ref="I45:I50" si="5">(F45-H45)/H45</f>
        <v>5.7854448492827334E-3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45691.551111111112</v>
      </c>
      <c r="F46" s="184">
        <v>133068.66666666666</v>
      </c>
      <c r="G46" s="48">
        <f t="shared" si="4"/>
        <v>1.9123254394028983</v>
      </c>
      <c r="H46" s="184">
        <v>134596.79999999999</v>
      </c>
      <c r="I46" s="84">
        <f t="shared" si="5"/>
        <v>-1.1353415039089574E-2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141332.28888888887</v>
      </c>
      <c r="F47" s="184">
        <v>405784.75</v>
      </c>
      <c r="G47" s="48">
        <f t="shared" si="4"/>
        <v>1.8711397316929859</v>
      </c>
      <c r="H47" s="184">
        <v>405784.75</v>
      </c>
      <c r="I47" s="84">
        <f t="shared" si="5"/>
        <v>0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190923.75</v>
      </c>
      <c r="F48" s="184">
        <v>491910.23857142858</v>
      </c>
      <c r="G48" s="48">
        <f t="shared" si="4"/>
        <v>1.5764748417702281</v>
      </c>
      <c r="H48" s="184">
        <v>491911.38</v>
      </c>
      <c r="I48" s="84">
        <f t="shared" si="5"/>
        <v>-2.3203947252190852E-6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17560</v>
      </c>
      <c r="F49" s="184">
        <v>49999</v>
      </c>
      <c r="G49" s="48">
        <f t="shared" si="4"/>
        <v>1.8473234624145787</v>
      </c>
      <c r="H49" s="184">
        <v>39726</v>
      </c>
      <c r="I49" s="44">
        <f t="shared" si="5"/>
        <v>0.25859638523888639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189082.66666666666</v>
      </c>
      <c r="F50" s="184">
        <v>702000</v>
      </c>
      <c r="G50" s="56">
        <f t="shared" si="4"/>
        <v>2.7126618339773789</v>
      </c>
      <c r="H50" s="184">
        <v>702000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35705.53333333334</v>
      </c>
      <c r="F52" s="181">
        <v>74966.666666666672</v>
      </c>
      <c r="G52" s="183">
        <f t="shared" ref="G52:G60" si="6">(F52-E52)/E52</f>
        <v>1.0995812040337349</v>
      </c>
      <c r="H52" s="181">
        <v>76663.333333333328</v>
      </c>
      <c r="I52" s="116">
        <f t="shared" ref="I52:I60" si="7">(F52-H52)/H52</f>
        <v>-2.2131397017261495E-2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45863.25</v>
      </c>
      <c r="F53" s="184">
        <v>74218.333333333328</v>
      </c>
      <c r="G53" s="186">
        <f t="shared" si="6"/>
        <v>0.61825281316377123</v>
      </c>
      <c r="H53" s="184">
        <v>74218.333333333328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30750.04</v>
      </c>
      <c r="F54" s="184">
        <v>63710.75</v>
      </c>
      <c r="G54" s="186">
        <f t="shared" si="6"/>
        <v>1.0718916137995267</v>
      </c>
      <c r="H54" s="184">
        <v>62210.75</v>
      </c>
      <c r="I54" s="84">
        <f t="shared" si="7"/>
        <v>2.4111588431259871E-2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36616.520000000004</v>
      </c>
      <c r="F55" s="184">
        <v>93172.5</v>
      </c>
      <c r="G55" s="186">
        <f t="shared" si="6"/>
        <v>1.5445481984634255</v>
      </c>
      <c r="H55" s="184">
        <v>93172.5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19921.8</v>
      </c>
      <c r="F56" s="184">
        <v>47200</v>
      </c>
      <c r="G56" s="191">
        <f t="shared" si="6"/>
        <v>1.3692638215422301</v>
      </c>
      <c r="H56" s="184">
        <v>44650</v>
      </c>
      <c r="I56" s="85">
        <f t="shared" si="7"/>
        <v>5.7110862262038077E-2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4845.55</v>
      </c>
      <c r="F57" s="187">
        <v>33995</v>
      </c>
      <c r="G57" s="189">
        <f t="shared" si="6"/>
        <v>6.0157154502584849</v>
      </c>
      <c r="H57" s="187">
        <v>33995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44694.71428571429</v>
      </c>
      <c r="F58" s="190">
        <v>97564</v>
      </c>
      <c r="G58" s="44">
        <f t="shared" si="6"/>
        <v>1.182897945746221</v>
      </c>
      <c r="H58" s="190">
        <v>97426.857142857145</v>
      </c>
      <c r="I58" s="44">
        <f t="shared" si="7"/>
        <v>1.4076494014557228E-3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46379.647619047617</v>
      </c>
      <c r="F59" s="184">
        <v>95924.666666666672</v>
      </c>
      <c r="G59" s="48">
        <f t="shared" si="6"/>
        <v>1.0682491478713059</v>
      </c>
      <c r="H59" s="184">
        <v>97491.333333333328</v>
      </c>
      <c r="I59" s="44">
        <f t="shared" si="7"/>
        <v>-1.6069804495442232E-2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383122</v>
      </c>
      <c r="F60" s="184">
        <v>595100</v>
      </c>
      <c r="G60" s="51">
        <f t="shared" si="6"/>
        <v>0.55329111875590542</v>
      </c>
      <c r="H60" s="184">
        <v>595100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61478.133333333339</v>
      </c>
      <c r="F62" s="184">
        <v>180582.875</v>
      </c>
      <c r="G62" s="45">
        <f t="shared" ref="G62:G67" si="8">(F62-E62)/E62</f>
        <v>1.9373513021432009</v>
      </c>
      <c r="H62" s="184">
        <v>180582.875</v>
      </c>
      <c r="I62" s="44">
        <f t="shared" ref="I62:I67" si="9">(F62-H62)/H62</f>
        <v>0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426467.48095238098</v>
      </c>
      <c r="F63" s="184">
        <v>899740</v>
      </c>
      <c r="G63" s="48">
        <f t="shared" si="8"/>
        <v>1.1097505441463291</v>
      </c>
      <c r="H63" s="184">
        <v>897752.5</v>
      </c>
      <c r="I63" s="44">
        <f t="shared" si="9"/>
        <v>2.213861838312898E-3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169642.28571428571</v>
      </c>
      <c r="F64" s="184">
        <v>411409</v>
      </c>
      <c r="G64" s="48">
        <f t="shared" si="8"/>
        <v>1.4251559584200706</v>
      </c>
      <c r="H64" s="184">
        <v>464744</v>
      </c>
      <c r="I64" s="84">
        <f t="shared" si="9"/>
        <v>-0.11476210558931368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84579.333333333328</v>
      </c>
      <c r="F65" s="184">
        <v>231424.5</v>
      </c>
      <c r="G65" s="48">
        <f t="shared" si="8"/>
        <v>1.7361825977977288</v>
      </c>
      <c r="H65" s="184">
        <v>231424.5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47093.166666666672</v>
      </c>
      <c r="F66" s="184">
        <v>111667.55555555556</v>
      </c>
      <c r="G66" s="48">
        <f t="shared" si="8"/>
        <v>1.3712050698556171</v>
      </c>
      <c r="H66" s="184">
        <v>110258.66666666667</v>
      </c>
      <c r="I66" s="84">
        <f t="shared" si="9"/>
        <v>1.2778033069710835E-2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35714.949999999997</v>
      </c>
      <c r="F67" s="184">
        <v>107291.6</v>
      </c>
      <c r="G67" s="51">
        <f t="shared" si="8"/>
        <v>2.0041089235740221</v>
      </c>
      <c r="H67" s="184">
        <v>107291.6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51238.933333333334</v>
      </c>
      <c r="F69" s="190">
        <v>101189.125</v>
      </c>
      <c r="G69" s="45">
        <f>(F69-E69)/E69</f>
        <v>0.97484839002633406</v>
      </c>
      <c r="H69" s="190">
        <v>101189.125</v>
      </c>
      <c r="I69" s="44">
        <f>(F69-H69)/H69</f>
        <v>0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35932.813333333339</v>
      </c>
      <c r="F70" s="184">
        <v>72284</v>
      </c>
      <c r="G70" s="48">
        <f>(F70-E70)/E70</f>
        <v>1.0116432111633524</v>
      </c>
      <c r="H70" s="184">
        <v>75754.666666666672</v>
      </c>
      <c r="I70" s="44">
        <f>(F70-H70)/H70</f>
        <v>-4.5814559279076378E-2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17695.305714285714</v>
      </c>
      <c r="F71" s="184">
        <v>36764.666666666664</v>
      </c>
      <c r="G71" s="48">
        <f>(F71-E71)/E71</f>
        <v>1.0776508335194197</v>
      </c>
      <c r="H71" s="184">
        <v>36764.666666666664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25502</v>
      </c>
      <c r="F72" s="184">
        <v>49932.5</v>
      </c>
      <c r="G72" s="48">
        <f>(F72-E72)/E72</f>
        <v>0.95798368755391738</v>
      </c>
      <c r="H72" s="184">
        <v>49932.5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15872.267857142859</v>
      </c>
      <c r="F73" s="193">
        <v>47682.875</v>
      </c>
      <c r="G73" s="48">
        <f>(F73-E73)/E73</f>
        <v>2.0041626961670564</v>
      </c>
      <c r="H73" s="193">
        <v>47092.25</v>
      </c>
      <c r="I73" s="59">
        <f>(F73-H73)/H73</f>
        <v>1.2541872601118019E-2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16433.686666666668</v>
      </c>
      <c r="F75" s="181">
        <v>29543</v>
      </c>
      <c r="G75" s="44">
        <f t="shared" ref="G75:G81" si="10">(F75-E75)/E75</f>
        <v>0.79770982611732877</v>
      </c>
      <c r="H75" s="181">
        <v>29543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16184</v>
      </c>
      <c r="F76" s="184">
        <v>41419.125</v>
      </c>
      <c r="G76" s="48">
        <f t="shared" si="10"/>
        <v>1.5592637790410282</v>
      </c>
      <c r="H76" s="184">
        <v>41731.625</v>
      </c>
      <c r="I76" s="44">
        <f t="shared" si="11"/>
        <v>-7.4883257002333363E-3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7904.3066666666664</v>
      </c>
      <c r="F77" s="184">
        <v>19225.428571428572</v>
      </c>
      <c r="G77" s="48">
        <f t="shared" si="10"/>
        <v>1.4322726055789721</v>
      </c>
      <c r="H77" s="184">
        <v>19225.428571428572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12141.161111111112</v>
      </c>
      <c r="F78" s="184">
        <v>37501.857142857145</v>
      </c>
      <c r="G78" s="48">
        <f t="shared" si="10"/>
        <v>2.0888196606284155</v>
      </c>
      <c r="H78" s="184">
        <v>37501.857142857145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25836.990476190476</v>
      </c>
      <c r="F79" s="184">
        <v>44002.555555555555</v>
      </c>
      <c r="G79" s="48">
        <f t="shared" si="10"/>
        <v>0.70308363104848315</v>
      </c>
      <c r="H79" s="184">
        <v>44313.666666666664</v>
      </c>
      <c r="I79" s="44">
        <f t="shared" si="11"/>
        <v>-7.020658287009489E-3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57000</v>
      </c>
      <c r="F80" s="184">
        <v>156666</v>
      </c>
      <c r="G80" s="48">
        <f t="shared" si="10"/>
        <v>1.7485263157894737</v>
      </c>
      <c r="H80" s="184">
        <v>156666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29808.809523809527</v>
      </c>
      <c r="F81" s="187">
        <v>65571.8</v>
      </c>
      <c r="G81" s="51">
        <f t="shared" si="10"/>
        <v>1.1997456808070479</v>
      </c>
      <c r="H81" s="187">
        <v>65472.3</v>
      </c>
      <c r="I81" s="56">
        <f t="shared" si="11"/>
        <v>1.5197266630315415E-3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203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1" t="s">
        <v>3</v>
      </c>
      <c r="B12" s="227"/>
      <c r="C12" s="229" t="s">
        <v>0</v>
      </c>
      <c r="D12" s="223" t="s">
        <v>23</v>
      </c>
      <c r="E12" s="223" t="s">
        <v>208</v>
      </c>
      <c r="F12" s="231" t="s">
        <v>225</v>
      </c>
      <c r="G12" s="223" t="s">
        <v>197</v>
      </c>
      <c r="H12" s="231" t="s">
        <v>219</v>
      </c>
      <c r="I12" s="223" t="s">
        <v>187</v>
      </c>
    </row>
    <row r="13" spans="1:9" ht="30.75" customHeight="1" thickBot="1">
      <c r="A13" s="222"/>
      <c r="B13" s="228"/>
      <c r="C13" s="230"/>
      <c r="D13" s="224"/>
      <c r="E13" s="224"/>
      <c r="F13" s="232"/>
      <c r="G13" s="224"/>
      <c r="H13" s="232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12370.580000000002</v>
      </c>
      <c r="F15" s="155">
        <v>26400</v>
      </c>
      <c r="G15" s="44">
        <f>(F15-E15)/E15</f>
        <v>1.1340955719133619</v>
      </c>
      <c r="H15" s="155">
        <v>28533.200000000001</v>
      </c>
      <c r="I15" s="118">
        <f>(F15-H15)/H15</f>
        <v>-7.4762031598278517E-2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18121.78</v>
      </c>
      <c r="F16" s="155">
        <v>21933.200000000001</v>
      </c>
      <c r="G16" s="48">
        <f t="shared" ref="G16:G39" si="0">(F16-E16)/E16</f>
        <v>0.21032260627819133</v>
      </c>
      <c r="H16" s="155">
        <v>19900</v>
      </c>
      <c r="I16" s="48">
        <f>(F16-H16)/H16</f>
        <v>0.10217085427135682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9706.184444444445</v>
      </c>
      <c r="F17" s="155">
        <v>17566.599999999999</v>
      </c>
      <c r="G17" s="48">
        <f t="shared" si="0"/>
        <v>0.80983579083484658</v>
      </c>
      <c r="H17" s="155">
        <v>17933.2</v>
      </c>
      <c r="I17" s="48">
        <f t="shared" ref="I17:I29" si="1">(F17-H17)/H17</f>
        <v>-2.0442531171235595E-2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5179.42</v>
      </c>
      <c r="F18" s="155">
        <v>10483.200000000001</v>
      </c>
      <c r="G18" s="48">
        <f t="shared" si="0"/>
        <v>1.0240104104320562</v>
      </c>
      <c r="H18" s="155">
        <v>11566.6</v>
      </c>
      <c r="I18" s="48">
        <f t="shared" si="1"/>
        <v>-9.3666245914962018E-2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18633.763333333336</v>
      </c>
      <c r="F19" s="155">
        <v>28100</v>
      </c>
      <c r="G19" s="48">
        <f t="shared" si="0"/>
        <v>0.50801528909261284</v>
      </c>
      <c r="H19" s="155">
        <v>25600</v>
      </c>
      <c r="I19" s="48">
        <f t="shared" si="1"/>
        <v>9.765625E-2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8221.74</v>
      </c>
      <c r="F20" s="155">
        <v>30833.200000000001</v>
      </c>
      <c r="G20" s="48">
        <f t="shared" si="0"/>
        <v>2.7502037281645979</v>
      </c>
      <c r="H20" s="155">
        <v>26700</v>
      </c>
      <c r="I20" s="48">
        <f t="shared" si="1"/>
        <v>0.15480149812734084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10743.4</v>
      </c>
      <c r="F21" s="155">
        <v>17133.2</v>
      </c>
      <c r="G21" s="48">
        <f t="shared" si="0"/>
        <v>0.59476515814360453</v>
      </c>
      <c r="H21" s="155">
        <v>17133.2</v>
      </c>
      <c r="I21" s="48">
        <f t="shared" si="1"/>
        <v>0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1925.64</v>
      </c>
      <c r="F22" s="155">
        <v>4666.6000000000004</v>
      </c>
      <c r="G22" s="48">
        <f t="shared" si="0"/>
        <v>1.4234020896948547</v>
      </c>
      <c r="H22" s="155">
        <v>4233.2</v>
      </c>
      <c r="I22" s="48">
        <f t="shared" si="1"/>
        <v>0.10238117735991697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2524.4088888888891</v>
      </c>
      <c r="F23" s="155">
        <v>5000</v>
      </c>
      <c r="G23" s="48">
        <f t="shared" si="0"/>
        <v>0.98066169946055559</v>
      </c>
      <c r="H23" s="155">
        <v>4433.2</v>
      </c>
      <c r="I23" s="48">
        <f t="shared" si="1"/>
        <v>0.12785346927727154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2574.5</v>
      </c>
      <c r="F24" s="155">
        <v>4900</v>
      </c>
      <c r="G24" s="48">
        <f t="shared" si="0"/>
        <v>0.90328219071664406</v>
      </c>
      <c r="H24" s="155">
        <v>4433.2</v>
      </c>
      <c r="I24" s="48">
        <f t="shared" si="1"/>
        <v>0.10529639989172611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2653.84</v>
      </c>
      <c r="F25" s="155">
        <v>5000</v>
      </c>
      <c r="G25" s="48">
        <f t="shared" si="0"/>
        <v>0.88406233985470106</v>
      </c>
      <c r="H25" s="155">
        <v>4600</v>
      </c>
      <c r="I25" s="48">
        <f t="shared" si="1"/>
        <v>8.6956521739130432E-2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8910.52</v>
      </c>
      <c r="F26" s="155">
        <v>13900</v>
      </c>
      <c r="G26" s="48">
        <f t="shared" si="0"/>
        <v>0.55995385230042682</v>
      </c>
      <c r="H26" s="155">
        <v>13866.6</v>
      </c>
      <c r="I26" s="48">
        <f t="shared" si="1"/>
        <v>2.4086654262760617E-3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2524.048888888889</v>
      </c>
      <c r="F27" s="155">
        <v>5000</v>
      </c>
      <c r="G27" s="48">
        <f t="shared" si="0"/>
        <v>0.98094419724217341</v>
      </c>
      <c r="H27" s="155">
        <v>4700</v>
      </c>
      <c r="I27" s="48">
        <f t="shared" si="1"/>
        <v>6.3829787234042548E-2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5460.6374999999998</v>
      </c>
      <c r="F28" s="155">
        <v>17100</v>
      </c>
      <c r="G28" s="48">
        <f t="shared" si="0"/>
        <v>2.1315025031418036</v>
      </c>
      <c r="H28" s="155">
        <v>16766.599999999999</v>
      </c>
      <c r="I28" s="48">
        <f t="shared" si="1"/>
        <v>1.9884770913602131E-2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11664.882222222222</v>
      </c>
      <c r="F29" s="155">
        <v>19800</v>
      </c>
      <c r="G29" s="48">
        <f t="shared" si="0"/>
        <v>0.69740247889343832</v>
      </c>
      <c r="H29" s="155">
        <v>16066.6</v>
      </c>
      <c r="I29" s="48">
        <f t="shared" si="1"/>
        <v>0.23237025879775433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12151.68</v>
      </c>
      <c r="F30" s="158">
        <v>20266.599999999999</v>
      </c>
      <c r="G30" s="51">
        <f t="shared" si="0"/>
        <v>0.66780231210828445</v>
      </c>
      <c r="H30" s="158">
        <v>20400</v>
      </c>
      <c r="I30" s="51">
        <f>(F30-H30)/H30</f>
        <v>-6.5392156862745816E-3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12496.880000000001</v>
      </c>
      <c r="F32" s="155">
        <v>22100</v>
      </c>
      <c r="G32" s="44">
        <f t="shared" si="0"/>
        <v>0.76844140297418218</v>
      </c>
      <c r="H32" s="155">
        <v>20100</v>
      </c>
      <c r="I32" s="45">
        <f>(F32-H32)/H32</f>
        <v>9.950248756218906E-2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12194.642222222221</v>
      </c>
      <c r="F33" s="155">
        <v>21800</v>
      </c>
      <c r="G33" s="48">
        <f t="shared" si="0"/>
        <v>0.7876703229779054</v>
      </c>
      <c r="H33" s="155">
        <v>19400</v>
      </c>
      <c r="I33" s="48">
        <f>(F33-H33)/H33</f>
        <v>0.12371134020618557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12672.66</v>
      </c>
      <c r="F34" s="155">
        <v>29966.6</v>
      </c>
      <c r="G34" s="48">
        <f>(F34-E34)/E34</f>
        <v>1.3646653504473409</v>
      </c>
      <c r="H34" s="155">
        <v>26166.6</v>
      </c>
      <c r="I34" s="48">
        <f>(F34-H34)/H34</f>
        <v>0.14522329993197436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8131.4740476190473</v>
      </c>
      <c r="F35" s="155">
        <v>14066.6</v>
      </c>
      <c r="G35" s="48">
        <f t="shared" si="0"/>
        <v>0.72989545531646871</v>
      </c>
      <c r="H35" s="155">
        <v>14866.6</v>
      </c>
      <c r="I35" s="48">
        <f>(F35-H35)/H35</f>
        <v>-5.3811900501795969E-2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8734.5311111111114</v>
      </c>
      <c r="F36" s="155">
        <v>21766.6</v>
      </c>
      <c r="G36" s="55">
        <f t="shared" si="0"/>
        <v>1.4920169981776035</v>
      </c>
      <c r="H36" s="155">
        <v>25066.6</v>
      </c>
      <c r="I36" s="48">
        <f>(F36-H36)/H36</f>
        <v>-0.13164928630129336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291304.68</v>
      </c>
      <c r="F38" s="156">
        <v>471000</v>
      </c>
      <c r="G38" s="45">
        <f t="shared" si="0"/>
        <v>0.61686382793438133</v>
      </c>
      <c r="H38" s="156">
        <v>470000</v>
      </c>
      <c r="I38" s="45">
        <f>(F38-H38)/H38</f>
        <v>2.1276595744680851E-3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180091.13333333333</v>
      </c>
      <c r="F39" s="157">
        <v>373332</v>
      </c>
      <c r="G39" s="51">
        <f t="shared" si="0"/>
        <v>1.0730171057838496</v>
      </c>
      <c r="H39" s="157">
        <v>382333.2</v>
      </c>
      <c r="I39" s="51">
        <f>(F39-H39)/H39</f>
        <v>-2.354281553367589E-2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204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1" t="s">
        <v>3</v>
      </c>
      <c r="B12" s="227"/>
      <c r="C12" s="229" t="s">
        <v>0</v>
      </c>
      <c r="D12" s="223" t="s">
        <v>223</v>
      </c>
      <c r="E12" s="231" t="s">
        <v>225</v>
      </c>
      <c r="F12" s="238" t="s">
        <v>186</v>
      </c>
      <c r="G12" s="223" t="s">
        <v>208</v>
      </c>
      <c r="H12" s="240" t="s">
        <v>226</v>
      </c>
      <c r="I12" s="236" t="s">
        <v>196</v>
      </c>
    </row>
    <row r="13" spans="1:9" ht="39.75" customHeight="1" thickBot="1">
      <c r="A13" s="222"/>
      <c r="B13" s="228"/>
      <c r="C13" s="230"/>
      <c r="D13" s="224"/>
      <c r="E13" s="232"/>
      <c r="F13" s="239"/>
      <c r="G13" s="224"/>
      <c r="H13" s="241"/>
      <c r="I13" s="23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29333.111111111109</v>
      </c>
      <c r="E15" s="144">
        <v>26400</v>
      </c>
      <c r="F15" s="67">
        <f t="shared" ref="F15:F30" si="0">D15-E15</f>
        <v>2933.1111111111095</v>
      </c>
      <c r="G15" s="42">
        <v>12370.580000000002</v>
      </c>
      <c r="H15" s="66">
        <f>AVERAGE(D15:E15)</f>
        <v>27866.555555555555</v>
      </c>
      <c r="I15" s="69">
        <f>(H15-G15)/G15</f>
        <v>1.2526474551359394</v>
      </c>
    </row>
    <row r="16" spans="1:9" ht="16.5" customHeight="1">
      <c r="A16" s="37"/>
      <c r="B16" s="34" t="s">
        <v>5</v>
      </c>
      <c r="C16" s="15" t="s">
        <v>164</v>
      </c>
      <c r="D16" s="144">
        <v>31812.25</v>
      </c>
      <c r="E16" s="144">
        <v>21933.200000000001</v>
      </c>
      <c r="F16" s="71">
        <f t="shared" si="0"/>
        <v>9879.0499999999993</v>
      </c>
      <c r="G16" s="46">
        <v>18121.78</v>
      </c>
      <c r="H16" s="68">
        <f t="shared" ref="H16:H30" si="1">AVERAGE(D16:E16)</f>
        <v>26872.724999999999</v>
      </c>
      <c r="I16" s="72">
        <f t="shared" ref="I16:I39" si="2">(H16-G16)/G16</f>
        <v>0.48289654769012758</v>
      </c>
    </row>
    <row r="17" spans="1:9" ht="16.5">
      <c r="A17" s="37"/>
      <c r="B17" s="34" t="s">
        <v>6</v>
      </c>
      <c r="C17" s="15" t="s">
        <v>165</v>
      </c>
      <c r="D17" s="144">
        <v>23062.25</v>
      </c>
      <c r="E17" s="144">
        <v>17566.599999999999</v>
      </c>
      <c r="F17" s="71">
        <f t="shared" si="0"/>
        <v>5495.6500000000015</v>
      </c>
      <c r="G17" s="46">
        <v>9706.184444444445</v>
      </c>
      <c r="H17" s="68">
        <f t="shared" si="1"/>
        <v>20314.424999999999</v>
      </c>
      <c r="I17" s="72">
        <f t="shared" si="2"/>
        <v>1.0929362218773229</v>
      </c>
    </row>
    <row r="18" spans="1:9" ht="16.5">
      <c r="A18" s="37"/>
      <c r="B18" s="34" t="s">
        <v>7</v>
      </c>
      <c r="C18" s="15" t="s">
        <v>166</v>
      </c>
      <c r="D18" s="144">
        <v>12624.75</v>
      </c>
      <c r="E18" s="144">
        <v>10483.200000000001</v>
      </c>
      <c r="F18" s="71">
        <f t="shared" si="0"/>
        <v>2141.5499999999993</v>
      </c>
      <c r="G18" s="46">
        <v>5179.42</v>
      </c>
      <c r="H18" s="68">
        <f t="shared" si="1"/>
        <v>11553.975</v>
      </c>
      <c r="I18" s="72">
        <f t="shared" si="2"/>
        <v>1.2307468789941731</v>
      </c>
    </row>
    <row r="19" spans="1:9" ht="16.5">
      <c r="A19" s="37"/>
      <c r="B19" s="34" t="s">
        <v>8</v>
      </c>
      <c r="C19" s="15" t="s">
        <v>167</v>
      </c>
      <c r="D19" s="144">
        <v>29571.142857142859</v>
      </c>
      <c r="E19" s="144">
        <v>28100</v>
      </c>
      <c r="F19" s="71">
        <f t="shared" si="0"/>
        <v>1471.1428571428587</v>
      </c>
      <c r="G19" s="46">
        <v>18633.763333333336</v>
      </c>
      <c r="H19" s="68">
        <f t="shared" si="1"/>
        <v>28835.571428571428</v>
      </c>
      <c r="I19" s="72">
        <f t="shared" si="2"/>
        <v>0.54749048341664874</v>
      </c>
    </row>
    <row r="20" spans="1:9" ht="16.5">
      <c r="A20" s="37"/>
      <c r="B20" s="34" t="s">
        <v>9</v>
      </c>
      <c r="C20" s="15" t="s">
        <v>168</v>
      </c>
      <c r="D20" s="144">
        <v>37277.555555555555</v>
      </c>
      <c r="E20" s="144">
        <v>30833.200000000001</v>
      </c>
      <c r="F20" s="71">
        <f t="shared" si="0"/>
        <v>6444.355555555554</v>
      </c>
      <c r="G20" s="46">
        <v>8221.74</v>
      </c>
      <c r="H20" s="68">
        <f t="shared" si="1"/>
        <v>34055.37777777778</v>
      </c>
      <c r="I20" s="72">
        <f t="shared" si="2"/>
        <v>3.1421131996119778</v>
      </c>
    </row>
    <row r="21" spans="1:9" ht="16.5">
      <c r="A21" s="37"/>
      <c r="B21" s="34" t="s">
        <v>10</v>
      </c>
      <c r="C21" s="15" t="s">
        <v>169</v>
      </c>
      <c r="D21" s="144">
        <v>22499.777777777777</v>
      </c>
      <c r="E21" s="144">
        <v>17133.2</v>
      </c>
      <c r="F21" s="71">
        <f t="shared" si="0"/>
        <v>5366.5777777777766</v>
      </c>
      <c r="G21" s="46">
        <v>10743.4</v>
      </c>
      <c r="H21" s="68">
        <f t="shared" si="1"/>
        <v>19816.488888888889</v>
      </c>
      <c r="I21" s="72">
        <f t="shared" si="2"/>
        <v>0.84452676888963363</v>
      </c>
    </row>
    <row r="22" spans="1:9" ht="16.5">
      <c r="A22" s="37"/>
      <c r="B22" s="34" t="s">
        <v>11</v>
      </c>
      <c r="C22" s="15" t="s">
        <v>170</v>
      </c>
      <c r="D22" s="144">
        <v>4938.666666666667</v>
      </c>
      <c r="E22" s="144">
        <v>4666.6000000000004</v>
      </c>
      <c r="F22" s="71">
        <f t="shared" si="0"/>
        <v>272.06666666666661</v>
      </c>
      <c r="G22" s="46">
        <v>1925.64</v>
      </c>
      <c r="H22" s="68">
        <f t="shared" si="1"/>
        <v>4802.6333333333332</v>
      </c>
      <c r="I22" s="72">
        <f t="shared" si="2"/>
        <v>1.4940452697977467</v>
      </c>
    </row>
    <row r="23" spans="1:9" ht="16.5">
      <c r="A23" s="37"/>
      <c r="B23" s="34" t="s">
        <v>12</v>
      </c>
      <c r="C23" s="15" t="s">
        <v>171</v>
      </c>
      <c r="D23" s="144">
        <v>5306.25</v>
      </c>
      <c r="E23" s="144">
        <v>5000</v>
      </c>
      <c r="F23" s="71">
        <f t="shared" si="0"/>
        <v>306.25</v>
      </c>
      <c r="G23" s="46">
        <v>2524.4088888888891</v>
      </c>
      <c r="H23" s="68">
        <f t="shared" si="1"/>
        <v>5153.125</v>
      </c>
      <c r="I23" s="72">
        <f t="shared" si="2"/>
        <v>1.0413194640065351</v>
      </c>
    </row>
    <row r="24" spans="1:9" ht="16.5">
      <c r="A24" s="37"/>
      <c r="B24" s="34" t="s">
        <v>13</v>
      </c>
      <c r="C24" s="15" t="s">
        <v>172</v>
      </c>
      <c r="D24" s="144">
        <v>5493.75</v>
      </c>
      <c r="E24" s="144">
        <v>4900</v>
      </c>
      <c r="F24" s="71">
        <f t="shared" si="0"/>
        <v>593.75</v>
      </c>
      <c r="G24" s="46">
        <v>2574.5</v>
      </c>
      <c r="H24" s="68">
        <f t="shared" si="1"/>
        <v>5196.875</v>
      </c>
      <c r="I24" s="72">
        <f t="shared" si="2"/>
        <v>1.0185958438531755</v>
      </c>
    </row>
    <row r="25" spans="1:9" ht="16.5">
      <c r="A25" s="37"/>
      <c r="B25" s="34" t="s">
        <v>14</v>
      </c>
      <c r="C25" s="15" t="s">
        <v>173</v>
      </c>
      <c r="D25" s="144">
        <v>5694.4444444444443</v>
      </c>
      <c r="E25" s="144">
        <v>5000</v>
      </c>
      <c r="F25" s="71">
        <f t="shared" si="0"/>
        <v>694.44444444444434</v>
      </c>
      <c r="G25" s="46">
        <v>2653.84</v>
      </c>
      <c r="H25" s="68">
        <f t="shared" si="1"/>
        <v>5347.2222222222226</v>
      </c>
      <c r="I25" s="72">
        <f t="shared" si="2"/>
        <v>1.0149000023446109</v>
      </c>
    </row>
    <row r="26" spans="1:9" ht="16.5">
      <c r="A26" s="37"/>
      <c r="B26" s="34" t="s">
        <v>15</v>
      </c>
      <c r="C26" s="15" t="s">
        <v>174</v>
      </c>
      <c r="D26" s="144">
        <v>16687.25</v>
      </c>
      <c r="E26" s="144">
        <v>13900</v>
      </c>
      <c r="F26" s="71">
        <f t="shared" si="0"/>
        <v>2787.25</v>
      </c>
      <c r="G26" s="46">
        <v>8910.52</v>
      </c>
      <c r="H26" s="68">
        <f t="shared" si="1"/>
        <v>15293.625</v>
      </c>
      <c r="I26" s="72">
        <f t="shared" si="2"/>
        <v>0.71635606002792196</v>
      </c>
    </row>
    <row r="27" spans="1:9" ht="16.5">
      <c r="A27" s="37"/>
      <c r="B27" s="34" t="s">
        <v>16</v>
      </c>
      <c r="C27" s="15" t="s">
        <v>175</v>
      </c>
      <c r="D27" s="144">
        <v>5306.25</v>
      </c>
      <c r="E27" s="144">
        <v>5000</v>
      </c>
      <c r="F27" s="71">
        <f t="shared" si="0"/>
        <v>306.25</v>
      </c>
      <c r="G27" s="46">
        <v>2524.048888888889</v>
      </c>
      <c r="H27" s="68">
        <f t="shared" si="1"/>
        <v>5153.125</v>
      </c>
      <c r="I27" s="72">
        <f t="shared" si="2"/>
        <v>1.041610613282715</v>
      </c>
    </row>
    <row r="28" spans="1:9" ht="16.5">
      <c r="A28" s="37"/>
      <c r="B28" s="34" t="s">
        <v>17</v>
      </c>
      <c r="C28" s="15" t="s">
        <v>176</v>
      </c>
      <c r="D28" s="144">
        <v>20444.222222222223</v>
      </c>
      <c r="E28" s="144">
        <v>17100</v>
      </c>
      <c r="F28" s="71">
        <f t="shared" si="0"/>
        <v>3344.2222222222226</v>
      </c>
      <c r="G28" s="46">
        <v>5460.6374999999998</v>
      </c>
      <c r="H28" s="68">
        <f t="shared" si="1"/>
        <v>18772.111111111109</v>
      </c>
      <c r="I28" s="72">
        <f t="shared" si="2"/>
        <v>2.4377142066491522</v>
      </c>
    </row>
    <row r="29" spans="1:9" ht="16.5">
      <c r="A29" s="37"/>
      <c r="B29" s="34" t="s">
        <v>18</v>
      </c>
      <c r="C29" s="15" t="s">
        <v>177</v>
      </c>
      <c r="D29" s="144">
        <v>26043.75</v>
      </c>
      <c r="E29" s="144">
        <v>19800</v>
      </c>
      <c r="F29" s="71">
        <f t="shared" si="0"/>
        <v>6243.75</v>
      </c>
      <c r="G29" s="46">
        <v>11664.882222222222</v>
      </c>
      <c r="H29" s="68">
        <f t="shared" si="1"/>
        <v>22921.875</v>
      </c>
      <c r="I29" s="72">
        <f t="shared" si="2"/>
        <v>0.96503269928714808</v>
      </c>
    </row>
    <row r="30" spans="1:9" ht="17.25" thickBot="1">
      <c r="A30" s="38"/>
      <c r="B30" s="36" t="s">
        <v>19</v>
      </c>
      <c r="C30" s="16" t="s">
        <v>178</v>
      </c>
      <c r="D30" s="155">
        <v>21322</v>
      </c>
      <c r="E30" s="147">
        <v>20266.599999999999</v>
      </c>
      <c r="F30" s="74">
        <f t="shared" si="0"/>
        <v>1055.4000000000015</v>
      </c>
      <c r="G30" s="49">
        <v>12151.68</v>
      </c>
      <c r="H30" s="100">
        <f t="shared" si="1"/>
        <v>20794.3</v>
      </c>
      <c r="I30" s="75">
        <f t="shared" si="2"/>
        <v>0.71122840627797956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29222</v>
      </c>
      <c r="E32" s="144">
        <v>22100</v>
      </c>
      <c r="F32" s="67">
        <f>D32-E32</f>
        <v>7122</v>
      </c>
      <c r="G32" s="54">
        <v>12496.880000000001</v>
      </c>
      <c r="H32" s="68">
        <f>AVERAGE(D32:E32)</f>
        <v>25661</v>
      </c>
      <c r="I32" s="78">
        <f t="shared" si="2"/>
        <v>1.0533925267746829</v>
      </c>
    </row>
    <row r="33" spans="1:9" ht="16.5">
      <c r="A33" s="37"/>
      <c r="B33" s="34" t="s">
        <v>27</v>
      </c>
      <c r="C33" s="15" t="s">
        <v>180</v>
      </c>
      <c r="D33" s="47">
        <v>26687.25</v>
      </c>
      <c r="E33" s="144">
        <v>21800</v>
      </c>
      <c r="F33" s="79">
        <f>D33-E33</f>
        <v>4887.25</v>
      </c>
      <c r="G33" s="46">
        <v>12194.642222222221</v>
      </c>
      <c r="H33" s="68">
        <f>AVERAGE(D33:E33)</f>
        <v>24243.625</v>
      </c>
      <c r="I33" s="72">
        <f t="shared" si="2"/>
        <v>0.98805545568372577</v>
      </c>
    </row>
    <row r="34" spans="1:9" ht="16.5">
      <c r="A34" s="37"/>
      <c r="B34" s="39" t="s">
        <v>28</v>
      </c>
      <c r="C34" s="15" t="s">
        <v>181</v>
      </c>
      <c r="D34" s="47">
        <v>30355.714285714286</v>
      </c>
      <c r="E34" s="144">
        <v>29966.6</v>
      </c>
      <c r="F34" s="71">
        <f>D34-E34</f>
        <v>389.11428571428769</v>
      </c>
      <c r="G34" s="46">
        <v>12672.66</v>
      </c>
      <c r="H34" s="68">
        <f>AVERAGE(D34:E34)</f>
        <v>30161.157142857141</v>
      </c>
      <c r="I34" s="72">
        <f t="shared" si="2"/>
        <v>1.3800178607219906</v>
      </c>
    </row>
    <row r="35" spans="1:9" ht="16.5">
      <c r="A35" s="37"/>
      <c r="B35" s="34" t="s">
        <v>29</v>
      </c>
      <c r="C35" s="15" t="s">
        <v>182</v>
      </c>
      <c r="D35" s="47">
        <v>24066.666666666668</v>
      </c>
      <c r="E35" s="144">
        <v>14066.6</v>
      </c>
      <c r="F35" s="79">
        <f>D35-E35</f>
        <v>10000.066666666668</v>
      </c>
      <c r="G35" s="46">
        <v>8131.4740476190473</v>
      </c>
      <c r="H35" s="68">
        <f>AVERAGE(D35:E35)</f>
        <v>19066.633333333335</v>
      </c>
      <c r="I35" s="72">
        <f t="shared" si="2"/>
        <v>1.3447942183270178</v>
      </c>
    </row>
    <row r="36" spans="1:9" ht="17.25" thickBot="1">
      <c r="A36" s="38"/>
      <c r="B36" s="39" t="s">
        <v>30</v>
      </c>
      <c r="C36" s="15" t="s">
        <v>183</v>
      </c>
      <c r="D36" s="50">
        <v>24599.777777777777</v>
      </c>
      <c r="E36" s="144">
        <v>21766.6</v>
      </c>
      <c r="F36" s="71">
        <f>D36-E36</f>
        <v>2833.1777777777788</v>
      </c>
      <c r="G36" s="49">
        <v>8734.5311111111114</v>
      </c>
      <c r="H36" s="68">
        <f>AVERAGE(D36:E36)</f>
        <v>23183.188888888886</v>
      </c>
      <c r="I36" s="80">
        <f t="shared" si="2"/>
        <v>1.6541995894201784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586974.5</v>
      </c>
      <c r="E38" s="145">
        <v>471000</v>
      </c>
      <c r="F38" s="67">
        <f>D38-E38</f>
        <v>115974.5</v>
      </c>
      <c r="G38" s="46">
        <v>291304.68</v>
      </c>
      <c r="H38" s="67">
        <f>AVERAGE(D38:E38)</f>
        <v>528987.25</v>
      </c>
      <c r="I38" s="78">
        <f t="shared" si="2"/>
        <v>0.81592430990123477</v>
      </c>
    </row>
    <row r="39" spans="1:9" ht="17.25" thickBot="1">
      <c r="A39" s="38"/>
      <c r="B39" s="36" t="s">
        <v>32</v>
      </c>
      <c r="C39" s="16" t="s">
        <v>185</v>
      </c>
      <c r="D39" s="57">
        <v>328949.66666666669</v>
      </c>
      <c r="E39" s="146">
        <v>373332</v>
      </c>
      <c r="F39" s="74">
        <f>D39-E39</f>
        <v>-44382.333333333314</v>
      </c>
      <c r="G39" s="46">
        <v>180091.13333333333</v>
      </c>
      <c r="H39" s="81">
        <f>AVERAGE(D39:E39)</f>
        <v>351140.83333333337</v>
      </c>
      <c r="I39" s="75">
        <f t="shared" si="2"/>
        <v>0.94979523330225057</v>
      </c>
    </row>
    <row r="40" spans="1:9" ht="15.75" customHeight="1" thickBot="1">
      <c r="A40" s="233"/>
      <c r="B40" s="234"/>
      <c r="C40" s="235"/>
      <c r="D40" s="83">
        <f>SUM(D15:D39)</f>
        <v>1348272.996031746</v>
      </c>
      <c r="E40" s="83">
        <f>SUM(E15:E39)</f>
        <v>1202114.3999999999</v>
      </c>
      <c r="F40" s="83">
        <f>SUM(F15:F39)</f>
        <v>146158.59603174607</v>
      </c>
      <c r="G40" s="83">
        <f>SUM(G15:G39)</f>
        <v>658993.02599206346</v>
      </c>
      <c r="H40" s="83">
        <f>AVERAGE(D40:E40)</f>
        <v>1275193.6980158729</v>
      </c>
      <c r="I40" s="75">
        <f>(H40-G40)/G40</f>
        <v>0.93506402605121131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208</v>
      </c>
      <c r="F13" s="240" t="s">
        <v>226</v>
      </c>
      <c r="G13" s="223" t="s">
        <v>197</v>
      </c>
      <c r="H13" s="240" t="s">
        <v>220</v>
      </c>
      <c r="I13" s="223" t="s">
        <v>187</v>
      </c>
    </row>
    <row r="14" spans="1:9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12370.580000000002</v>
      </c>
      <c r="F16" s="42">
        <v>27866.555555555555</v>
      </c>
      <c r="G16" s="21">
        <f t="shared" ref="G16:G31" si="0">(F16-E16)/E16</f>
        <v>1.2526474551359394</v>
      </c>
      <c r="H16" s="181">
        <v>30210.37777777778</v>
      </c>
      <c r="I16" s="21">
        <f t="shared" ref="I16:I31" si="1">(F16-H16)/H16</f>
        <v>-7.7583347002906367E-2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18121.78</v>
      </c>
      <c r="F17" s="46">
        <v>26872.724999999999</v>
      </c>
      <c r="G17" s="21">
        <f t="shared" si="0"/>
        <v>0.48289654769012758</v>
      </c>
      <c r="H17" s="184">
        <v>25256.125</v>
      </c>
      <c r="I17" s="21">
        <f t="shared" si="1"/>
        <v>6.4008235626011448E-2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9706.184444444445</v>
      </c>
      <c r="F18" s="46">
        <v>20314.424999999999</v>
      </c>
      <c r="G18" s="21">
        <f t="shared" si="0"/>
        <v>1.0929362218773229</v>
      </c>
      <c r="H18" s="184">
        <v>21678.974999999999</v>
      </c>
      <c r="I18" s="21">
        <f t="shared" si="1"/>
        <v>-6.2943474034173635E-2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5179.42</v>
      </c>
      <c r="F19" s="46">
        <v>11553.975</v>
      </c>
      <c r="G19" s="21">
        <f t="shared" si="0"/>
        <v>1.2307468789941731</v>
      </c>
      <c r="H19" s="184">
        <v>12277.077777777777</v>
      </c>
      <c r="I19" s="21">
        <f t="shared" si="1"/>
        <v>-5.8898606888899432E-2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18633.763333333336</v>
      </c>
      <c r="F20" s="46">
        <v>28835.571428571428</v>
      </c>
      <c r="G20" s="21">
        <f t="shared" si="0"/>
        <v>0.54749048341664874</v>
      </c>
      <c r="H20" s="184">
        <v>27435.571428571428</v>
      </c>
      <c r="I20" s="21">
        <f t="shared" si="1"/>
        <v>5.1028643731547682E-2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8221.74</v>
      </c>
      <c r="F21" s="46">
        <v>34055.37777777778</v>
      </c>
      <c r="G21" s="21">
        <f t="shared" si="0"/>
        <v>3.1421131996119778</v>
      </c>
      <c r="H21" s="184">
        <v>30594.333333333332</v>
      </c>
      <c r="I21" s="21">
        <f t="shared" si="1"/>
        <v>0.11312697703641571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10743.4</v>
      </c>
      <c r="F22" s="46">
        <v>19816.488888888889</v>
      </c>
      <c r="G22" s="21">
        <f t="shared" si="0"/>
        <v>0.84452676888963363</v>
      </c>
      <c r="H22" s="184">
        <v>20474.822222222225</v>
      </c>
      <c r="I22" s="21">
        <f t="shared" si="1"/>
        <v>-3.2153311329795951E-2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1925.64</v>
      </c>
      <c r="F23" s="46">
        <v>4802.6333333333332</v>
      </c>
      <c r="G23" s="21">
        <f t="shared" si="0"/>
        <v>1.4940452697977467</v>
      </c>
      <c r="H23" s="184">
        <v>4641.4888888888891</v>
      </c>
      <c r="I23" s="21">
        <f t="shared" si="1"/>
        <v>3.4718265690606882E-2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2524.4088888888891</v>
      </c>
      <c r="F24" s="46">
        <v>5153.125</v>
      </c>
      <c r="G24" s="21">
        <f t="shared" si="0"/>
        <v>1.0413194640065351</v>
      </c>
      <c r="H24" s="184">
        <v>4744.6000000000004</v>
      </c>
      <c r="I24" s="21">
        <f t="shared" si="1"/>
        <v>8.6103148842894994E-2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2574.5</v>
      </c>
      <c r="F25" s="46">
        <v>5196.875</v>
      </c>
      <c r="G25" s="21">
        <f t="shared" si="0"/>
        <v>1.0185958438531755</v>
      </c>
      <c r="H25" s="184">
        <v>4994.7250000000004</v>
      </c>
      <c r="I25" s="21">
        <f t="shared" si="1"/>
        <v>4.0472698697125394E-2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2653.84</v>
      </c>
      <c r="F26" s="46">
        <v>5347.2222222222226</v>
      </c>
      <c r="G26" s="21">
        <f t="shared" si="0"/>
        <v>1.0149000023446109</v>
      </c>
      <c r="H26" s="184">
        <v>5158.3333333333339</v>
      </c>
      <c r="I26" s="21">
        <f t="shared" si="1"/>
        <v>3.6618201400107658E-2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8910.52</v>
      </c>
      <c r="F27" s="46">
        <v>15293.625</v>
      </c>
      <c r="G27" s="21">
        <f t="shared" si="0"/>
        <v>0.71635606002792196</v>
      </c>
      <c r="H27" s="184">
        <v>15339.424999999999</v>
      </c>
      <c r="I27" s="21">
        <f t="shared" si="1"/>
        <v>-2.9857703271145611E-3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2524.048888888889</v>
      </c>
      <c r="F28" s="46">
        <v>5153.125</v>
      </c>
      <c r="G28" s="21">
        <f t="shared" si="0"/>
        <v>1.041610613282715</v>
      </c>
      <c r="H28" s="184">
        <v>5003</v>
      </c>
      <c r="I28" s="21">
        <f t="shared" si="1"/>
        <v>3.0006995802518487E-2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5460.6374999999998</v>
      </c>
      <c r="F29" s="46">
        <v>18772.111111111109</v>
      </c>
      <c r="G29" s="21">
        <f t="shared" si="0"/>
        <v>2.4377142066491522</v>
      </c>
      <c r="H29" s="184">
        <v>18627.633333333331</v>
      </c>
      <c r="I29" s="21">
        <f t="shared" si="1"/>
        <v>7.7560995104644596E-3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11664.882222222222</v>
      </c>
      <c r="F30" s="46">
        <v>22921.875</v>
      </c>
      <c r="G30" s="21">
        <f t="shared" si="0"/>
        <v>0.96503269928714808</v>
      </c>
      <c r="H30" s="184">
        <v>21430.174999999999</v>
      </c>
      <c r="I30" s="21">
        <f t="shared" si="1"/>
        <v>6.960745770858151E-2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12151.68</v>
      </c>
      <c r="F31" s="49">
        <v>20794.3</v>
      </c>
      <c r="G31" s="23">
        <f t="shared" si="0"/>
        <v>0.71122840627797956</v>
      </c>
      <c r="H31" s="187">
        <v>21446.555555555555</v>
      </c>
      <c r="I31" s="23">
        <f t="shared" si="1"/>
        <v>-3.0413068143550631E-2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12496.880000000001</v>
      </c>
      <c r="F33" s="54">
        <v>25661</v>
      </c>
      <c r="G33" s="21">
        <f>(F33-E33)/E33</f>
        <v>1.0533925267746829</v>
      </c>
      <c r="H33" s="190">
        <v>24044.333333333336</v>
      </c>
      <c r="I33" s="21">
        <f>(F33-H33)/H33</f>
        <v>6.7236909597548869E-2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12194.642222222221</v>
      </c>
      <c r="F34" s="46">
        <v>24243.625</v>
      </c>
      <c r="G34" s="21">
        <f>(F34-E34)/E34</f>
        <v>0.98805545568372577</v>
      </c>
      <c r="H34" s="184">
        <v>22349.875</v>
      </c>
      <c r="I34" s="21">
        <f>(F34-H34)/H34</f>
        <v>8.4732017516876493E-2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12672.66</v>
      </c>
      <c r="F35" s="46">
        <v>30161.157142857141</v>
      </c>
      <c r="G35" s="21">
        <f>(F35-E35)/E35</f>
        <v>1.3800178607219906</v>
      </c>
      <c r="H35" s="184">
        <v>27724.728571428568</v>
      </c>
      <c r="I35" s="21">
        <f>(F35-H35)/H35</f>
        <v>8.7879257867267593E-2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8131.4740476190473</v>
      </c>
      <c r="F36" s="46">
        <v>19066.633333333335</v>
      </c>
      <c r="G36" s="21">
        <f>(F36-E36)/E36</f>
        <v>1.3447942183270178</v>
      </c>
      <c r="H36" s="184">
        <v>19118.3</v>
      </c>
      <c r="I36" s="21">
        <f>(F36-H36)/H36</f>
        <v>-2.7024718027577892E-3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8734.5311111111114</v>
      </c>
      <c r="F37" s="49">
        <v>23183.188888888886</v>
      </c>
      <c r="G37" s="23">
        <f>(F37-E37)/E37</f>
        <v>1.6541995894201784</v>
      </c>
      <c r="H37" s="187">
        <v>26108.188888888886</v>
      </c>
      <c r="I37" s="23">
        <f>(F37-H37)/H37</f>
        <v>-0.11203381484821494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291304.68</v>
      </c>
      <c r="F39" s="46">
        <v>528987.25</v>
      </c>
      <c r="G39" s="21">
        <f t="shared" ref="G39:G44" si="2">(F39-E39)/E39</f>
        <v>0.81592430990123477</v>
      </c>
      <c r="H39" s="184">
        <v>528487.25</v>
      </c>
      <c r="I39" s="21">
        <f t="shared" ref="I39:I44" si="3">(F39-H39)/H39</f>
        <v>9.4609661822494303E-4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180091.13333333333</v>
      </c>
      <c r="F40" s="46">
        <v>351140.83333333337</v>
      </c>
      <c r="G40" s="21">
        <f t="shared" si="2"/>
        <v>0.94979523330225057</v>
      </c>
      <c r="H40" s="184">
        <v>348237.17142857146</v>
      </c>
      <c r="I40" s="21">
        <f t="shared" si="3"/>
        <v>8.338173357112455E-3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136419.5</v>
      </c>
      <c r="F41" s="57">
        <v>236105.5</v>
      </c>
      <c r="G41" s="21">
        <f t="shared" si="2"/>
        <v>0.73073131040650352</v>
      </c>
      <c r="H41" s="192">
        <v>247781.33333333334</v>
      </c>
      <c r="I41" s="21">
        <f t="shared" si="3"/>
        <v>-4.7121521126154281E-2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46897.5</v>
      </c>
      <c r="F42" s="47">
        <v>102961</v>
      </c>
      <c r="G42" s="21">
        <f t="shared" si="2"/>
        <v>1.1954475185244415</v>
      </c>
      <c r="H42" s="185">
        <v>105586</v>
      </c>
      <c r="I42" s="21">
        <f t="shared" si="3"/>
        <v>-2.4861250544579775E-2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40322.666666666672</v>
      </c>
      <c r="F43" s="47">
        <v>113999.33333333333</v>
      </c>
      <c r="G43" s="21">
        <f t="shared" si="2"/>
        <v>1.827177435354804</v>
      </c>
      <c r="H43" s="185">
        <v>115666</v>
      </c>
      <c r="I43" s="21">
        <f t="shared" si="3"/>
        <v>-1.4409304952766341E-2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90050.980952380953</v>
      </c>
      <c r="F44" s="50">
        <v>247167.57142857142</v>
      </c>
      <c r="G44" s="31">
        <f t="shared" si="2"/>
        <v>1.7447515708826522</v>
      </c>
      <c r="H44" s="188">
        <v>249310.42857142858</v>
      </c>
      <c r="I44" s="31">
        <f t="shared" si="3"/>
        <v>-8.5951364134100837E-3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76835.877777777772</v>
      </c>
      <c r="F46" s="43">
        <v>173847.55555555556</v>
      </c>
      <c r="G46" s="21">
        <f t="shared" ref="G46:G51" si="4">(F46-E46)/E46</f>
        <v>1.262583061240633</v>
      </c>
      <c r="H46" s="182">
        <v>172847.55555555556</v>
      </c>
      <c r="I46" s="21">
        <f t="shared" ref="I46:I51" si="5">(F46-H46)/H46</f>
        <v>5.7854448492827334E-3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45691.551111111112</v>
      </c>
      <c r="F47" s="47">
        <v>133068.66666666666</v>
      </c>
      <c r="G47" s="21">
        <f t="shared" si="4"/>
        <v>1.9123254394028983</v>
      </c>
      <c r="H47" s="185">
        <v>134596.79999999999</v>
      </c>
      <c r="I47" s="21">
        <f t="shared" si="5"/>
        <v>-1.1353415039089574E-2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141332.28888888887</v>
      </c>
      <c r="F48" s="47">
        <v>405784.75</v>
      </c>
      <c r="G48" s="21">
        <f t="shared" si="4"/>
        <v>1.8711397316929859</v>
      </c>
      <c r="H48" s="185">
        <v>405784.75</v>
      </c>
      <c r="I48" s="21">
        <f t="shared" si="5"/>
        <v>0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190923.75</v>
      </c>
      <c r="F49" s="47">
        <v>491910.23857142858</v>
      </c>
      <c r="G49" s="21">
        <f t="shared" si="4"/>
        <v>1.5764748417702281</v>
      </c>
      <c r="H49" s="185">
        <v>491911.38</v>
      </c>
      <c r="I49" s="21">
        <f t="shared" si="5"/>
        <v>-2.3203947252190852E-6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17560</v>
      </c>
      <c r="F50" s="47">
        <v>49999</v>
      </c>
      <c r="G50" s="21">
        <f t="shared" si="4"/>
        <v>1.8473234624145787</v>
      </c>
      <c r="H50" s="185">
        <v>39726</v>
      </c>
      <c r="I50" s="21">
        <f t="shared" si="5"/>
        <v>0.25859638523888639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189082.66666666666</v>
      </c>
      <c r="F51" s="50">
        <v>702000</v>
      </c>
      <c r="G51" s="31">
        <f t="shared" si="4"/>
        <v>2.7126618339773789</v>
      </c>
      <c r="H51" s="188">
        <v>702000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35705.53333333334</v>
      </c>
      <c r="F53" s="66">
        <v>74966.666666666672</v>
      </c>
      <c r="G53" s="22">
        <f t="shared" ref="G53:G61" si="6">(F53-E53)/E53</f>
        <v>1.0995812040337349</v>
      </c>
      <c r="H53" s="143">
        <v>76663.333333333328</v>
      </c>
      <c r="I53" s="22">
        <f t="shared" ref="I53:I61" si="7">(F53-H53)/H53</f>
        <v>-2.2131397017261495E-2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45863.25</v>
      </c>
      <c r="F54" s="70">
        <v>74218.333333333328</v>
      </c>
      <c r="G54" s="21">
        <f t="shared" si="6"/>
        <v>0.61825281316377123</v>
      </c>
      <c r="H54" s="196">
        <v>74218.333333333328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30750.04</v>
      </c>
      <c r="F55" s="70">
        <v>63710.75</v>
      </c>
      <c r="G55" s="21">
        <f t="shared" si="6"/>
        <v>1.0718916137995267</v>
      </c>
      <c r="H55" s="196">
        <v>62210.75</v>
      </c>
      <c r="I55" s="21">
        <f t="shared" si="7"/>
        <v>2.4111588431259871E-2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36616.520000000004</v>
      </c>
      <c r="F56" s="70">
        <v>93172.5</v>
      </c>
      <c r="G56" s="21">
        <f t="shared" si="6"/>
        <v>1.5445481984634255</v>
      </c>
      <c r="H56" s="196">
        <v>93172.5</v>
      </c>
      <c r="I56" s="21">
        <f t="shared" si="7"/>
        <v>0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19921.8</v>
      </c>
      <c r="F57" s="98">
        <v>47200</v>
      </c>
      <c r="G57" s="21">
        <f t="shared" si="6"/>
        <v>1.3692638215422301</v>
      </c>
      <c r="H57" s="201">
        <v>44650</v>
      </c>
      <c r="I57" s="21">
        <f t="shared" si="7"/>
        <v>5.7110862262038077E-2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4845.55</v>
      </c>
      <c r="F58" s="50">
        <v>33995</v>
      </c>
      <c r="G58" s="29">
        <f t="shared" si="6"/>
        <v>6.0157154502584849</v>
      </c>
      <c r="H58" s="188">
        <v>33995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44694.71428571429</v>
      </c>
      <c r="F59" s="68">
        <v>97564</v>
      </c>
      <c r="G59" s="21">
        <f t="shared" si="6"/>
        <v>1.182897945746221</v>
      </c>
      <c r="H59" s="195">
        <v>97426.857142857145</v>
      </c>
      <c r="I59" s="21">
        <f t="shared" si="7"/>
        <v>1.4076494014557228E-3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46379.647619047617</v>
      </c>
      <c r="F60" s="70">
        <v>95924.666666666672</v>
      </c>
      <c r="G60" s="21">
        <f t="shared" si="6"/>
        <v>1.0682491478713059</v>
      </c>
      <c r="H60" s="196">
        <v>97491.333333333328</v>
      </c>
      <c r="I60" s="21">
        <f t="shared" si="7"/>
        <v>-1.6069804495442232E-2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383122</v>
      </c>
      <c r="F61" s="73">
        <v>595100</v>
      </c>
      <c r="G61" s="29">
        <f t="shared" si="6"/>
        <v>0.55329111875590542</v>
      </c>
      <c r="H61" s="197">
        <v>595100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61478.133333333339</v>
      </c>
      <c r="F63" s="54">
        <v>180582.875</v>
      </c>
      <c r="G63" s="21">
        <f t="shared" ref="G63:G68" si="8">(F63-E63)/E63</f>
        <v>1.9373513021432009</v>
      </c>
      <c r="H63" s="190">
        <v>180582.875</v>
      </c>
      <c r="I63" s="21">
        <f t="shared" ref="I63:I74" si="9">(F63-H63)/H63</f>
        <v>0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426467.48095238098</v>
      </c>
      <c r="F64" s="46">
        <v>899740</v>
      </c>
      <c r="G64" s="21">
        <f t="shared" si="8"/>
        <v>1.1097505441463291</v>
      </c>
      <c r="H64" s="184">
        <v>897752.5</v>
      </c>
      <c r="I64" s="21">
        <f t="shared" si="9"/>
        <v>2.213861838312898E-3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169642.28571428571</v>
      </c>
      <c r="F65" s="46">
        <v>411409</v>
      </c>
      <c r="G65" s="21">
        <f t="shared" si="8"/>
        <v>1.4251559584200706</v>
      </c>
      <c r="H65" s="184">
        <v>464744</v>
      </c>
      <c r="I65" s="21">
        <f t="shared" si="9"/>
        <v>-0.11476210558931368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84579.333333333328</v>
      </c>
      <c r="F66" s="46">
        <v>231424.5</v>
      </c>
      <c r="G66" s="21">
        <f t="shared" si="8"/>
        <v>1.7361825977977288</v>
      </c>
      <c r="H66" s="184">
        <v>231424.5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47093.166666666672</v>
      </c>
      <c r="F67" s="46">
        <v>111667.55555555556</v>
      </c>
      <c r="G67" s="21">
        <f t="shared" si="8"/>
        <v>1.3712050698556171</v>
      </c>
      <c r="H67" s="184">
        <v>110258.66666666667</v>
      </c>
      <c r="I67" s="21">
        <f t="shared" si="9"/>
        <v>1.2778033069710835E-2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35714.949999999997</v>
      </c>
      <c r="F68" s="58">
        <v>107291.6</v>
      </c>
      <c r="G68" s="31">
        <f t="shared" si="8"/>
        <v>2.0041089235740221</v>
      </c>
      <c r="H68" s="193">
        <v>107291.6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51238.933333333334</v>
      </c>
      <c r="F70" s="43">
        <v>101189.125</v>
      </c>
      <c r="G70" s="21">
        <f>(F70-E70)/E70</f>
        <v>0.97484839002633406</v>
      </c>
      <c r="H70" s="182">
        <v>101189.125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35932.813333333339</v>
      </c>
      <c r="F71" s="47">
        <v>72284</v>
      </c>
      <c r="G71" s="21">
        <f>(F71-E71)/E71</f>
        <v>1.0116432111633524</v>
      </c>
      <c r="H71" s="185">
        <v>75754.666666666672</v>
      </c>
      <c r="I71" s="21">
        <f t="shared" si="9"/>
        <v>-4.5814559279076378E-2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17695.305714285714</v>
      </c>
      <c r="F72" s="47">
        <v>36764.666666666664</v>
      </c>
      <c r="G72" s="21">
        <f>(F72-E72)/E72</f>
        <v>1.0776508335194197</v>
      </c>
      <c r="H72" s="185">
        <v>36764.666666666664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25502</v>
      </c>
      <c r="F73" s="47">
        <v>49932.5</v>
      </c>
      <c r="G73" s="21">
        <f>(F73-E73)/E73</f>
        <v>0.95798368755391738</v>
      </c>
      <c r="H73" s="185">
        <v>49932.5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15872.267857142859</v>
      </c>
      <c r="F74" s="50">
        <v>47682.875</v>
      </c>
      <c r="G74" s="21">
        <f>(F74-E74)/E74</f>
        <v>2.0041626961670564</v>
      </c>
      <c r="H74" s="188">
        <v>47092.25</v>
      </c>
      <c r="I74" s="21">
        <f t="shared" si="9"/>
        <v>1.2541872601118019E-2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16433.686666666668</v>
      </c>
      <c r="F76" s="43">
        <v>29543</v>
      </c>
      <c r="G76" s="22">
        <f t="shared" ref="G76:G82" si="10">(F76-E76)/E76</f>
        <v>0.79770982611732877</v>
      </c>
      <c r="H76" s="182">
        <v>29543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16184</v>
      </c>
      <c r="F77" s="32">
        <v>41419.125</v>
      </c>
      <c r="G77" s="21">
        <f t="shared" si="10"/>
        <v>1.5592637790410282</v>
      </c>
      <c r="H77" s="176">
        <v>41731.625</v>
      </c>
      <c r="I77" s="21">
        <f t="shared" si="11"/>
        <v>-7.4883257002333363E-3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7904.3066666666664</v>
      </c>
      <c r="F78" s="47">
        <v>19225.428571428572</v>
      </c>
      <c r="G78" s="21">
        <f t="shared" si="10"/>
        <v>1.4322726055789721</v>
      </c>
      <c r="H78" s="185">
        <v>19225.428571428572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12141.161111111112</v>
      </c>
      <c r="F79" s="47">
        <v>37501.857142857145</v>
      </c>
      <c r="G79" s="21">
        <f t="shared" si="10"/>
        <v>2.0888196606284155</v>
      </c>
      <c r="H79" s="185">
        <v>37501.857142857145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25836.990476190476</v>
      </c>
      <c r="F80" s="61">
        <v>44002.555555555555</v>
      </c>
      <c r="G80" s="21">
        <f t="shared" si="10"/>
        <v>0.70308363104848315</v>
      </c>
      <c r="H80" s="194">
        <v>44313.666666666664</v>
      </c>
      <c r="I80" s="21">
        <f t="shared" si="11"/>
        <v>-7.020658287009489E-3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57000</v>
      </c>
      <c r="F81" s="61">
        <v>156666</v>
      </c>
      <c r="G81" s="21">
        <f t="shared" si="10"/>
        <v>1.7485263157894737</v>
      </c>
      <c r="H81" s="194">
        <v>156666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29808.809523809527</v>
      </c>
      <c r="F82" s="50">
        <v>65571.8</v>
      </c>
      <c r="G82" s="23">
        <f t="shared" si="10"/>
        <v>1.1997456808070479</v>
      </c>
      <c r="H82" s="188">
        <v>65472.3</v>
      </c>
      <c r="I82" s="23">
        <f t="shared" si="11"/>
        <v>1.5197266630315415E-3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67" zoomScaleNormal="100" workbookViewId="0">
      <selection activeCell="E81" sqref="E8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208</v>
      </c>
      <c r="F13" s="240" t="s">
        <v>226</v>
      </c>
      <c r="G13" s="223" t="s">
        <v>197</v>
      </c>
      <c r="H13" s="240" t="s">
        <v>220</v>
      </c>
      <c r="I13" s="223" t="s">
        <v>187</v>
      </c>
    </row>
    <row r="14" spans="1:9" s="126" customFormat="1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4</v>
      </c>
      <c r="C16" s="163" t="s">
        <v>84</v>
      </c>
      <c r="D16" s="160" t="s">
        <v>161</v>
      </c>
      <c r="E16" s="181">
        <v>12370.580000000002</v>
      </c>
      <c r="F16" s="181">
        <v>27866.555555555555</v>
      </c>
      <c r="G16" s="169">
        <f>(F16-E16)/E16</f>
        <v>1.2526474551359394</v>
      </c>
      <c r="H16" s="181">
        <v>30210.37777777778</v>
      </c>
      <c r="I16" s="169">
        <f>(F16-H16)/H16</f>
        <v>-7.7583347002906367E-2</v>
      </c>
    </row>
    <row r="17" spans="1:9" ht="16.5">
      <c r="A17" s="130"/>
      <c r="B17" s="177" t="s">
        <v>6</v>
      </c>
      <c r="C17" s="164" t="s">
        <v>86</v>
      </c>
      <c r="D17" s="160" t="s">
        <v>161</v>
      </c>
      <c r="E17" s="184">
        <v>9706.184444444445</v>
      </c>
      <c r="F17" s="184">
        <v>20314.424999999999</v>
      </c>
      <c r="G17" s="169">
        <f>(F17-E17)/E17</f>
        <v>1.0929362218773229</v>
      </c>
      <c r="H17" s="184">
        <v>21678.974999999999</v>
      </c>
      <c r="I17" s="169">
        <f>(F17-H17)/H17</f>
        <v>-6.2943474034173635E-2</v>
      </c>
    </row>
    <row r="18" spans="1:9" ht="16.5">
      <c r="A18" s="130"/>
      <c r="B18" s="177" t="s">
        <v>7</v>
      </c>
      <c r="C18" s="164" t="s">
        <v>87</v>
      </c>
      <c r="D18" s="160" t="s">
        <v>161</v>
      </c>
      <c r="E18" s="184">
        <v>5179.42</v>
      </c>
      <c r="F18" s="184">
        <v>11553.975</v>
      </c>
      <c r="G18" s="169">
        <f>(F18-E18)/E18</f>
        <v>1.2307468789941731</v>
      </c>
      <c r="H18" s="184">
        <v>12277.077777777777</v>
      </c>
      <c r="I18" s="169">
        <f>(F18-H18)/H18</f>
        <v>-5.8898606888899432E-2</v>
      </c>
    </row>
    <row r="19" spans="1:9" ht="16.5">
      <c r="A19" s="130"/>
      <c r="B19" s="177" t="s">
        <v>10</v>
      </c>
      <c r="C19" s="164" t="s">
        <v>90</v>
      </c>
      <c r="D19" s="160" t="s">
        <v>161</v>
      </c>
      <c r="E19" s="184">
        <v>10743.4</v>
      </c>
      <c r="F19" s="184">
        <v>19816.488888888889</v>
      </c>
      <c r="G19" s="169">
        <f>(F19-E19)/E19</f>
        <v>0.84452676888963363</v>
      </c>
      <c r="H19" s="184">
        <v>20474.822222222225</v>
      </c>
      <c r="I19" s="169">
        <f>(F19-H19)/H19</f>
        <v>-3.2153311329795951E-2</v>
      </c>
    </row>
    <row r="20" spans="1:9" ht="16.5">
      <c r="A20" s="130"/>
      <c r="B20" s="177" t="s">
        <v>19</v>
      </c>
      <c r="C20" s="164" t="s">
        <v>99</v>
      </c>
      <c r="D20" s="160" t="s">
        <v>161</v>
      </c>
      <c r="E20" s="184">
        <v>12151.68</v>
      </c>
      <c r="F20" s="184">
        <v>20794.3</v>
      </c>
      <c r="G20" s="169">
        <f>(F20-E20)/E20</f>
        <v>0.71122840627797956</v>
      </c>
      <c r="H20" s="184">
        <v>21446.555555555555</v>
      </c>
      <c r="I20" s="169">
        <f>(F20-H20)/H20</f>
        <v>-3.0413068143550631E-2</v>
      </c>
    </row>
    <row r="21" spans="1:9" ht="16.5">
      <c r="A21" s="130"/>
      <c r="B21" s="177" t="s">
        <v>15</v>
      </c>
      <c r="C21" s="164" t="s">
        <v>95</v>
      </c>
      <c r="D21" s="160" t="s">
        <v>82</v>
      </c>
      <c r="E21" s="184">
        <v>8910.52</v>
      </c>
      <c r="F21" s="184">
        <v>15293.625</v>
      </c>
      <c r="G21" s="169">
        <f>(F21-E21)/E21</f>
        <v>0.71635606002792196</v>
      </c>
      <c r="H21" s="184">
        <v>15339.424999999999</v>
      </c>
      <c r="I21" s="169">
        <f>(F21-H21)/H21</f>
        <v>-2.9857703271145611E-3</v>
      </c>
    </row>
    <row r="22" spans="1:9" ht="16.5">
      <c r="A22" s="130"/>
      <c r="B22" s="177" t="s">
        <v>17</v>
      </c>
      <c r="C22" s="164" t="s">
        <v>97</v>
      </c>
      <c r="D22" s="160" t="s">
        <v>161</v>
      </c>
      <c r="E22" s="184">
        <v>5460.6374999999998</v>
      </c>
      <c r="F22" s="184">
        <v>18772.111111111109</v>
      </c>
      <c r="G22" s="169">
        <f>(F22-E22)/E22</f>
        <v>2.4377142066491522</v>
      </c>
      <c r="H22" s="184">
        <v>18627.633333333331</v>
      </c>
      <c r="I22" s="169">
        <f>(F22-H22)/H22</f>
        <v>7.7560995104644596E-3</v>
      </c>
    </row>
    <row r="23" spans="1:9" ht="16.5">
      <c r="A23" s="130"/>
      <c r="B23" s="177" t="s">
        <v>16</v>
      </c>
      <c r="C23" s="164" t="s">
        <v>96</v>
      </c>
      <c r="D23" s="162" t="s">
        <v>81</v>
      </c>
      <c r="E23" s="184">
        <v>2524.048888888889</v>
      </c>
      <c r="F23" s="184">
        <v>5153.125</v>
      </c>
      <c r="G23" s="169">
        <f>(F23-E23)/E23</f>
        <v>1.041610613282715</v>
      </c>
      <c r="H23" s="184">
        <v>5003</v>
      </c>
      <c r="I23" s="169">
        <f>(F23-H23)/H23</f>
        <v>3.0006995802518487E-2</v>
      </c>
    </row>
    <row r="24" spans="1:9" ht="16.5">
      <c r="A24" s="130"/>
      <c r="B24" s="177" t="s">
        <v>11</v>
      </c>
      <c r="C24" s="164" t="s">
        <v>91</v>
      </c>
      <c r="D24" s="162" t="s">
        <v>81</v>
      </c>
      <c r="E24" s="184">
        <v>1925.64</v>
      </c>
      <c r="F24" s="184">
        <v>4802.6333333333332</v>
      </c>
      <c r="G24" s="169">
        <f>(F24-E24)/E24</f>
        <v>1.4940452697977467</v>
      </c>
      <c r="H24" s="184">
        <v>4641.4888888888891</v>
      </c>
      <c r="I24" s="169">
        <f>(F24-H24)/H24</f>
        <v>3.4718265690606882E-2</v>
      </c>
    </row>
    <row r="25" spans="1:9" ht="16.5">
      <c r="A25" s="130"/>
      <c r="B25" s="177" t="s">
        <v>14</v>
      </c>
      <c r="C25" s="164" t="s">
        <v>94</v>
      </c>
      <c r="D25" s="162" t="s">
        <v>81</v>
      </c>
      <c r="E25" s="184">
        <v>2653.84</v>
      </c>
      <c r="F25" s="184">
        <v>5347.2222222222226</v>
      </c>
      <c r="G25" s="169">
        <f>(F25-E25)/E25</f>
        <v>1.0149000023446109</v>
      </c>
      <c r="H25" s="184">
        <v>5158.3333333333339</v>
      </c>
      <c r="I25" s="169">
        <f>(F25-H25)/H25</f>
        <v>3.6618201400107658E-2</v>
      </c>
    </row>
    <row r="26" spans="1:9" ht="16.5">
      <c r="A26" s="130"/>
      <c r="B26" s="177" t="s">
        <v>13</v>
      </c>
      <c r="C26" s="164" t="s">
        <v>93</v>
      </c>
      <c r="D26" s="162" t="s">
        <v>81</v>
      </c>
      <c r="E26" s="184">
        <v>2574.5</v>
      </c>
      <c r="F26" s="184">
        <v>5196.875</v>
      </c>
      <c r="G26" s="169">
        <f>(F26-E26)/E26</f>
        <v>1.0185958438531755</v>
      </c>
      <c r="H26" s="184">
        <v>4994.7250000000004</v>
      </c>
      <c r="I26" s="169">
        <f>(F26-H26)/H26</f>
        <v>4.0472698697125394E-2</v>
      </c>
    </row>
    <row r="27" spans="1:9" ht="16.5">
      <c r="A27" s="130"/>
      <c r="B27" s="177" t="s">
        <v>8</v>
      </c>
      <c r="C27" s="164" t="s">
        <v>89</v>
      </c>
      <c r="D27" s="162" t="s">
        <v>161</v>
      </c>
      <c r="E27" s="184">
        <v>18633.763333333336</v>
      </c>
      <c r="F27" s="184">
        <v>28835.571428571428</v>
      </c>
      <c r="G27" s="169">
        <f>(F27-E27)/E27</f>
        <v>0.54749048341664874</v>
      </c>
      <c r="H27" s="184">
        <v>27435.571428571428</v>
      </c>
      <c r="I27" s="169">
        <f>(F27-H27)/H27</f>
        <v>5.1028643731547682E-2</v>
      </c>
    </row>
    <row r="28" spans="1:9" ht="16.5">
      <c r="A28" s="130"/>
      <c r="B28" s="177" t="s">
        <v>5</v>
      </c>
      <c r="C28" s="164" t="s">
        <v>85</v>
      </c>
      <c r="D28" s="162" t="s">
        <v>161</v>
      </c>
      <c r="E28" s="184">
        <v>18121.78</v>
      </c>
      <c r="F28" s="184">
        <v>26872.724999999999</v>
      </c>
      <c r="G28" s="169">
        <f>(F28-E28)/E28</f>
        <v>0.48289654769012758</v>
      </c>
      <c r="H28" s="184">
        <v>25256.125</v>
      </c>
      <c r="I28" s="169">
        <f>(F28-H28)/H28</f>
        <v>6.4008235626011448E-2</v>
      </c>
    </row>
    <row r="29" spans="1:9" ht="17.25" thickBot="1">
      <c r="A29" s="131"/>
      <c r="B29" s="177" t="s">
        <v>18</v>
      </c>
      <c r="C29" s="164" t="s">
        <v>98</v>
      </c>
      <c r="D29" s="162" t="s">
        <v>83</v>
      </c>
      <c r="E29" s="184">
        <v>11664.882222222222</v>
      </c>
      <c r="F29" s="184">
        <v>22921.875</v>
      </c>
      <c r="G29" s="169">
        <f>(F29-E29)/E29</f>
        <v>0.96503269928714808</v>
      </c>
      <c r="H29" s="184">
        <v>21430.174999999999</v>
      </c>
      <c r="I29" s="169">
        <f>(F29-H29)/H29</f>
        <v>6.960745770858151E-2</v>
      </c>
    </row>
    <row r="30" spans="1:9" ht="16.5">
      <c r="A30" s="37"/>
      <c r="B30" s="177" t="s">
        <v>12</v>
      </c>
      <c r="C30" s="164" t="s">
        <v>92</v>
      </c>
      <c r="D30" s="162" t="s">
        <v>81</v>
      </c>
      <c r="E30" s="184">
        <v>2524.4088888888891</v>
      </c>
      <c r="F30" s="184">
        <v>5153.125</v>
      </c>
      <c r="G30" s="169">
        <f>(F30-E30)/E30</f>
        <v>1.0413194640065351</v>
      </c>
      <c r="H30" s="184">
        <v>4744.6000000000004</v>
      </c>
      <c r="I30" s="169">
        <f>(F30-H30)/H30</f>
        <v>8.6103148842894994E-2</v>
      </c>
    </row>
    <row r="31" spans="1:9" ht="17.25" thickBot="1">
      <c r="A31" s="38"/>
      <c r="B31" s="178" t="s">
        <v>9</v>
      </c>
      <c r="C31" s="165" t="s">
        <v>88</v>
      </c>
      <c r="D31" s="161" t="s">
        <v>161</v>
      </c>
      <c r="E31" s="187">
        <v>8221.74</v>
      </c>
      <c r="F31" s="187">
        <v>34055.37777777778</v>
      </c>
      <c r="G31" s="171">
        <f>(F31-E31)/E31</f>
        <v>3.1421131996119778</v>
      </c>
      <c r="H31" s="187">
        <v>30594.333333333332</v>
      </c>
      <c r="I31" s="171">
        <f>(F31-H31)/H31</f>
        <v>0.11312697703641571</v>
      </c>
    </row>
    <row r="32" spans="1:9" ht="15.75" customHeight="1" thickBot="1">
      <c r="A32" s="233" t="s">
        <v>188</v>
      </c>
      <c r="B32" s="234"/>
      <c r="C32" s="234"/>
      <c r="D32" s="235"/>
      <c r="E32" s="99">
        <f>SUM(E16:E31)</f>
        <v>133367.02527777778</v>
      </c>
      <c r="F32" s="100">
        <f>SUM(F16:F31)</f>
        <v>272750.01031746028</v>
      </c>
      <c r="G32" s="101">
        <f t="shared" ref="G32" si="0">(F32-E32)/E32</f>
        <v>1.0451082998168</v>
      </c>
      <c r="H32" s="100">
        <f>SUM(H16:H31)</f>
        <v>269313.21865079366</v>
      </c>
      <c r="I32" s="104">
        <f t="shared" ref="I32" si="1">(F32-H32)/H32</f>
        <v>1.2761318155433585E-2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8734.5311111111114</v>
      </c>
      <c r="F34" s="190">
        <v>23183.188888888886</v>
      </c>
      <c r="G34" s="169">
        <f>(F34-E34)/E34</f>
        <v>1.6541995894201784</v>
      </c>
      <c r="H34" s="190">
        <v>26108.188888888886</v>
      </c>
      <c r="I34" s="169">
        <f>(F34-H34)/H34</f>
        <v>-0.11203381484821494</v>
      </c>
    </row>
    <row r="35" spans="1:9" ht="16.5">
      <c r="A35" s="37"/>
      <c r="B35" s="177" t="s">
        <v>29</v>
      </c>
      <c r="C35" s="164" t="s">
        <v>103</v>
      </c>
      <c r="D35" s="160" t="s">
        <v>161</v>
      </c>
      <c r="E35" s="184">
        <v>8131.4740476190473</v>
      </c>
      <c r="F35" s="184">
        <v>19066.633333333335</v>
      </c>
      <c r="G35" s="169">
        <f>(F35-E35)/E35</f>
        <v>1.3447942183270178</v>
      </c>
      <c r="H35" s="184">
        <v>19118.3</v>
      </c>
      <c r="I35" s="169">
        <f>(F35-H35)/H35</f>
        <v>-2.7024718027577892E-3</v>
      </c>
    </row>
    <row r="36" spans="1:9" ht="16.5">
      <c r="A36" s="37"/>
      <c r="B36" s="179" t="s">
        <v>26</v>
      </c>
      <c r="C36" s="164" t="s">
        <v>100</v>
      </c>
      <c r="D36" s="160" t="s">
        <v>161</v>
      </c>
      <c r="E36" s="184">
        <v>12496.880000000001</v>
      </c>
      <c r="F36" s="184">
        <v>25661</v>
      </c>
      <c r="G36" s="169">
        <f>(F36-E36)/E36</f>
        <v>1.0533925267746829</v>
      </c>
      <c r="H36" s="184">
        <v>24044.333333333336</v>
      </c>
      <c r="I36" s="169">
        <f>(F36-H36)/H36</f>
        <v>6.7236909597548869E-2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12194.642222222221</v>
      </c>
      <c r="F37" s="184">
        <v>24243.625</v>
      </c>
      <c r="G37" s="169">
        <f>(F37-E37)/E37</f>
        <v>0.98805545568372577</v>
      </c>
      <c r="H37" s="184">
        <v>22349.875</v>
      </c>
      <c r="I37" s="169">
        <f>(F37-H37)/H37</f>
        <v>8.4732017516876493E-2</v>
      </c>
    </row>
    <row r="38" spans="1:9" ht="17.25" thickBot="1">
      <c r="A38" s="38"/>
      <c r="B38" s="179" t="s">
        <v>28</v>
      </c>
      <c r="C38" s="164" t="s">
        <v>102</v>
      </c>
      <c r="D38" s="172" t="s">
        <v>161</v>
      </c>
      <c r="E38" s="187">
        <v>12672.66</v>
      </c>
      <c r="F38" s="187">
        <v>30161.157142857141</v>
      </c>
      <c r="G38" s="171">
        <f>(F38-E38)/E38</f>
        <v>1.3800178607219906</v>
      </c>
      <c r="H38" s="187">
        <v>27724.728571428568</v>
      </c>
      <c r="I38" s="171">
        <f>(F38-H38)/H38</f>
        <v>8.7879257867267593E-2</v>
      </c>
    </row>
    <row r="39" spans="1:9" ht="15.75" customHeight="1" thickBot="1">
      <c r="A39" s="233" t="s">
        <v>189</v>
      </c>
      <c r="B39" s="234"/>
      <c r="C39" s="234"/>
      <c r="D39" s="235"/>
      <c r="E39" s="83">
        <f>SUM(E34:E38)</f>
        <v>54230.187380952382</v>
      </c>
      <c r="F39" s="102">
        <f>SUM(F34:F38)</f>
        <v>122315.60436507937</v>
      </c>
      <c r="G39" s="103">
        <f t="shared" ref="G39" si="2">(F39-E39)/E39</f>
        <v>1.2554892445022432</v>
      </c>
      <c r="H39" s="102">
        <f>SUM(H34:H38)</f>
        <v>119345.42579365079</v>
      </c>
      <c r="I39" s="104">
        <f t="shared" ref="I39" si="3">(F39-H39)/H39</f>
        <v>2.4887242654477955E-2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136419.5</v>
      </c>
      <c r="F41" s="184">
        <v>236105.5</v>
      </c>
      <c r="G41" s="169">
        <f>(F41-E41)/E41</f>
        <v>0.73073131040650352</v>
      </c>
      <c r="H41" s="184">
        <v>247781.33333333334</v>
      </c>
      <c r="I41" s="169">
        <f>(F41-H41)/H41</f>
        <v>-4.7121521126154281E-2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46897.5</v>
      </c>
      <c r="F42" s="184">
        <v>102961</v>
      </c>
      <c r="G42" s="169">
        <f>(F42-E42)/E42</f>
        <v>1.1954475185244415</v>
      </c>
      <c r="H42" s="184">
        <v>105586</v>
      </c>
      <c r="I42" s="169">
        <f>(F42-H42)/H42</f>
        <v>-2.4861250544579775E-2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40322.666666666672</v>
      </c>
      <c r="F43" s="192">
        <v>113999.33333333333</v>
      </c>
      <c r="G43" s="169">
        <f>(F43-E43)/E43</f>
        <v>1.827177435354804</v>
      </c>
      <c r="H43" s="192">
        <v>115666</v>
      </c>
      <c r="I43" s="169">
        <f>(F43-H43)/H43</f>
        <v>-1.4409304952766341E-2</v>
      </c>
    </row>
    <row r="44" spans="1:9" ht="16.5">
      <c r="A44" s="37"/>
      <c r="B44" s="177" t="s">
        <v>36</v>
      </c>
      <c r="C44" s="164" t="s">
        <v>153</v>
      </c>
      <c r="D44" s="160" t="s">
        <v>161</v>
      </c>
      <c r="E44" s="185">
        <v>90050.980952380953</v>
      </c>
      <c r="F44" s="185">
        <v>247167.57142857142</v>
      </c>
      <c r="G44" s="169">
        <f>(F44-E44)/E44</f>
        <v>1.7447515708826522</v>
      </c>
      <c r="H44" s="185">
        <v>249310.42857142858</v>
      </c>
      <c r="I44" s="169">
        <f>(F44-H44)/H44</f>
        <v>-8.5951364134100837E-3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291304.68</v>
      </c>
      <c r="F45" s="185">
        <v>528987.25</v>
      </c>
      <c r="G45" s="169">
        <f>(F45-E45)/E45</f>
        <v>0.81592430990123477</v>
      </c>
      <c r="H45" s="185">
        <v>528487.25</v>
      </c>
      <c r="I45" s="169">
        <f>(F45-H45)/H45</f>
        <v>9.4609661822494303E-4</v>
      </c>
    </row>
    <row r="46" spans="1:9" ht="16.5" customHeight="1" thickBot="1">
      <c r="A46" s="38"/>
      <c r="B46" s="177" t="s">
        <v>32</v>
      </c>
      <c r="C46" s="164" t="s">
        <v>106</v>
      </c>
      <c r="D46" s="160" t="s">
        <v>161</v>
      </c>
      <c r="E46" s="188">
        <v>180091.13333333333</v>
      </c>
      <c r="F46" s="188">
        <v>351140.83333333337</v>
      </c>
      <c r="G46" s="175">
        <f>(F46-E46)/E46</f>
        <v>0.94979523330225057</v>
      </c>
      <c r="H46" s="188">
        <v>348237.17142857146</v>
      </c>
      <c r="I46" s="175">
        <f>(F46-H46)/H46</f>
        <v>8.338173357112455E-3</v>
      </c>
    </row>
    <row r="47" spans="1:9" ht="15.75" customHeight="1" thickBot="1">
      <c r="A47" s="233" t="s">
        <v>190</v>
      </c>
      <c r="B47" s="234"/>
      <c r="C47" s="234"/>
      <c r="D47" s="235"/>
      <c r="E47" s="83">
        <f>SUM(E41:E46)</f>
        <v>785086.4609523809</v>
      </c>
      <c r="F47" s="83">
        <f>SUM(F41:F46)</f>
        <v>1580361.4880952383</v>
      </c>
      <c r="G47" s="103">
        <f t="shared" ref="G47" si="4">(F47-E47)/E47</f>
        <v>1.0129776358365892</v>
      </c>
      <c r="H47" s="102">
        <f>SUM(H41:H46)</f>
        <v>1595068.1833333333</v>
      </c>
      <c r="I47" s="104">
        <f t="shared" ref="I47" si="5">(F47-H47)/H47</f>
        <v>-9.2201044392731402E-3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46</v>
      </c>
      <c r="C49" s="164" t="s">
        <v>111</v>
      </c>
      <c r="D49" s="168" t="s">
        <v>110</v>
      </c>
      <c r="E49" s="182">
        <v>45691.551111111112</v>
      </c>
      <c r="F49" s="182">
        <v>133068.66666666666</v>
      </c>
      <c r="G49" s="169">
        <f>(F49-E49)/E49</f>
        <v>1.9123254394028983</v>
      </c>
      <c r="H49" s="182">
        <v>134596.79999999999</v>
      </c>
      <c r="I49" s="169">
        <f>(F49-H49)/H49</f>
        <v>-1.1353415039089574E-2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190923.75</v>
      </c>
      <c r="F50" s="185">
        <v>491910.23857142858</v>
      </c>
      <c r="G50" s="169">
        <f>(F50-E50)/E50</f>
        <v>1.5764748417702281</v>
      </c>
      <c r="H50" s="185">
        <v>491911.38</v>
      </c>
      <c r="I50" s="169">
        <f>(F50-H50)/H50</f>
        <v>-2.3203947252190852E-6</v>
      </c>
    </row>
    <row r="51" spans="1:9" ht="16.5">
      <c r="A51" s="37"/>
      <c r="B51" s="177" t="s">
        <v>47</v>
      </c>
      <c r="C51" s="164" t="s">
        <v>113</v>
      </c>
      <c r="D51" s="160" t="s">
        <v>114</v>
      </c>
      <c r="E51" s="185">
        <v>141332.28888888887</v>
      </c>
      <c r="F51" s="185">
        <v>405784.75</v>
      </c>
      <c r="G51" s="169">
        <f>(F51-E51)/E51</f>
        <v>1.8711397316929859</v>
      </c>
      <c r="H51" s="185">
        <v>405784.75</v>
      </c>
      <c r="I51" s="169">
        <f>(F51-H51)/H51</f>
        <v>0</v>
      </c>
    </row>
    <row r="52" spans="1:9" ht="16.5">
      <c r="A52" s="37"/>
      <c r="B52" s="177" t="s">
        <v>50</v>
      </c>
      <c r="C52" s="164" t="s">
        <v>159</v>
      </c>
      <c r="D52" s="160" t="s">
        <v>112</v>
      </c>
      <c r="E52" s="185">
        <v>189082.66666666666</v>
      </c>
      <c r="F52" s="185">
        <v>702000</v>
      </c>
      <c r="G52" s="169">
        <f>(F52-E52)/E52</f>
        <v>2.7126618339773789</v>
      </c>
      <c r="H52" s="185">
        <v>702000</v>
      </c>
      <c r="I52" s="169">
        <f>(F52-H52)/H52</f>
        <v>0</v>
      </c>
    </row>
    <row r="53" spans="1:9" ht="16.5">
      <c r="A53" s="37"/>
      <c r="B53" s="177" t="s">
        <v>45</v>
      </c>
      <c r="C53" s="164" t="s">
        <v>109</v>
      </c>
      <c r="D53" s="162" t="s">
        <v>108</v>
      </c>
      <c r="E53" s="185">
        <v>76835.877777777772</v>
      </c>
      <c r="F53" s="185">
        <v>173847.55555555556</v>
      </c>
      <c r="G53" s="169">
        <f>(F53-E53)/E53</f>
        <v>1.262583061240633</v>
      </c>
      <c r="H53" s="185">
        <v>172847.55555555556</v>
      </c>
      <c r="I53" s="169">
        <f>(F53-H53)/H53</f>
        <v>5.7854448492827334E-3</v>
      </c>
    </row>
    <row r="54" spans="1:9" ht="16.5" customHeight="1" thickBot="1">
      <c r="A54" s="38"/>
      <c r="B54" s="177" t="s">
        <v>49</v>
      </c>
      <c r="C54" s="164" t="s">
        <v>158</v>
      </c>
      <c r="D54" s="161" t="s">
        <v>199</v>
      </c>
      <c r="E54" s="188">
        <v>17560</v>
      </c>
      <c r="F54" s="188">
        <v>49999</v>
      </c>
      <c r="G54" s="175">
        <f>(F54-E54)/E54</f>
        <v>1.8473234624145787</v>
      </c>
      <c r="H54" s="188">
        <v>39726</v>
      </c>
      <c r="I54" s="175">
        <f>(F54-H54)/H54</f>
        <v>0.25859638523888639</v>
      </c>
    </row>
    <row r="55" spans="1:9" ht="15.75" customHeight="1" thickBot="1">
      <c r="A55" s="233" t="s">
        <v>191</v>
      </c>
      <c r="B55" s="234"/>
      <c r="C55" s="234"/>
      <c r="D55" s="235"/>
      <c r="E55" s="83">
        <f>SUM(E49:E54)</f>
        <v>661426.13444444432</v>
      </c>
      <c r="F55" s="83">
        <f>SUM(F49:F54)</f>
        <v>1956610.2107936507</v>
      </c>
      <c r="G55" s="103">
        <f t="shared" ref="G55" si="6">(F55-E55)/E55</f>
        <v>1.9581688852332364</v>
      </c>
      <c r="H55" s="83">
        <f>SUM(H49:H54)</f>
        <v>1946866.4855555554</v>
      </c>
      <c r="I55" s="104">
        <f t="shared" ref="I55" si="7">(F55-H55)/H55</f>
        <v>5.0048245785662146E-3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38</v>
      </c>
      <c r="C57" s="167" t="s">
        <v>115</v>
      </c>
      <c r="D57" s="168" t="s">
        <v>114</v>
      </c>
      <c r="E57" s="182">
        <v>35705.53333333334</v>
      </c>
      <c r="F57" s="143">
        <v>74966.666666666672</v>
      </c>
      <c r="G57" s="170">
        <f>(F57-E57)/E57</f>
        <v>1.0995812040337349</v>
      </c>
      <c r="H57" s="143">
        <v>76663.333333333328</v>
      </c>
      <c r="I57" s="170">
        <f>(F57-H57)/H57</f>
        <v>-2.2131397017261495E-2</v>
      </c>
    </row>
    <row r="58" spans="1:9" ht="16.5">
      <c r="A58" s="109"/>
      <c r="B58" s="199" t="s">
        <v>55</v>
      </c>
      <c r="C58" s="164" t="s">
        <v>122</v>
      </c>
      <c r="D58" s="160" t="s">
        <v>120</v>
      </c>
      <c r="E58" s="185">
        <v>46379.647619047617</v>
      </c>
      <c r="F58" s="196">
        <v>95924.666666666672</v>
      </c>
      <c r="G58" s="169">
        <f>(F58-E58)/E58</f>
        <v>1.0682491478713059</v>
      </c>
      <c r="H58" s="196">
        <v>97491.333333333328</v>
      </c>
      <c r="I58" s="169">
        <f>(F58-H58)/H58</f>
        <v>-1.6069804495442232E-2</v>
      </c>
    </row>
    <row r="59" spans="1:9" ht="16.5">
      <c r="A59" s="109"/>
      <c r="B59" s="199" t="s">
        <v>39</v>
      </c>
      <c r="C59" s="164" t="s">
        <v>116</v>
      </c>
      <c r="D59" s="160" t="s">
        <v>114</v>
      </c>
      <c r="E59" s="185">
        <v>45863.25</v>
      </c>
      <c r="F59" s="196">
        <v>74218.333333333328</v>
      </c>
      <c r="G59" s="169">
        <f>(F59-E59)/E59</f>
        <v>0.61825281316377123</v>
      </c>
      <c r="H59" s="196">
        <v>74218.333333333328</v>
      </c>
      <c r="I59" s="169">
        <f>(F59-H59)/H59</f>
        <v>0</v>
      </c>
    </row>
    <row r="60" spans="1:9" ht="16.5">
      <c r="A60" s="109"/>
      <c r="B60" s="199" t="s">
        <v>41</v>
      </c>
      <c r="C60" s="164" t="s">
        <v>118</v>
      </c>
      <c r="D60" s="160" t="s">
        <v>114</v>
      </c>
      <c r="E60" s="185">
        <v>36616.520000000004</v>
      </c>
      <c r="F60" s="196">
        <v>93172.5</v>
      </c>
      <c r="G60" s="169">
        <f>(F60-E60)/E60</f>
        <v>1.5445481984634255</v>
      </c>
      <c r="H60" s="196">
        <v>93172.5</v>
      </c>
      <c r="I60" s="169">
        <f>(F60-H60)/H60</f>
        <v>0</v>
      </c>
    </row>
    <row r="61" spans="1:9" s="126" customFormat="1" ht="16.5">
      <c r="A61" s="148"/>
      <c r="B61" s="199" t="s">
        <v>43</v>
      </c>
      <c r="C61" s="164" t="s">
        <v>119</v>
      </c>
      <c r="D61" s="160" t="s">
        <v>114</v>
      </c>
      <c r="E61" s="185">
        <v>4845.55</v>
      </c>
      <c r="F61" s="194">
        <v>33995</v>
      </c>
      <c r="G61" s="169">
        <f>(F61-E61)/E61</f>
        <v>6.0157154502584849</v>
      </c>
      <c r="H61" s="194">
        <v>33995</v>
      </c>
      <c r="I61" s="169">
        <f>(F61-H61)/H61</f>
        <v>0</v>
      </c>
    </row>
    <row r="62" spans="1:9" s="126" customFormat="1" ht="17.25" thickBot="1">
      <c r="A62" s="148"/>
      <c r="B62" s="200" t="s">
        <v>56</v>
      </c>
      <c r="C62" s="165" t="s">
        <v>123</v>
      </c>
      <c r="D62" s="161" t="s">
        <v>120</v>
      </c>
      <c r="E62" s="188">
        <v>383122</v>
      </c>
      <c r="F62" s="197">
        <v>595100</v>
      </c>
      <c r="G62" s="174">
        <f>(F62-E62)/E62</f>
        <v>0.55329111875590542</v>
      </c>
      <c r="H62" s="197">
        <v>595100</v>
      </c>
      <c r="I62" s="174">
        <f>(F62-H62)/H62</f>
        <v>0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44694.71428571429</v>
      </c>
      <c r="F63" s="195">
        <v>97564</v>
      </c>
      <c r="G63" s="169">
        <f>(F63-E63)/E63</f>
        <v>1.182897945746221</v>
      </c>
      <c r="H63" s="195">
        <v>97426.857142857145</v>
      </c>
      <c r="I63" s="169">
        <f>(F63-H63)/H63</f>
        <v>1.4076494014557228E-3</v>
      </c>
    </row>
    <row r="64" spans="1:9" s="126" customFormat="1" ht="16.5">
      <c r="A64" s="148"/>
      <c r="B64" s="199" t="s">
        <v>40</v>
      </c>
      <c r="C64" s="164" t="s">
        <v>117</v>
      </c>
      <c r="D64" s="162" t="s">
        <v>114</v>
      </c>
      <c r="E64" s="192">
        <v>30750.04</v>
      </c>
      <c r="F64" s="196">
        <v>63710.75</v>
      </c>
      <c r="G64" s="169">
        <f>(F64-E64)/E64</f>
        <v>1.0718916137995267</v>
      </c>
      <c r="H64" s="196">
        <v>62210.75</v>
      </c>
      <c r="I64" s="169">
        <f>(F64-H64)/H64</f>
        <v>2.4111588431259871E-2</v>
      </c>
    </row>
    <row r="65" spans="1:9" ht="16.5" customHeight="1" thickBot="1">
      <c r="A65" s="110"/>
      <c r="B65" s="200" t="s">
        <v>42</v>
      </c>
      <c r="C65" s="165" t="s">
        <v>198</v>
      </c>
      <c r="D65" s="161" t="s">
        <v>114</v>
      </c>
      <c r="E65" s="188">
        <v>19921.8</v>
      </c>
      <c r="F65" s="197">
        <v>47200</v>
      </c>
      <c r="G65" s="174">
        <f>(F65-E65)/E65</f>
        <v>1.3692638215422301</v>
      </c>
      <c r="H65" s="197">
        <v>44650</v>
      </c>
      <c r="I65" s="174">
        <f>(F65-H65)/H65</f>
        <v>5.7110862262038077E-2</v>
      </c>
    </row>
    <row r="66" spans="1:9" ht="15.75" customHeight="1" thickBot="1">
      <c r="A66" s="233" t="s">
        <v>192</v>
      </c>
      <c r="B66" s="244"/>
      <c r="C66" s="244"/>
      <c r="D66" s="245"/>
      <c r="E66" s="99">
        <f>SUM(E57:E65)</f>
        <v>647899.05523809534</v>
      </c>
      <c r="F66" s="99">
        <f>SUM(F57:F65)</f>
        <v>1175851.9166666667</v>
      </c>
      <c r="G66" s="101">
        <f t="shared" ref="G66" si="8">(F66-E66)/E66</f>
        <v>0.81486900954741304</v>
      </c>
      <c r="H66" s="99">
        <f>SUM(H57:H65)</f>
        <v>1174928.107142857</v>
      </c>
      <c r="I66" s="152">
        <f t="shared" ref="I66" si="9">(F66-H66)/H66</f>
        <v>7.8626897951755031E-4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207</v>
      </c>
      <c r="E68" s="182">
        <v>169642.28571428571</v>
      </c>
      <c r="F68" s="190">
        <v>411409</v>
      </c>
      <c r="G68" s="169">
        <f>(F68-E68)/E68</f>
        <v>1.4251559584200706</v>
      </c>
      <c r="H68" s="190">
        <v>464744</v>
      </c>
      <c r="I68" s="169">
        <f>(F68-H68)/H68</f>
        <v>-0.11476210558931368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61478.133333333339</v>
      </c>
      <c r="F69" s="184">
        <v>180582.875</v>
      </c>
      <c r="G69" s="169">
        <f>(F69-E69)/E69</f>
        <v>1.9373513021432009</v>
      </c>
      <c r="H69" s="184">
        <v>180582.875</v>
      </c>
      <c r="I69" s="169">
        <f>(F69-H69)/H69</f>
        <v>0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84579.333333333328</v>
      </c>
      <c r="F70" s="184">
        <v>231424.5</v>
      </c>
      <c r="G70" s="169">
        <f>(F70-E70)/E70</f>
        <v>1.7361825977977288</v>
      </c>
      <c r="H70" s="184">
        <v>231424.5</v>
      </c>
      <c r="I70" s="169">
        <f>(F70-H70)/H70</f>
        <v>0</v>
      </c>
    </row>
    <row r="71" spans="1:9" ht="16.5">
      <c r="A71" s="37"/>
      <c r="B71" s="177" t="s">
        <v>64</v>
      </c>
      <c r="C71" s="164" t="s">
        <v>133</v>
      </c>
      <c r="D71" s="162" t="s">
        <v>127</v>
      </c>
      <c r="E71" s="185">
        <v>35714.949999999997</v>
      </c>
      <c r="F71" s="184">
        <v>107291.6</v>
      </c>
      <c r="G71" s="169">
        <f>(F71-E71)/E71</f>
        <v>2.0041089235740221</v>
      </c>
      <c r="H71" s="184">
        <v>107291.6</v>
      </c>
      <c r="I71" s="169">
        <f>(F71-H71)/H71</f>
        <v>0</v>
      </c>
    </row>
    <row r="72" spans="1:9" ht="16.5">
      <c r="A72" s="37"/>
      <c r="B72" s="177" t="s">
        <v>60</v>
      </c>
      <c r="C72" s="164" t="s">
        <v>129</v>
      </c>
      <c r="D72" s="162" t="s">
        <v>206</v>
      </c>
      <c r="E72" s="185">
        <v>426467.48095238098</v>
      </c>
      <c r="F72" s="184">
        <v>899740</v>
      </c>
      <c r="G72" s="169">
        <f>(F72-E72)/E72</f>
        <v>1.1097505441463291</v>
      </c>
      <c r="H72" s="184">
        <v>897752.5</v>
      </c>
      <c r="I72" s="169">
        <f>(F72-H72)/H72</f>
        <v>2.213861838312898E-3</v>
      </c>
    </row>
    <row r="73" spans="1:9" ht="16.5" customHeight="1" thickBot="1">
      <c r="A73" s="37"/>
      <c r="B73" s="177" t="s">
        <v>63</v>
      </c>
      <c r="C73" s="164" t="s">
        <v>132</v>
      </c>
      <c r="D73" s="161" t="s">
        <v>126</v>
      </c>
      <c r="E73" s="188">
        <v>47093.166666666672</v>
      </c>
      <c r="F73" s="193">
        <v>111667.55555555556</v>
      </c>
      <c r="G73" s="175">
        <f>(F73-E73)/E73</f>
        <v>1.3712050698556171</v>
      </c>
      <c r="H73" s="193">
        <v>110258.66666666667</v>
      </c>
      <c r="I73" s="175">
        <f>(F73-H73)/H73</f>
        <v>1.2778033069710835E-2</v>
      </c>
    </row>
    <row r="74" spans="1:9" ht="15.75" customHeight="1" thickBot="1">
      <c r="A74" s="233" t="s">
        <v>205</v>
      </c>
      <c r="B74" s="234"/>
      <c r="C74" s="234"/>
      <c r="D74" s="235"/>
      <c r="E74" s="83">
        <f>SUM(E68:E73)</f>
        <v>824975.35</v>
      </c>
      <c r="F74" s="83">
        <f>SUM(F68:F73)</f>
        <v>1942115.5305555556</v>
      </c>
      <c r="G74" s="103">
        <f t="shared" ref="G74" si="10">(F74-E74)/E74</f>
        <v>1.3541497701180472</v>
      </c>
      <c r="H74" s="83">
        <f>SUM(H68:H73)</f>
        <v>1992054.1416666668</v>
      </c>
      <c r="I74" s="104">
        <f t="shared" ref="I74" si="11">(F74-H74)/H74</f>
        <v>-2.5068902529591756E-2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35932.813333333339</v>
      </c>
      <c r="F76" s="182">
        <v>72284</v>
      </c>
      <c r="G76" s="169">
        <f>(F76-E76)/E76</f>
        <v>1.0116432111633524</v>
      </c>
      <c r="H76" s="182">
        <v>75754.666666666672</v>
      </c>
      <c r="I76" s="169">
        <f>(F76-H76)/H76</f>
        <v>-4.5814559279076378E-2</v>
      </c>
    </row>
    <row r="77" spans="1:9" ht="16.5">
      <c r="A77" s="37"/>
      <c r="B77" s="177" t="s">
        <v>68</v>
      </c>
      <c r="C77" s="164" t="s">
        <v>138</v>
      </c>
      <c r="D77" s="162" t="s">
        <v>134</v>
      </c>
      <c r="E77" s="185">
        <v>51238.933333333334</v>
      </c>
      <c r="F77" s="185">
        <v>101189.125</v>
      </c>
      <c r="G77" s="169">
        <f>(F77-E77)/E77</f>
        <v>0.97484839002633406</v>
      </c>
      <c r="H77" s="185">
        <v>101189.125</v>
      </c>
      <c r="I77" s="169">
        <f>(F77-H77)/H77</f>
        <v>0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17695.305714285714</v>
      </c>
      <c r="F78" s="185">
        <v>36764.666666666664</v>
      </c>
      <c r="G78" s="169">
        <f>(F78-E78)/E78</f>
        <v>1.0776508335194197</v>
      </c>
      <c r="H78" s="185">
        <v>36764.666666666664</v>
      </c>
      <c r="I78" s="169">
        <f>(F78-H78)/H78</f>
        <v>0</v>
      </c>
    </row>
    <row r="79" spans="1:9" ht="16.5">
      <c r="A79" s="37"/>
      <c r="B79" s="177" t="s">
        <v>70</v>
      </c>
      <c r="C79" s="164" t="s">
        <v>141</v>
      </c>
      <c r="D79" s="162" t="s">
        <v>137</v>
      </c>
      <c r="E79" s="185">
        <v>25502</v>
      </c>
      <c r="F79" s="185">
        <v>49932.5</v>
      </c>
      <c r="G79" s="169">
        <f>(F79-E79)/E79</f>
        <v>0.95798368755391738</v>
      </c>
      <c r="H79" s="185">
        <v>49932.5</v>
      </c>
      <c r="I79" s="169">
        <f>(F79-H79)/H79</f>
        <v>0</v>
      </c>
    </row>
    <row r="80" spans="1:9" ht="16.5" customHeight="1" thickBot="1">
      <c r="A80" s="38"/>
      <c r="B80" s="177" t="s">
        <v>71</v>
      </c>
      <c r="C80" s="164" t="s">
        <v>200</v>
      </c>
      <c r="D80" s="161" t="s">
        <v>134</v>
      </c>
      <c r="E80" s="188">
        <v>15872.267857142859</v>
      </c>
      <c r="F80" s="188">
        <v>47682.875</v>
      </c>
      <c r="G80" s="169">
        <f>(F80-E80)/E80</f>
        <v>2.0041626961670564</v>
      </c>
      <c r="H80" s="188">
        <v>47092.25</v>
      </c>
      <c r="I80" s="169">
        <f>(F80-H80)/H80</f>
        <v>1.2541872601118019E-2</v>
      </c>
    </row>
    <row r="81" spans="1:11" ht="15.75" customHeight="1" thickBot="1">
      <c r="A81" s="233" t="s">
        <v>193</v>
      </c>
      <c r="B81" s="234"/>
      <c r="C81" s="234"/>
      <c r="D81" s="235"/>
      <c r="E81" s="83">
        <f>SUM(E76:E80)</f>
        <v>146241.32023809524</v>
      </c>
      <c r="F81" s="83">
        <f>SUM(F76:F80)</f>
        <v>307853.16666666663</v>
      </c>
      <c r="G81" s="103">
        <f t="shared" ref="G81" si="12">(F81-E81)/E81</f>
        <v>1.1051038527650832</v>
      </c>
      <c r="H81" s="83">
        <f>SUM(H76:H80)</f>
        <v>310733.20833333337</v>
      </c>
      <c r="I81" s="104">
        <f t="shared" ref="I81" si="13">(F81-H81)/H81</f>
        <v>-9.2685351595161083E-3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76</v>
      </c>
      <c r="C83" s="164" t="s">
        <v>143</v>
      </c>
      <c r="D83" s="168" t="s">
        <v>161</v>
      </c>
      <c r="E83" s="185">
        <v>16184</v>
      </c>
      <c r="F83" s="246">
        <v>41419.125</v>
      </c>
      <c r="G83" s="170">
        <f>(F83-E83)/E83</f>
        <v>1.5592637790410282</v>
      </c>
      <c r="H83" s="246">
        <v>41731.625</v>
      </c>
      <c r="I83" s="170">
        <f>(F83-H83)/H83</f>
        <v>-7.4883257002333363E-3</v>
      </c>
    </row>
    <row r="84" spans="1:11" ht="16.5">
      <c r="A84" s="37"/>
      <c r="B84" s="177" t="s">
        <v>78</v>
      </c>
      <c r="C84" s="164" t="s">
        <v>149</v>
      </c>
      <c r="D84" s="160" t="s">
        <v>147</v>
      </c>
      <c r="E84" s="185">
        <v>25836.990476190476</v>
      </c>
      <c r="F84" s="185">
        <v>44002.555555555555</v>
      </c>
      <c r="G84" s="169">
        <f>(F84-E84)/E84</f>
        <v>0.70308363104848315</v>
      </c>
      <c r="H84" s="185">
        <v>44313.666666666664</v>
      </c>
      <c r="I84" s="169">
        <f>(F84-H84)/H84</f>
        <v>-7.020658287009489E-3</v>
      </c>
    </row>
    <row r="85" spans="1:11" ht="16.5">
      <c r="A85" s="37"/>
      <c r="B85" s="177" t="s">
        <v>74</v>
      </c>
      <c r="C85" s="164" t="s">
        <v>144</v>
      </c>
      <c r="D85" s="162" t="s">
        <v>142</v>
      </c>
      <c r="E85" s="185">
        <v>16433.686666666668</v>
      </c>
      <c r="F85" s="185">
        <v>29543</v>
      </c>
      <c r="G85" s="169">
        <f>(F85-E85)/E85</f>
        <v>0.79770982611732877</v>
      </c>
      <c r="H85" s="185">
        <v>29543</v>
      </c>
      <c r="I85" s="169">
        <f>(F85-H85)/H85</f>
        <v>0</v>
      </c>
    </row>
    <row r="86" spans="1:11" ht="16.5">
      <c r="A86" s="37"/>
      <c r="B86" s="177" t="s">
        <v>75</v>
      </c>
      <c r="C86" s="164" t="s">
        <v>148</v>
      </c>
      <c r="D86" s="162" t="s">
        <v>145</v>
      </c>
      <c r="E86" s="185">
        <v>7904.3066666666664</v>
      </c>
      <c r="F86" s="185">
        <v>19225.428571428572</v>
      </c>
      <c r="G86" s="169">
        <f>(F86-E86)/E86</f>
        <v>1.4322726055789721</v>
      </c>
      <c r="H86" s="185">
        <v>19225.428571428572</v>
      </c>
      <c r="I86" s="169">
        <f>(F86-H86)/H86</f>
        <v>0</v>
      </c>
    </row>
    <row r="87" spans="1:11" ht="16.5">
      <c r="A87" s="37"/>
      <c r="B87" s="177" t="s">
        <v>77</v>
      </c>
      <c r="C87" s="164" t="s">
        <v>146</v>
      </c>
      <c r="D87" s="173" t="s">
        <v>162</v>
      </c>
      <c r="E87" s="194">
        <v>12141.161111111112</v>
      </c>
      <c r="F87" s="194">
        <v>37501.857142857145</v>
      </c>
      <c r="G87" s="169">
        <f>(F87-E87)/E87</f>
        <v>2.0888196606284155</v>
      </c>
      <c r="H87" s="194">
        <v>37501.857142857145</v>
      </c>
      <c r="I87" s="169">
        <f>(F87-H87)/H87</f>
        <v>0</v>
      </c>
    </row>
    <row r="88" spans="1:11" ht="16.5">
      <c r="A88" s="37"/>
      <c r="B88" s="177" t="s">
        <v>79</v>
      </c>
      <c r="C88" s="164" t="s">
        <v>155</v>
      </c>
      <c r="D88" s="173" t="s">
        <v>156</v>
      </c>
      <c r="E88" s="194">
        <v>57000</v>
      </c>
      <c r="F88" s="194">
        <v>156666</v>
      </c>
      <c r="G88" s="169">
        <f>(F88-E88)/E88</f>
        <v>1.7485263157894737</v>
      </c>
      <c r="H88" s="194">
        <v>156666</v>
      </c>
      <c r="I88" s="169">
        <f>(F88-H88)/H88</f>
        <v>0</v>
      </c>
    </row>
    <row r="89" spans="1:11" ht="16.5" customHeight="1" thickBot="1">
      <c r="A89" s="35"/>
      <c r="B89" s="178" t="s">
        <v>80</v>
      </c>
      <c r="C89" s="165" t="s">
        <v>151</v>
      </c>
      <c r="D89" s="161" t="s">
        <v>150</v>
      </c>
      <c r="E89" s="188">
        <v>29808.809523809527</v>
      </c>
      <c r="F89" s="188">
        <v>65571.8</v>
      </c>
      <c r="G89" s="171">
        <f>(F89-E89)/E89</f>
        <v>1.1997456808070479</v>
      </c>
      <c r="H89" s="188">
        <v>65472.3</v>
      </c>
      <c r="I89" s="171">
        <f>(F89-H89)/H89</f>
        <v>1.5197266630315415E-3</v>
      </c>
    </row>
    <row r="90" spans="1:11" ht="15.75" customHeight="1" thickBot="1">
      <c r="A90" s="233" t="s">
        <v>194</v>
      </c>
      <c r="B90" s="234"/>
      <c r="C90" s="234"/>
      <c r="D90" s="235"/>
      <c r="E90" s="83">
        <f>SUM(E83:E89)</f>
        <v>165308.95444444445</v>
      </c>
      <c r="F90" s="83">
        <f>SUM(F83:F89)</f>
        <v>393929.76626984129</v>
      </c>
      <c r="G90" s="111">
        <f t="shared" ref="G90:G91" si="14">(F90-E90)/E90</f>
        <v>1.382991094425134</v>
      </c>
      <c r="H90" s="83">
        <f>SUM(H83:H89)</f>
        <v>394453.87738095236</v>
      </c>
      <c r="I90" s="104">
        <f t="shared" ref="I90:I91" si="15">(F90-H90)/H90</f>
        <v>-1.3287006191725027E-3</v>
      </c>
    </row>
    <row r="91" spans="1:11" ht="15.75" customHeight="1" thickBot="1">
      <c r="A91" s="233" t="s">
        <v>195</v>
      </c>
      <c r="B91" s="234"/>
      <c r="C91" s="234"/>
      <c r="D91" s="235"/>
      <c r="E91" s="99">
        <f>SUM(E90+E81+E74+E66+E55+E47+E39+E32)</f>
        <v>3418534.4879761902</v>
      </c>
      <c r="F91" s="99">
        <f>SUM(F32,F39,F47,F55,F66,F74,F81,F90)</f>
        <v>7751787.6937301597</v>
      </c>
      <c r="G91" s="101">
        <f t="shared" si="14"/>
        <v>1.2675762731062288</v>
      </c>
      <c r="H91" s="99">
        <f>SUM(H32,H39,H47,H55,H66,H74,H81,H90)</f>
        <v>7802762.6478571426</v>
      </c>
      <c r="I91" s="112">
        <f t="shared" si="15"/>
        <v>-6.5329366568624382E-3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9" zoomScaleNormal="100" workbookViewId="0">
      <selection activeCell="D41" sqref="D41:H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18"/>
      <c r="F9" s="218"/>
    </row>
    <row r="10" spans="1:12" ht="18">
      <c r="A10" s="2" t="s">
        <v>210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27" t="s">
        <v>3</v>
      </c>
      <c r="B13" s="227"/>
      <c r="C13" s="229" t="s">
        <v>0</v>
      </c>
      <c r="D13" s="223" t="s">
        <v>211</v>
      </c>
      <c r="E13" s="223" t="s">
        <v>212</v>
      </c>
      <c r="F13" s="223" t="s">
        <v>213</v>
      </c>
      <c r="G13" s="223" t="s">
        <v>214</v>
      </c>
      <c r="H13" s="223" t="s">
        <v>215</v>
      </c>
      <c r="I13" s="223" t="s">
        <v>216</v>
      </c>
    </row>
    <row r="14" spans="1:12" ht="24.75" customHeight="1" thickBot="1">
      <c r="A14" s="228"/>
      <c r="B14" s="228"/>
      <c r="C14" s="230"/>
      <c r="D14" s="243"/>
      <c r="E14" s="243"/>
      <c r="F14" s="243"/>
      <c r="G14" s="224"/>
      <c r="H14" s="243"/>
      <c r="I14" s="24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27000</v>
      </c>
      <c r="E16" s="208">
        <v>25000</v>
      </c>
      <c r="F16" s="208">
        <v>27000</v>
      </c>
      <c r="G16" s="155">
        <v>28000</v>
      </c>
      <c r="H16" s="155">
        <v>25000</v>
      </c>
      <c r="I16" s="155">
        <f>AVERAGE(D16:H16)</f>
        <v>26400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22000</v>
      </c>
      <c r="E17" s="202">
        <v>20000</v>
      </c>
      <c r="F17" s="202">
        <v>24500</v>
      </c>
      <c r="G17" s="125">
        <v>21500</v>
      </c>
      <c r="H17" s="125">
        <v>21666</v>
      </c>
      <c r="I17" s="155">
        <f t="shared" ref="I17:I40" si="0">AVERAGE(D17:H17)</f>
        <v>21933.200000000001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15000</v>
      </c>
      <c r="E18" s="211">
        <v>20000</v>
      </c>
      <c r="F18" s="202">
        <v>19500</v>
      </c>
      <c r="G18" s="125">
        <v>15000</v>
      </c>
      <c r="H18" s="125">
        <v>18333</v>
      </c>
      <c r="I18" s="155">
        <f t="shared" si="0"/>
        <v>17566.599999999999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10000</v>
      </c>
      <c r="E19" s="202">
        <v>10000</v>
      </c>
      <c r="F19" s="202">
        <v>8750</v>
      </c>
      <c r="G19" s="125">
        <v>13000</v>
      </c>
      <c r="H19" s="125">
        <v>10666</v>
      </c>
      <c r="I19" s="155">
        <f t="shared" si="0"/>
        <v>10483.200000000001</v>
      </c>
      <c r="K19" s="206"/>
      <c r="L19" s="209"/>
      <c r="P19" s="219"/>
    </row>
    <row r="20" spans="1:16" ht="18">
      <c r="A20" s="88"/>
      <c r="B20" s="210" t="s">
        <v>8</v>
      </c>
      <c r="C20" s="164" t="s">
        <v>167</v>
      </c>
      <c r="D20" s="202">
        <v>25000</v>
      </c>
      <c r="E20" s="202">
        <v>40000</v>
      </c>
      <c r="F20" s="211">
        <v>25500</v>
      </c>
      <c r="G20" s="125">
        <v>25000</v>
      </c>
      <c r="H20" s="125">
        <v>25000</v>
      </c>
      <c r="I20" s="155">
        <f t="shared" si="0"/>
        <v>28100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37000</v>
      </c>
      <c r="E21" s="202">
        <v>40000</v>
      </c>
      <c r="F21" s="202">
        <v>23000</v>
      </c>
      <c r="G21" s="125">
        <v>27500</v>
      </c>
      <c r="H21" s="125">
        <v>26666</v>
      </c>
      <c r="I21" s="155">
        <f t="shared" si="0"/>
        <v>30833.200000000001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15000</v>
      </c>
      <c r="E22" s="202">
        <v>18000</v>
      </c>
      <c r="F22" s="202">
        <v>16000</v>
      </c>
      <c r="G22" s="125">
        <v>20000</v>
      </c>
      <c r="H22" s="125">
        <v>16666</v>
      </c>
      <c r="I22" s="155">
        <f t="shared" si="0"/>
        <v>17133.2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3000</v>
      </c>
      <c r="E23" s="202">
        <v>5000</v>
      </c>
      <c r="F23" s="211">
        <v>7000</v>
      </c>
      <c r="G23" s="125">
        <v>4000</v>
      </c>
      <c r="H23" s="125">
        <v>4333</v>
      </c>
      <c r="I23" s="155">
        <f t="shared" si="0"/>
        <v>4666.6000000000004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3000</v>
      </c>
      <c r="E24" s="202">
        <v>5000</v>
      </c>
      <c r="F24" s="202">
        <v>8000</v>
      </c>
      <c r="G24" s="125">
        <v>4000</v>
      </c>
      <c r="H24" s="125">
        <v>5000</v>
      </c>
      <c r="I24" s="155">
        <f t="shared" si="0"/>
        <v>5000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3000</v>
      </c>
      <c r="E25" s="202">
        <v>5000</v>
      </c>
      <c r="F25" s="202">
        <v>7500</v>
      </c>
      <c r="G25" s="125">
        <v>4000</v>
      </c>
      <c r="H25" s="125">
        <v>5000</v>
      </c>
      <c r="I25" s="155">
        <f t="shared" si="0"/>
        <v>4900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3000</v>
      </c>
      <c r="E26" s="202">
        <v>5000</v>
      </c>
      <c r="F26" s="202">
        <v>8000</v>
      </c>
      <c r="G26" s="125">
        <v>4000</v>
      </c>
      <c r="H26" s="125">
        <v>5000</v>
      </c>
      <c r="I26" s="155">
        <f t="shared" si="0"/>
        <v>5000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13000</v>
      </c>
      <c r="E27" s="202">
        <v>15000</v>
      </c>
      <c r="F27" s="202">
        <v>15000</v>
      </c>
      <c r="G27" s="125">
        <v>12500</v>
      </c>
      <c r="H27" s="125">
        <v>14000</v>
      </c>
      <c r="I27" s="155">
        <f t="shared" si="0"/>
        <v>13900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3000</v>
      </c>
      <c r="E28" s="202">
        <v>5000</v>
      </c>
      <c r="F28" s="202">
        <v>7000</v>
      </c>
      <c r="G28" s="125">
        <v>5000</v>
      </c>
      <c r="H28" s="125">
        <v>5000</v>
      </c>
      <c r="I28" s="155">
        <f t="shared" si="0"/>
        <v>5000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15000</v>
      </c>
      <c r="E29" s="211">
        <v>15000</v>
      </c>
      <c r="F29" s="202">
        <v>16500</v>
      </c>
      <c r="G29" s="125">
        <v>19000</v>
      </c>
      <c r="H29" s="125">
        <v>20000</v>
      </c>
      <c r="I29" s="155">
        <f t="shared" si="0"/>
        <v>17100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15000</v>
      </c>
      <c r="E30" s="202">
        <v>45000</v>
      </c>
      <c r="F30" s="202">
        <v>15000</v>
      </c>
      <c r="G30" s="125">
        <v>12000</v>
      </c>
      <c r="H30" s="125">
        <v>12000</v>
      </c>
      <c r="I30" s="155">
        <f t="shared" si="0"/>
        <v>19800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20000</v>
      </c>
      <c r="E31" s="203">
        <v>22000</v>
      </c>
      <c r="F31" s="203">
        <v>20000</v>
      </c>
      <c r="G31" s="158">
        <v>20000</v>
      </c>
      <c r="H31" s="158">
        <v>19333</v>
      </c>
      <c r="I31" s="155">
        <f t="shared" si="0"/>
        <v>20266.599999999999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25000</v>
      </c>
      <c r="E33" s="208">
        <v>20000</v>
      </c>
      <c r="F33" s="208">
        <v>22500</v>
      </c>
      <c r="G33" s="155">
        <v>23000</v>
      </c>
      <c r="H33" s="155">
        <v>20000</v>
      </c>
      <c r="I33" s="155">
        <f t="shared" si="0"/>
        <v>22100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25000</v>
      </c>
      <c r="E34" s="202">
        <v>20000</v>
      </c>
      <c r="F34" s="202">
        <v>20000</v>
      </c>
      <c r="G34" s="125">
        <v>24000</v>
      </c>
      <c r="H34" s="125">
        <v>20000</v>
      </c>
      <c r="I34" s="155">
        <f t="shared" si="0"/>
        <v>21800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30000</v>
      </c>
      <c r="E35" s="202">
        <v>30000</v>
      </c>
      <c r="F35" s="202">
        <v>29000</v>
      </c>
      <c r="G35" s="125">
        <v>32500</v>
      </c>
      <c r="H35" s="125">
        <v>28333</v>
      </c>
      <c r="I35" s="155">
        <f t="shared" si="0"/>
        <v>29966.6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15000</v>
      </c>
      <c r="E36" s="202">
        <v>15000</v>
      </c>
      <c r="F36" s="202">
        <v>13500</v>
      </c>
      <c r="G36" s="125">
        <v>14500</v>
      </c>
      <c r="H36" s="125">
        <v>12333</v>
      </c>
      <c r="I36" s="155">
        <f t="shared" si="0"/>
        <v>14066.6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22000</v>
      </c>
      <c r="E37" s="202">
        <v>20000</v>
      </c>
      <c r="F37" s="202">
        <v>28500</v>
      </c>
      <c r="G37" s="125">
        <v>20000</v>
      </c>
      <c r="H37" s="125">
        <v>18333</v>
      </c>
      <c r="I37" s="155">
        <f t="shared" si="0"/>
        <v>21766.6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217</v>
      </c>
      <c r="D39" s="181">
        <v>450000</v>
      </c>
      <c r="E39" s="181">
        <v>480000</v>
      </c>
      <c r="F39" s="181">
        <v>520000</v>
      </c>
      <c r="G39" s="217">
        <v>455000</v>
      </c>
      <c r="H39" s="217">
        <v>450000</v>
      </c>
      <c r="I39" s="155">
        <f t="shared" si="0"/>
        <v>471000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325000</v>
      </c>
      <c r="E40" s="187">
        <v>390000</v>
      </c>
      <c r="F40" s="187">
        <v>420000</v>
      </c>
      <c r="G40" s="157">
        <v>365000</v>
      </c>
      <c r="H40" s="157">
        <v>366660</v>
      </c>
      <c r="I40" s="155">
        <f t="shared" si="0"/>
        <v>373332</v>
      </c>
      <c r="K40" s="215"/>
      <c r="L40" s="209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28-11-2022</vt:lpstr>
      <vt:lpstr>By Order</vt:lpstr>
      <vt:lpstr>All Stores</vt:lpstr>
      <vt:lpstr>'28-11-2022'!Print_Titles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2022-11-29T11:44:11Z</cp:lastPrinted>
  <dcterms:created xsi:type="dcterms:W3CDTF">2010-10-20T06:23:14Z</dcterms:created>
  <dcterms:modified xsi:type="dcterms:W3CDTF">2022-11-29T11:45:12Z</dcterms:modified>
</cp:coreProperties>
</file>