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5-05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'05-05-2025'!$12:$14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5" i="11"/>
  <c r="G85" i="11"/>
  <c r="I82" i="11"/>
  <c r="G82" i="11"/>
  <c r="I84" i="11"/>
  <c r="G84" i="11"/>
  <c r="I88" i="11"/>
  <c r="G88" i="11"/>
  <c r="I83" i="11"/>
  <c r="G83" i="11"/>
  <c r="I86" i="11"/>
  <c r="G86" i="11"/>
  <c r="I79" i="11"/>
  <c r="G79" i="11"/>
  <c r="I78" i="11"/>
  <c r="G78" i="11"/>
  <c r="I77" i="11"/>
  <c r="G77" i="11"/>
  <c r="I76" i="11"/>
  <c r="G76" i="11"/>
  <c r="I75" i="11"/>
  <c r="G75" i="11"/>
  <c r="I71" i="11"/>
  <c r="G71" i="11"/>
  <c r="I67" i="11"/>
  <c r="G67" i="11"/>
  <c r="I70" i="11"/>
  <c r="G70" i="11"/>
  <c r="I69" i="11"/>
  <c r="G69" i="11"/>
  <c r="I68" i="11"/>
  <c r="G68" i="11"/>
  <c r="I72" i="11"/>
  <c r="G72" i="11"/>
  <c r="I63" i="11"/>
  <c r="G63" i="11"/>
  <c r="I64" i="11"/>
  <c r="G64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6" i="11"/>
  <c r="G56" i="11"/>
  <c r="I53" i="11"/>
  <c r="G53" i="11"/>
  <c r="I52" i="11"/>
  <c r="G52" i="11"/>
  <c r="I51" i="11"/>
  <c r="G51" i="11"/>
  <c r="I50" i="11"/>
  <c r="G50" i="11"/>
  <c r="I49" i="11"/>
  <c r="G49" i="11"/>
  <c r="I48" i="11"/>
  <c r="G48" i="11"/>
  <c r="I40" i="11"/>
  <c r="G40" i="11"/>
  <c r="I42" i="11"/>
  <c r="G42" i="11"/>
  <c r="I41" i="11"/>
  <c r="G41" i="11"/>
  <c r="I45" i="11"/>
  <c r="G45" i="11"/>
  <c r="I43" i="11"/>
  <c r="G43" i="11"/>
  <c r="I44" i="11"/>
  <c r="G44" i="11"/>
  <c r="I35" i="11"/>
  <c r="G35" i="11"/>
  <c r="I33" i="11"/>
  <c r="G33" i="11"/>
  <c r="I34" i="11"/>
  <c r="G34" i="11"/>
  <c r="I36" i="11"/>
  <c r="G36" i="11"/>
  <c r="I37" i="11"/>
  <c r="G37" i="11"/>
  <c r="I27" i="11"/>
  <c r="G27" i="11"/>
  <c r="I26" i="11"/>
  <c r="G26" i="11"/>
  <c r="I24" i="11"/>
  <c r="G24" i="11"/>
  <c r="I22" i="11"/>
  <c r="G22" i="11"/>
  <c r="I30" i="11"/>
  <c r="G30" i="11"/>
  <c r="I25" i="11"/>
  <c r="G25" i="11"/>
  <c r="I19" i="11"/>
  <c r="G19" i="11"/>
  <c r="I23" i="11"/>
  <c r="G23" i="11"/>
  <c r="I21" i="11"/>
  <c r="G21" i="11"/>
  <c r="I18" i="11"/>
  <c r="G18" i="11"/>
  <c r="I28" i="11"/>
  <c r="G28" i="11"/>
  <c r="I15" i="11"/>
  <c r="G15" i="11"/>
  <c r="I29" i="11"/>
  <c r="G29" i="11"/>
  <c r="I17" i="11"/>
  <c r="G17" i="11"/>
  <c r="I20" i="11"/>
  <c r="G20" i="11"/>
  <c r="I16" i="11"/>
  <c r="G1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<sst xmlns="http://schemas.openxmlformats.org/spreadsheetml/2006/main" count="852" uniqueCount="231">
  <si>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</si>
  <si>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</si>
  <si>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</si>
  <si>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</si>
  <si>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</si>
  <si>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</si>
  <si>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</si>
  <si>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</si>
  <si>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</si>
  <si>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</si>
  <si>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</si>
  <si>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</si>
  <si>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</si>
  <si>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</si>
  <si>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</si>
  <si>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</si>
  <si>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</si>
  <si>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</si>
  <si>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</si>
  <si>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</si>
  <si>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</si>
  <si>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</si>
  <si>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</si>
  <si>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</si>
  <si>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</si>
  <si>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</si>
  <si>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</si>
  <si>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</si>
  <si>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</si>
  <si>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</si>
  <si>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</si>
  <si>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</si>
  <si>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</si>
  <si>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</si>
  <si>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</si>
  <si>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</si>
  <si>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</si>
  <si>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</si>
  <si>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</si>
  <si>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</si>
  <si>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</si>
  <si>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</si>
  <si>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</si>
  <si>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</si>
  <si>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</si>
  <si>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</si>
  <si>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</si>
  <si>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</si>
  <si>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</si>
  <si>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</si>
  <si>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</si>
  <si>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</si>
  <si>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</si>
  <si>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</si>
  <si>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</si>
  <si>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</si>
  <si>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</si>
  <si>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</si>
  <si>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</si>
  <si>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</si>
  <si>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</si>
  <si>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</si>
  <si>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</si>
  <si>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</si>
  <si>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</si>
  <si>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</si>
  <si>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</si>
  <si>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</si>
  <si>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</si>
  <si>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</si>
  <si>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</si>
  <si>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</si>
  <si>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</si>
  <si>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</si>
  <si>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</si>
  <si>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</si>
  <si>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</si>
  <si>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</si>
  <si>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</si>
  <si>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</si>
  <si>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</si>
  <si>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</si>
  <si>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</si>
  <si>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</si>
  <si>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</si>
  <si>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</si>
  <si>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</si>
  <si>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</si>
  <si>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</si>
  <si>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</si>
  <si>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</si>
  <si>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</si>
  <si>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</si>
  <si>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</si>
  <si>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</si>
  <si>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</si>
  <si>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</si>
  <si>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</si>
  <si>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</si>
  <si>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</si>
  <si>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</si>
  <si>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</si>
  <si>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</si>
  <si>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</si>
  <si>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</si>
  <si>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</si>
  <si>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</si>
  <si>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</si>
  <si>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</si>
  <si>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</si>
  <si>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</si>
  <si>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</si>
  <si>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</si>
  <si>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</si>
  <si>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</si>
  <si>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</si>
  <si>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</si>
  <si>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</si>
  <si>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</si>
  <si>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</si>
  <si>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</si>
  <si>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</si>
  <si>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</si>
  <si>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</si>
  <si>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</si>
  <si>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</si>
  <si>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</si>
  <si>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</si>
  <si>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</si>
  <si>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</si>
  <si>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</si>
  <si>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</si>
  <si>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</si>
  <si>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</si>
  <si>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</si>
  <si>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</si>
  <si>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</si>
  <si>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</si>
  <si>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</si>
  <si>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</si>
  <si>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</si>
  <si>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</si>
  <si>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</si>
  <si>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</si>
  <si>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</si>
  <si>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</si>
  <si>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</si>
  <si>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</si>
  <si>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</si>
  <si>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</si>
  <si>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</si>
  <si>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</si>
  <si>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</si>
  <si>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</si>
  <si>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</si>
  <si>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</si>
  <si>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</si>
  <si>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</si>
  <si>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</si>
  <si>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</si>
  <si>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</si>
  <si>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</si>
  <si>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</si>
  <si>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</si>
  <si>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</si>
  <si>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</si>
  <si>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</si>
  <si>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</si>
  <si>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</si>
  <si>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</si>
  <si>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</si>
  <si>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</si>
  <si>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</si>
  <si>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</si>
  <si>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</si>
  <si>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</si>
  <si>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</si>
  <si>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</si>
  <si>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</si>
  <si>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</si>
  <si>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</si>
  <si>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</si>
  <si>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</si>
  <si>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</si>
  <si>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</si>
  <si>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</si>
  <si>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</si>
  <si>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</si>
  <si>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</si>
  <si>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</si>
  <si>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</si>
  <si>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</si>
  <si>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</si>
  <si>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</si>
  <si>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</si>
  <si>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</si>
  <si>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</si>
  <si>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</si>
  <si>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</si>
  <si>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</si>
  <si>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</si>
  <si>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</si>
  <si>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</si>
  <si>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</si>
  <si>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</si>
  <si>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</si>
  <si>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</si>
  <si>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</si>
  <si>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</si>
  <si>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</si>
  <si>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</si>
  <si>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</si>
  <si>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</si>
  <si>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</si>
  <si>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</si>
  <si>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</si>
  <si>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</si>
  <si>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</si>
  <si>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</si>
  <si>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28-04-2025(ل.ل.)</t>
  </si>
  <si>
    <t>معدل أسعار المحلات والملاحم في 28-04-2025 (ل.ل.)</t>
  </si>
  <si>
    <t>المعدل العام للأسعار في 28-04-2025  (ل.ل.)</t>
  </si>
  <si>
    <t>معدل أسعار  السوبرماركات في 05-05-2025(ل.ل.)</t>
  </si>
  <si>
    <t xml:space="preserve"> التاريخ 5 أيار 2025</t>
  </si>
  <si>
    <t>معدل الأسعار في أيار 2024 (ل.ل.)</t>
  </si>
  <si>
    <t>معدل أسعار المحلات والملاحم في 05-05-2025 (ل.ل.)</t>
  </si>
  <si>
    <t>معدل أسعار  السوبرماركات في 05-05-2025 (ل.ل.)</t>
  </si>
  <si>
    <t>المعدل العام للأسعار في 05-05-2025 (ل.ل.)</t>
  </si>
  <si>
    <t>المعدل العام للأسعار في 05-05-2025  (ل.ل.)</t>
  </si>
  <si>
    <t xml:space="preserve"> التاريخ 05 أيار 2025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</si>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</sst>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195" t="s">
        <v>202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223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196" t="s">
        <v>3</v>
      </c>
      <c r="B12" s="202"/>
      <c r="C12" s="200" t="s">
        <v>0</v>
      </c>
      <c r="D12" s="198" t="s">
        <v>23</v>
      </c>
      <c r="E12" s="198" t="s">
        <v>224</v>
      </c>
      <c r="F12" s="198" t="s">
        <v>222</v>
      </c>
      <c r="G12" s="198" t="s">
        <v>197</v>
      </c>
      <c r="H12" s="198" t="s">
        <v>219</v>
      </c>
      <c r="I12" s="198" t="s">
        <v>187</v>
      </c>
    </row>
    <row r="13" spans="1:9" ht="38.25" customHeight="1" thickBot="1">
      <c r="A13" s="197"/>
      <c r="B13" s="203"/>
      <c r="C13" s="201"/>
      <c r="D13" s="199"/>
      <c r="E13" s="199"/>
      <c r="F13" s="199"/>
      <c r="G13" s="199"/>
      <c r="H13" s="199"/>
      <c r="I13" s="19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67108.200000000012</v>
      </c>
      <c r="F15" s="168">
        <v>124998.8</v>
      </c>
      <c r="G15" s="43">
        <f t="shared" ref="G15:G30" si="0">(F15-E15)/E15</f>
        <v>0.86264569754515819</v>
      </c>
      <c r="H15" s="168">
        <v>131498.79999999999</v>
      </c>
      <c r="I15" s="43">
        <f t="shared" ref="I15:I30" si="1">(F15-H15)/H15</f>
        <v>-4.9430108867913519E-2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80583.205555555556</v>
      </c>
      <c r="F16" s="162">
        <v>109998.66666666667</v>
      </c>
      <c r="G16" s="46">
        <f t="shared" si="0"/>
        <v>0.36503215413578394</v>
      </c>
      <c r="H16" s="162">
        <v>119443.11111111111</v>
      </c>
      <c r="I16" s="42">
        <f t="shared" si="1"/>
        <v>-7.9070650090977704E-2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72495.600000000006</v>
      </c>
      <c r="F17" s="162">
        <v>121998.8</v>
      </c>
      <c r="G17" s="46">
        <f t="shared" si="0"/>
        <v>0.68284420019973613</v>
      </c>
      <c r="H17" s="162">
        <v>130498.8</v>
      </c>
      <c r="I17" s="42">
        <f t="shared" si="1"/>
        <v>-6.5134698556615078E-2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35096.275000000001</v>
      </c>
      <c r="F18" s="162">
        <v>53298.8</v>
      </c>
      <c r="G18" s="46">
        <f t="shared" si="0"/>
        <v>0.51864549727855735</v>
      </c>
      <c r="H18" s="162">
        <v>51398.8</v>
      </c>
      <c r="I18" s="42">
        <f t="shared" si="1"/>
        <v>3.6965843560550049E-2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155794.30337301586</v>
      </c>
      <c r="F19" s="162">
        <v>239373.5</v>
      </c>
      <c r="G19" s="46">
        <f t="shared" si="0"/>
        <v>0.53647145510110061</v>
      </c>
      <c r="H19" s="162">
        <v>269998.5</v>
      </c>
      <c r="I19" s="42">
        <f t="shared" si="1"/>
        <v>-0.11342655607345967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86173.488888888882</v>
      </c>
      <c r="F20" s="162">
        <v>97798.8</v>
      </c>
      <c r="G20" s="46">
        <f t="shared" si="0"/>
        <v>0.13490588881808727</v>
      </c>
      <c r="H20" s="162">
        <v>98998.8</v>
      </c>
      <c r="I20" s="42">
        <f t="shared" si="1"/>
        <v>-1.2121359046776324E-2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75814.325000000012</v>
      </c>
      <c r="F21" s="162">
        <v>109998.8</v>
      </c>
      <c r="G21" s="46">
        <f t="shared" si="0"/>
        <v>0.45089730733604744</v>
      </c>
      <c r="H21" s="162">
        <v>113998.8</v>
      </c>
      <c r="I21" s="42">
        <f t="shared" si="1"/>
        <v>-3.5088088646547153E-2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21861.677777777775</v>
      </c>
      <c r="F22" s="162">
        <v>40398.800000000003</v>
      </c>
      <c r="G22" s="46">
        <f t="shared" si="0"/>
        <v>0.84792770301760956</v>
      </c>
      <c r="H22" s="162">
        <v>39398.800000000003</v>
      </c>
      <c r="I22" s="42">
        <f t="shared" si="1"/>
        <v>2.5381483700011167E-2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27880.411111111109</v>
      </c>
      <c r="F23" s="162">
        <v>42109.777777777781</v>
      </c>
      <c r="G23" s="46">
        <f t="shared" si="0"/>
        <v>0.51037147945769989</v>
      </c>
      <c r="H23" s="162">
        <v>40998.666666666664</v>
      </c>
      <c r="I23" s="42">
        <f t="shared" si="1"/>
        <v>2.7101152340997678E-2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29902.494444444445</v>
      </c>
      <c r="F24" s="162">
        <v>43220.888888888891</v>
      </c>
      <c r="G24" s="46">
        <f t="shared" si="0"/>
        <v>0.44539409476987152</v>
      </c>
      <c r="H24" s="162">
        <v>41554.222222222219</v>
      </c>
      <c r="I24" s="42">
        <f t="shared" si="1"/>
        <v>4.0108238767019383E-2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28180.49722222222</v>
      </c>
      <c r="F25" s="162">
        <v>42109.777777777781</v>
      </c>
      <c r="G25" s="46">
        <f t="shared" si="0"/>
        <v>0.49428796254777879</v>
      </c>
      <c r="H25" s="162">
        <v>38898.800000000003</v>
      </c>
      <c r="I25" s="42">
        <f t="shared" si="1"/>
        <v>8.2546962317032346E-2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61870.45</v>
      </c>
      <c r="F26" s="162">
        <v>102998.8</v>
      </c>
      <c r="G26" s="46">
        <f t="shared" si="0"/>
        <v>0.66474948864926642</v>
      </c>
      <c r="H26" s="162">
        <v>95498.8</v>
      </c>
      <c r="I26" s="42">
        <f t="shared" si="1"/>
        <v>7.8535018241066901E-2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28434.57777777778</v>
      </c>
      <c r="F27" s="162">
        <v>42665.333333333336</v>
      </c>
      <c r="G27" s="46">
        <f t="shared" si="0"/>
        <v>0.50047360178061762</v>
      </c>
      <c r="H27" s="162">
        <v>40443.111111111109</v>
      </c>
      <c r="I27" s="42">
        <f t="shared" si="1"/>
        <v>5.4946866380210437E-2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58879.022222222222</v>
      </c>
      <c r="F28" s="162">
        <v>66398.8</v>
      </c>
      <c r="G28" s="46">
        <f t="shared" si="0"/>
        <v>0.12771573803308936</v>
      </c>
      <c r="H28" s="162">
        <v>71398.8</v>
      </c>
      <c r="I28" s="42">
        <f t="shared" si="1"/>
        <v>-7.0029188165627435E-2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112753.10833333334</v>
      </c>
      <c r="F29" s="162">
        <v>112500</v>
      </c>
      <c r="G29" s="46">
        <f t="shared" si="0"/>
        <v>-2.2448013813071129E-3</v>
      </c>
      <c r="H29" s="162">
        <v>116356.71428571429</v>
      </c>
      <c r="I29" s="42">
        <f t="shared" si="1"/>
        <v>-3.3145610112744466E-2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58356.025000000001</v>
      </c>
      <c r="F30" s="165">
        <v>78998.8</v>
      </c>
      <c r="G30" s="48">
        <f t="shared" si="0"/>
        <v>0.35373853856564086</v>
      </c>
      <c r="H30" s="165">
        <v>77777.555555555562</v>
      </c>
      <c r="I30" s="53">
        <f t="shared" si="1"/>
        <v>1.5701759147883233E-2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151110.17499999999</v>
      </c>
      <c r="F32" s="168">
        <v>229443.11111111112</v>
      </c>
      <c r="G32" s="43">
        <f>(F32-E32)/E32</f>
        <v>0.51838293557075921</v>
      </c>
      <c r="H32" s="168">
        <v>214443.11111111112</v>
      </c>
      <c r="I32" s="42">
        <f>(F32-H32)/H32</f>
        <v>6.9948621442205858E-2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149843.25</v>
      </c>
      <c r="F33" s="162">
        <v>227776.44444444444</v>
      </c>
      <c r="G33" s="46">
        <f>(F33-E33)/E33</f>
        <v>0.52009813217775536</v>
      </c>
      <c r="H33" s="162">
        <v>217776.44444444444</v>
      </c>
      <c r="I33" s="42">
        <f>(F33-H33)/H33</f>
        <v>4.5918648481521315E-2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59989.012499999997</v>
      </c>
      <c r="F34" s="162">
        <v>113748.75</v>
      </c>
      <c r="G34" s="46">
        <f>(F34-E34)/E34</f>
        <v>0.89615973425133488</v>
      </c>
      <c r="H34" s="162">
        <v>113748.75</v>
      </c>
      <c r="I34" s="42">
        <f>(F34-H34)/H34</f>
        <v>0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80020.825000000012</v>
      </c>
      <c r="F35" s="162">
        <v>186247.5</v>
      </c>
      <c r="G35" s="46">
        <f>(F35-E35)/E35</f>
        <v>1.3274878758123272</v>
      </c>
      <c r="H35" s="162">
        <v>193998</v>
      </c>
      <c r="I35" s="42">
        <f>(F35-H35)/H35</f>
        <v>-3.9951442798379366E-2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56140.9</v>
      </c>
      <c r="F36" s="162">
        <v>88998.8</v>
      </c>
      <c r="G36" s="48">
        <f>(F36-E36)/E36</f>
        <v>0.58527561902285141</v>
      </c>
      <c r="H36" s="162">
        <v>86198.8</v>
      </c>
      <c r="I36" s="53">
        <f>(F36-H36)/H36</f>
        <v>3.2483050808131901E-2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1869555.9875</v>
      </c>
      <c r="F38" s="162">
        <v>1881756.5</v>
      </c>
      <c r="G38" s="43">
        <f t="shared" ref="G38:G43" si="2">(F38-E38)/E38</f>
        <v>6.5258877410323893E-3</v>
      </c>
      <c r="H38" s="162">
        <v>1881756.5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996773.91120401339</v>
      </c>
      <c r="F39" s="162">
        <v>1047696</v>
      </c>
      <c r="G39" s="46">
        <f t="shared" si="2"/>
        <v>5.108689967063574E-2</v>
      </c>
      <c r="H39" s="162">
        <v>1066645.125</v>
      </c>
      <c r="I39" s="42">
        <f t="shared" si="3"/>
        <v>-1.77651634605277E-2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604428.75</v>
      </c>
      <c r="F40" s="162">
        <v>750789</v>
      </c>
      <c r="G40" s="46">
        <f t="shared" si="2"/>
        <v>0.24214640683455246</v>
      </c>
      <c r="H40" s="162">
        <v>717151.5</v>
      </c>
      <c r="I40" s="42">
        <f t="shared" si="3"/>
        <v>4.6904315196998121E-2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304678.54166666669</v>
      </c>
      <c r="F41" s="162">
        <v>300495</v>
      </c>
      <c r="G41" s="46">
        <f t="shared" si="2"/>
        <v>-1.3731002005529114E-2</v>
      </c>
      <c r="H41" s="162">
        <v>305877</v>
      </c>
      <c r="I41" s="42">
        <f t="shared" si="3"/>
        <v>-1.7595307917888565E-2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202726.25000000003</v>
      </c>
      <c r="F42" s="162">
        <v>178503</v>
      </c>
      <c r="G42" s="46">
        <f t="shared" si="2"/>
        <v>-0.11948748620368613</v>
      </c>
      <c r="H42" s="162">
        <v>178503</v>
      </c>
      <c r="I42" s="42">
        <f t="shared" si="3"/>
        <v>0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858587.25</v>
      </c>
      <c r="F43" s="162">
        <v>911890.2</v>
      </c>
      <c r="G43" s="48">
        <f t="shared" si="2"/>
        <v>6.2082158802148478E-2</v>
      </c>
      <c r="H43" s="162">
        <v>933418.2</v>
      </c>
      <c r="I43" s="55">
        <f t="shared" si="3"/>
        <v>-2.3063617143955412E-2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320282.02554425248</v>
      </c>
      <c r="F45" s="162">
        <v>349605.75</v>
      </c>
      <c r="G45" s="43">
        <f t="shared" ref="G45:G50" si="4">(F45-E45)/E45</f>
        <v>9.1555947936566115E-2</v>
      </c>
      <c r="H45" s="162">
        <v>350951.25</v>
      </c>
      <c r="I45" s="42">
        <f t="shared" ref="I45:I50" si="5">(F45-H45)/H45</f>
        <v>-3.8338658146964857E-3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315572.19888517284</v>
      </c>
      <c r="F46" s="162">
        <v>316461.59999999998</v>
      </c>
      <c r="G46" s="46">
        <f t="shared" si="4"/>
        <v>2.8183760102098365E-3</v>
      </c>
      <c r="H46" s="162">
        <v>316461.59999999998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989030.39884933911</v>
      </c>
      <c r="F47" s="162">
        <v>996695.14285714284</v>
      </c>
      <c r="G47" s="46">
        <f t="shared" si="4"/>
        <v>7.7497557372564821E-3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1294351.71875</v>
      </c>
      <c r="F48" s="162">
        <v>1342696.875</v>
      </c>
      <c r="G48" s="46">
        <f t="shared" si="4"/>
        <v>3.7350864953993014E-2</v>
      </c>
      <c r="H48" s="162">
        <v>1342696.875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140664.25863991081</v>
      </c>
      <c r="F49" s="162">
        <v>166169.25</v>
      </c>
      <c r="G49" s="46">
        <f t="shared" si="4"/>
        <v>0.18131820838284099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1752016</v>
      </c>
      <c r="F50" s="162">
        <v>1672008</v>
      </c>
      <c r="G50" s="53">
        <f t="shared" si="4"/>
        <v>-4.5666249623291112E-2</v>
      </c>
      <c r="H50" s="162">
        <v>1672008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143955.66852471197</v>
      </c>
      <c r="F52" s="159">
        <v>155853.75</v>
      </c>
      <c r="G52" s="161">
        <f t="shared" ref="G52:G60" si="6">(F52-E52)/E52</f>
        <v>8.2651010531381436E-2</v>
      </c>
      <c r="H52" s="159">
        <v>155853.75</v>
      </c>
      <c r="I52" s="109">
        <f t="shared" ref="I52:I60" si="7">(F52-H52)/H52</f>
        <v>0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186897.91722408027</v>
      </c>
      <c r="F53" s="162">
        <v>212140.5</v>
      </c>
      <c r="G53" s="164">
        <f t="shared" si="6"/>
        <v>0.13506080298185061</v>
      </c>
      <c r="H53" s="162">
        <v>212140.5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131655.36666666667</v>
      </c>
      <c r="F54" s="162">
        <v>147646.20000000001</v>
      </c>
      <c r="G54" s="164">
        <f t="shared" si="6"/>
        <v>0.12145979110612284</v>
      </c>
      <c r="H54" s="162">
        <v>147646.20000000001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211945.375</v>
      </c>
      <c r="F55" s="162">
        <v>187114.2</v>
      </c>
      <c r="G55" s="164">
        <f t="shared" si="6"/>
        <v>-0.11715837158513126</v>
      </c>
      <c r="H55" s="162">
        <v>187114.2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102311.0011148272</v>
      </c>
      <c r="F56" s="162">
        <v>106743</v>
      </c>
      <c r="G56" s="169">
        <f t="shared" si="6"/>
        <v>4.3318888847530782E-2</v>
      </c>
      <c r="H56" s="162">
        <v>106743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103557.17254339863</v>
      </c>
      <c r="F57" s="165">
        <v>153611.25</v>
      </c>
      <c r="G57" s="167">
        <f t="shared" si="6"/>
        <v>0.48334727790703985</v>
      </c>
      <c r="H57" s="165">
        <v>153611.25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175980.94444444444</v>
      </c>
      <c r="F58" s="168">
        <v>200031</v>
      </c>
      <c r="G58" s="42">
        <f t="shared" si="6"/>
        <v>0.13666283944252808</v>
      </c>
      <c r="H58" s="168">
        <v>200031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178639.0988851728</v>
      </c>
      <c r="F59" s="162">
        <v>227069.14285714287</v>
      </c>
      <c r="G59" s="46">
        <f t="shared" si="6"/>
        <v>0.27110550979156223</v>
      </c>
      <c r="H59" s="162">
        <v>225659.57142857142</v>
      </c>
      <c r="I59" s="42">
        <f t="shared" si="7"/>
        <v>6.2464508801818074E-3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969762.33333333326</v>
      </c>
      <c r="F60" s="162">
        <v>1289288</v>
      </c>
      <c r="G60" s="48">
        <f t="shared" si="6"/>
        <v>0.329488634156754</v>
      </c>
      <c r="H60" s="162">
        <v>1289288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412125.27499070973</v>
      </c>
      <c r="F62" s="162">
        <v>499757.14285714284</v>
      </c>
      <c r="G62" s="43">
        <f t="shared" ref="G62:G67" si="8">(F62-E62)/E62</f>
        <v>0.21263405373137703</v>
      </c>
      <c r="H62" s="162">
        <v>491668.125</v>
      </c>
      <c r="I62" s="42">
        <f t="shared" ref="I62:I67" si="9">(F62-H62)/H62</f>
        <v>1.6452190910571721E-2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2891093.333333333</v>
      </c>
      <c r="F63" s="162">
        <v>3145779</v>
      </c>
      <c r="G63" s="46">
        <f t="shared" si="8"/>
        <v>8.809320118801664E-2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893088</v>
      </c>
      <c r="F64" s="162">
        <v>812084</v>
      </c>
      <c r="G64" s="46">
        <f t="shared" si="8"/>
        <v>-9.070102834211187E-2</v>
      </c>
      <c r="H64" s="162">
        <v>812084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597494.72619047621</v>
      </c>
      <c r="F65" s="162">
        <v>586339</v>
      </c>
      <c r="G65" s="46">
        <f t="shared" si="8"/>
        <v>-1.8670836245874851E-2</v>
      </c>
      <c r="H65" s="162">
        <v>586339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294642.65625</v>
      </c>
      <c r="F66" s="162">
        <v>281658</v>
      </c>
      <c r="G66" s="46">
        <f t="shared" si="8"/>
        <v>-4.406916641079528E-2</v>
      </c>
      <c r="H66" s="162">
        <v>293767.5</v>
      </c>
      <c r="I66" s="78">
        <f t="shared" si="9"/>
        <v>-4.1221374045801527E-2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218676.22067385112</v>
      </c>
      <c r="F67" s="162">
        <v>219652.875</v>
      </c>
      <c r="G67" s="48">
        <f t="shared" si="8"/>
        <v>4.46621184113811E-3</v>
      </c>
      <c r="H67" s="162">
        <v>219652.875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305669.96852471202</v>
      </c>
      <c r="F69" s="168">
        <v>313053</v>
      </c>
      <c r="G69" s="43">
        <f>(F69-E69)/E69</f>
        <v>2.4153604329929763E-2</v>
      </c>
      <c r="H69" s="168">
        <v>313053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206615.01666666666</v>
      </c>
      <c r="F70" s="162">
        <v>205541.14285714287</v>
      </c>
      <c r="G70" s="46">
        <f>(F70-E70)/E70</f>
        <v>-5.1974625409550012E-3</v>
      </c>
      <c r="H70" s="162">
        <v>205541.14285714287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93964.874119087443</v>
      </c>
      <c r="F71" s="162">
        <v>98029.28571428571</v>
      </c>
      <c r="G71" s="46">
        <f>(F71-E71)/E71</f>
        <v>4.3254584580693312E-2</v>
      </c>
      <c r="H71" s="162">
        <v>98029.28571428571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133377.874098848</v>
      </c>
      <c r="F72" s="162">
        <v>157872</v>
      </c>
      <c r="G72" s="46">
        <f>(F72-E72)/E72</f>
        <v>0.18364459672673369</v>
      </c>
      <c r="H72" s="162">
        <v>157872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124334.51153536479</v>
      </c>
      <c r="F73" s="171">
        <v>132756</v>
      </c>
      <c r="G73" s="46">
        <f>(F73-E73)/E73</f>
        <v>6.7732509346287731E-2</v>
      </c>
      <c r="H73" s="171">
        <v>132756</v>
      </c>
      <c r="I73" s="55">
        <f>(F73-H73)/H73</f>
        <v>0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71087.94642857142</v>
      </c>
      <c r="F75" s="159">
        <v>70606.71428571429</v>
      </c>
      <c r="G75" s="42">
        <f t="shared" ref="G75:G81" si="10">(F75-E75)/E75</f>
        <v>-6.7695322067105775E-3</v>
      </c>
      <c r="H75" s="159">
        <v>70414.5</v>
      </c>
      <c r="I75" s="43">
        <f t="shared" ref="I75:I81" si="11">(F75-H75)/H75</f>
        <v>2.7297543221110692E-3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105951.58333333333</v>
      </c>
      <c r="F76" s="162">
        <v>91157.625</v>
      </c>
      <c r="G76" s="46">
        <f t="shared" si="10"/>
        <v>-0.13962942192935607</v>
      </c>
      <c r="H76" s="162">
        <v>91157.625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51614.269788182835</v>
      </c>
      <c r="F77" s="162">
        <v>57408</v>
      </c>
      <c r="G77" s="46">
        <f t="shared" si="10"/>
        <v>0.11225055077973123</v>
      </c>
      <c r="H77" s="162">
        <v>57023.571428571428</v>
      </c>
      <c r="I77" s="42">
        <f t="shared" si="11"/>
        <v>6.7415730337078835E-3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94077.138706955273</v>
      </c>
      <c r="F78" s="162">
        <v>90933.375</v>
      </c>
      <c r="G78" s="46">
        <f t="shared" si="10"/>
        <v>-3.3416872049520034E-2</v>
      </c>
      <c r="H78" s="162">
        <v>90933.375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132037.01555183946</v>
      </c>
      <c r="F79" s="162">
        <v>143819</v>
      </c>
      <c r="G79" s="46">
        <f t="shared" si="10"/>
        <v>8.9232435305497931E-2</v>
      </c>
      <c r="H79" s="162">
        <v>145214.33333333334</v>
      </c>
      <c r="I79" s="42">
        <f t="shared" si="11"/>
        <v>-9.6087851750172246E-3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573444.68819676701</v>
      </c>
      <c r="F80" s="162">
        <v>577967</v>
      </c>
      <c r="G80" s="46">
        <f t="shared" si="10"/>
        <v>7.8862214548602576E-3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198513.83333333331</v>
      </c>
      <c r="F81" s="165">
        <v>302176.875</v>
      </c>
      <c r="G81" s="48">
        <f t="shared" si="10"/>
        <v>0.52219555648095073</v>
      </c>
      <c r="H81" s="165">
        <v>300993.33333333331</v>
      </c>
      <c r="I81" s="53">
        <f t="shared" si="11"/>
        <v>3.9321192052980776E-3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95" t="s">
        <v>203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223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196" t="s">
        <v>3</v>
      </c>
      <c r="B12" s="202"/>
      <c r="C12" s="204" t="s">
        <v>0</v>
      </c>
      <c r="D12" s="198" t="s">
        <v>23</v>
      </c>
      <c r="E12" s="198" t="s">
        <v>224</v>
      </c>
      <c r="F12" s="206" t="s">
        <v>225</v>
      </c>
      <c r="G12" s="198" t="s">
        <v>197</v>
      </c>
      <c r="H12" s="206" t="s">
        <v>220</v>
      </c>
      <c r="I12" s="198" t="s">
        <v>187</v>
      </c>
    </row>
    <row r="13" spans="1:9" ht="30.75" customHeight="1" thickBot="1">
      <c r="A13" s="197"/>
      <c r="B13" s="203"/>
      <c r="C13" s="205"/>
      <c r="D13" s="199"/>
      <c r="E13" s="199"/>
      <c r="F13" s="207"/>
      <c r="G13" s="199"/>
      <c r="H13" s="207"/>
      <c r="I13" s="19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67108.200000000012</v>
      </c>
      <c r="F15" s="168">
        <v>90000</v>
      </c>
      <c r="G15" s="42">
        <f>(F15-E15)/E15</f>
        <v>0.34111777696317269</v>
      </c>
      <c r="H15" s="168">
        <v>111000</v>
      </c>
      <c r="I15" s="111">
        <f>(F15-H15)/H15</f>
        <v>-0.1891891891891892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80583.205555555556</v>
      </c>
      <c r="F16" s="162">
        <v>90333.2</v>
      </c>
      <c r="G16" s="46">
        <f t="shared" ref="G16:G39" si="0">(F16-E16)/E16</f>
        <v>0.12099288402870266</v>
      </c>
      <c r="H16" s="162">
        <v>99000</v>
      </c>
      <c r="I16" s="46">
        <f>(F16-H16)/H16</f>
        <v>-8.7543434343434368E-2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72495.600000000006</v>
      </c>
      <c r="F17" s="162">
        <v>82333.2</v>
      </c>
      <c r="G17" s="46">
        <f t="shared" si="0"/>
        <v>0.13569927002466342</v>
      </c>
      <c r="H17" s="162">
        <v>97166.6</v>
      </c>
      <c r="I17" s="46">
        <f t="shared" ref="I17:I29" si="1">(F17-H17)/H17</f>
        <v>-0.15265945293959043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35096.275000000001</v>
      </c>
      <c r="F18" s="162">
        <v>54000</v>
      </c>
      <c r="G18" s="46">
        <f t="shared" si="0"/>
        <v>0.53862482556909519</v>
      </c>
      <c r="H18" s="162">
        <v>53833.2</v>
      </c>
      <c r="I18" s="46">
        <f t="shared" si="1"/>
        <v>3.0984596865875134E-3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155794.30337301586</v>
      </c>
      <c r="F19" s="162">
        <v>177333.2</v>
      </c>
      <c r="G19" s="46">
        <f t="shared" si="0"/>
        <v>0.13825214504418626</v>
      </c>
      <c r="H19" s="162">
        <v>247333.2</v>
      </c>
      <c r="I19" s="46">
        <f t="shared" si="1"/>
        <v>-0.28301902049542882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86173.488888888882</v>
      </c>
      <c r="F20" s="162">
        <v>68666.600000000006</v>
      </c>
      <c r="G20" s="46">
        <f t="shared" si="0"/>
        <v>-0.20315864095350786</v>
      </c>
      <c r="H20" s="162">
        <v>64333.2</v>
      </c>
      <c r="I20" s="46">
        <f t="shared" si="1"/>
        <v>6.7358688826298224E-2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75814.325000000012</v>
      </c>
      <c r="F21" s="162">
        <v>58500</v>
      </c>
      <c r="G21" s="46">
        <f t="shared" si="0"/>
        <v>-0.22837801431325819</v>
      </c>
      <c r="H21" s="162">
        <v>73000</v>
      </c>
      <c r="I21" s="46">
        <f t="shared" si="1"/>
        <v>-0.19863013698630136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21861.677777777775</v>
      </c>
      <c r="F22" s="162">
        <v>23500</v>
      </c>
      <c r="G22" s="46">
        <f t="shared" si="0"/>
        <v>7.494037003361044E-2</v>
      </c>
      <c r="H22" s="162">
        <v>30166.6</v>
      </c>
      <c r="I22" s="46">
        <f t="shared" si="1"/>
        <v>-0.22099275357514597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27880.411111111109</v>
      </c>
      <c r="F23" s="162">
        <v>24500</v>
      </c>
      <c r="G23" s="46">
        <f t="shared" si="0"/>
        <v>-0.12124681725958919</v>
      </c>
      <c r="H23" s="162">
        <v>29666.6</v>
      </c>
      <c r="I23" s="46">
        <f t="shared" si="1"/>
        <v>-0.17415544754033152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29902.494444444445</v>
      </c>
      <c r="F24" s="162">
        <v>26500</v>
      </c>
      <c r="G24" s="46">
        <f t="shared" si="0"/>
        <v>-0.11378630805419615</v>
      </c>
      <c r="H24" s="162">
        <v>34500</v>
      </c>
      <c r="I24" s="46">
        <f t="shared" si="1"/>
        <v>-0.2318840579710145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28180.49722222222</v>
      </c>
      <c r="F25" s="162">
        <v>24500</v>
      </c>
      <c r="G25" s="46">
        <f t="shared" si="0"/>
        <v>-0.13060441031962702</v>
      </c>
      <c r="H25" s="162">
        <v>30166.6</v>
      </c>
      <c r="I25" s="46">
        <f t="shared" si="1"/>
        <v>-0.1878435090464288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61870.45</v>
      </c>
      <c r="F26" s="162">
        <v>63000</v>
      </c>
      <c r="G26" s="46">
        <f t="shared" si="0"/>
        <v>1.8256696047951857E-2</v>
      </c>
      <c r="H26" s="162">
        <v>63000</v>
      </c>
      <c r="I26" s="46">
        <f t="shared" si="1"/>
        <v>0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28434.57777777778</v>
      </c>
      <c r="F27" s="162">
        <v>24166.6</v>
      </c>
      <c r="G27" s="46">
        <f t="shared" si="0"/>
        <v>-0.15009815904892021</v>
      </c>
      <c r="H27" s="162">
        <v>30833.200000000001</v>
      </c>
      <c r="I27" s="46">
        <f t="shared" si="1"/>
        <v>-0.21621498903779049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58879.022222222222</v>
      </c>
      <c r="F28" s="162">
        <v>56166.6</v>
      </c>
      <c r="G28" s="46">
        <f t="shared" si="0"/>
        <v>-4.6067718515857017E-2</v>
      </c>
      <c r="H28" s="162">
        <v>57333.2</v>
      </c>
      <c r="I28" s="46">
        <f t="shared" si="1"/>
        <v>-2.0347721738887742E-2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112753.10833333334</v>
      </c>
      <c r="F29" s="162">
        <v>106333.2</v>
      </c>
      <c r="G29" s="46">
        <f t="shared" si="0"/>
        <v>-5.6937750348789409E-2</v>
      </c>
      <c r="H29" s="162">
        <v>100166.6</v>
      </c>
      <c r="I29" s="46">
        <f t="shared" si="1"/>
        <v>6.1563435316762186E-2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58356.025000000001</v>
      </c>
      <c r="F30" s="165">
        <v>66833.2</v>
      </c>
      <c r="G30" s="48">
        <f t="shared" si="0"/>
        <v>0.14526649133487066</v>
      </c>
      <c r="H30" s="165">
        <v>66000</v>
      </c>
      <c r="I30" s="48">
        <f>(F30-H30)/H30</f>
        <v>1.262424242424238E-2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151110.17499999999</v>
      </c>
      <c r="F32" s="168">
        <v>178166.6</v>
      </c>
      <c r="G32" s="42">
        <f t="shared" si="0"/>
        <v>0.17905098051802282</v>
      </c>
      <c r="H32" s="168">
        <v>159000</v>
      </c>
      <c r="I32" s="43">
        <f>(F32-H32)/H32</f>
        <v>0.12054465408805035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149843.25</v>
      </c>
      <c r="F33" s="162">
        <v>178166.6</v>
      </c>
      <c r="G33" s="46">
        <f t="shared" si="0"/>
        <v>0.18901985908607832</v>
      </c>
      <c r="H33" s="162">
        <v>159500</v>
      </c>
      <c r="I33" s="46">
        <f>(F33-H33)/H33</f>
        <v>0.11703197492163013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59989.012499999997</v>
      </c>
      <c r="F34" s="162">
        <v>82500</v>
      </c>
      <c r="G34" s="46">
        <f>(F34-E34)/E34</f>
        <v>0.37525184299374831</v>
      </c>
      <c r="H34" s="162">
        <v>85733.2</v>
      </c>
      <c r="I34" s="46">
        <f>(F34-H34)/H34</f>
        <v>-3.7712344809245395E-2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80020.825000000012</v>
      </c>
      <c r="F35" s="162">
        <v>94200</v>
      </c>
      <c r="G35" s="46">
        <f t="shared" si="0"/>
        <v>0.17719356180094353</v>
      </c>
      <c r="H35" s="162">
        <v>93000</v>
      </c>
      <c r="I35" s="46">
        <f>(F35-H35)/H35</f>
        <v>1.2903225806451613E-2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56140.9</v>
      </c>
      <c r="F36" s="162">
        <v>48500</v>
      </c>
      <c r="G36" s="52">
        <f t="shared" si="0"/>
        <v>-0.13610220000035628</v>
      </c>
      <c r="H36" s="162">
        <v>51500</v>
      </c>
      <c r="I36" s="46">
        <f>(F36-H36)/H36</f>
        <v>-5.8252427184466021E-2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1869555.9875</v>
      </c>
      <c r="F38" s="189">
        <v>1799320</v>
      </c>
      <c r="G38" s="161">
        <f t="shared" si="0"/>
        <v>-3.7568271808709364E-2</v>
      </c>
      <c r="H38" s="189">
        <v>1773610</v>
      </c>
      <c r="I38" s="161">
        <f>(F38-H38)/H38</f>
        <v>1.4495858728807348E-2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996773.91120401339</v>
      </c>
      <c r="F39" s="135">
        <v>1205305</v>
      </c>
      <c r="G39" s="167">
        <f t="shared" si="0"/>
        <v>0.20920600594782801</v>
      </c>
      <c r="H39" s="135">
        <v>1176145</v>
      </c>
      <c r="I39" s="167">
        <f>(F39-H39)/H39</f>
        <v>2.4792861424399203E-2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95" t="s">
        <v>204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223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196" t="s">
        <v>3</v>
      </c>
      <c r="B12" s="202"/>
      <c r="C12" s="204" t="s">
        <v>0</v>
      </c>
      <c r="D12" s="198" t="s">
        <v>226</v>
      </c>
      <c r="E12" s="206" t="s">
        <v>225</v>
      </c>
      <c r="F12" s="213" t="s">
        <v>186</v>
      </c>
      <c r="G12" s="198" t="s">
        <v>224</v>
      </c>
      <c r="H12" s="215" t="s">
        <v>227</v>
      </c>
      <c r="I12" s="211" t="s">
        <v>196</v>
      </c>
    </row>
    <row r="13" spans="1:9" ht="39.75" customHeight="1" thickBot="1">
      <c r="A13" s="197"/>
      <c r="B13" s="203"/>
      <c r="C13" s="205"/>
      <c r="D13" s="199"/>
      <c r="E13" s="207"/>
      <c r="F13" s="214"/>
      <c r="G13" s="199"/>
      <c r="H13" s="216"/>
      <c r="I13" s="212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124998.8</v>
      </c>
      <c r="E15" s="190">
        <v>90000</v>
      </c>
      <c r="F15" s="62">
        <f t="shared" ref="F15:F30" si="0">D15-E15</f>
        <v>34998.800000000003</v>
      </c>
      <c r="G15" s="159">
        <v>67108.200000000012</v>
      </c>
      <c r="H15" s="124">
        <f>AVERAGE(D15:E15)</f>
        <v>107499.4</v>
      </c>
      <c r="I15" s="64">
        <f t="shared" ref="I15:I30" si="1">(H15-G15)/G15</f>
        <v>0.60188173725416527</v>
      </c>
    </row>
    <row r="16" spans="1:9" ht="16.5" customHeight="1">
      <c r="A16" s="122"/>
      <c r="B16" s="155" t="s">
        <v>5</v>
      </c>
      <c r="C16" s="142" t="s">
        <v>164</v>
      </c>
      <c r="D16" s="134">
        <v>109998.66666666667</v>
      </c>
      <c r="E16" s="134">
        <v>90333.2</v>
      </c>
      <c r="F16" s="65">
        <f t="shared" si="0"/>
        <v>19665.466666666674</v>
      </c>
      <c r="G16" s="162">
        <v>80583.205555555556</v>
      </c>
      <c r="H16" s="173">
        <f t="shared" ref="H16:H30" si="2">AVERAGE(D16:E16)</f>
        <v>100165.93333333333</v>
      </c>
      <c r="I16" s="66">
        <f t="shared" si="1"/>
        <v>0.24301251908224328</v>
      </c>
    </row>
    <row r="17" spans="1:9" ht="16.5">
      <c r="A17" s="122"/>
      <c r="B17" s="155" t="s">
        <v>6</v>
      </c>
      <c r="C17" s="142" t="s">
        <v>165</v>
      </c>
      <c r="D17" s="134">
        <v>121998.8</v>
      </c>
      <c r="E17" s="134">
        <v>82333.2</v>
      </c>
      <c r="F17" s="65">
        <f t="shared" si="0"/>
        <v>39665.600000000006</v>
      </c>
      <c r="G17" s="162">
        <v>72495.600000000006</v>
      </c>
      <c r="H17" s="173">
        <f t="shared" si="2"/>
        <v>102166</v>
      </c>
      <c r="I17" s="66">
        <f t="shared" si="1"/>
        <v>0.40927173511219977</v>
      </c>
    </row>
    <row r="18" spans="1:9" ht="16.5">
      <c r="A18" s="122"/>
      <c r="B18" s="155" t="s">
        <v>7</v>
      </c>
      <c r="C18" s="142" t="s">
        <v>166</v>
      </c>
      <c r="D18" s="134">
        <v>53298.8</v>
      </c>
      <c r="E18" s="134">
        <v>54000</v>
      </c>
      <c r="F18" s="65">
        <f t="shared" si="0"/>
        <v>-701.19999999999709</v>
      </c>
      <c r="G18" s="162">
        <v>35096.275000000001</v>
      </c>
      <c r="H18" s="173">
        <f t="shared" si="2"/>
        <v>53649.4</v>
      </c>
      <c r="I18" s="66">
        <f t="shared" si="1"/>
        <v>0.52863516142382627</v>
      </c>
    </row>
    <row r="19" spans="1:9" ht="16.5">
      <c r="A19" s="122"/>
      <c r="B19" s="155" t="s">
        <v>8</v>
      </c>
      <c r="C19" s="142" t="s">
        <v>167</v>
      </c>
      <c r="D19" s="134">
        <v>239373.5</v>
      </c>
      <c r="E19" s="134">
        <v>177333.2</v>
      </c>
      <c r="F19" s="65">
        <f t="shared" si="0"/>
        <v>62040.299999999988</v>
      </c>
      <c r="G19" s="162">
        <v>155794.30337301586</v>
      </c>
      <c r="H19" s="173">
        <f t="shared" si="2"/>
        <v>208353.35</v>
      </c>
      <c r="I19" s="66">
        <f t="shared" si="1"/>
        <v>0.33736180007264349</v>
      </c>
    </row>
    <row r="20" spans="1:9" ht="16.5">
      <c r="A20" s="122"/>
      <c r="B20" s="155" t="s">
        <v>9</v>
      </c>
      <c r="C20" s="142" t="s">
        <v>168</v>
      </c>
      <c r="D20" s="134">
        <v>97798.8</v>
      </c>
      <c r="E20" s="134">
        <v>68666.600000000006</v>
      </c>
      <c r="F20" s="65">
        <f t="shared" si="0"/>
        <v>29132.199999999997</v>
      </c>
      <c r="G20" s="162">
        <v>86173.488888888882</v>
      </c>
      <c r="H20" s="173">
        <f t="shared" si="2"/>
        <v>83232.700000000012</v>
      </c>
      <c r="I20" s="66">
        <f t="shared" si="1"/>
        <v>-3.4126376067710219E-2</v>
      </c>
    </row>
    <row r="21" spans="1:9" ht="16.5">
      <c r="A21" s="122"/>
      <c r="B21" s="155" t="s">
        <v>10</v>
      </c>
      <c r="C21" s="142" t="s">
        <v>169</v>
      </c>
      <c r="D21" s="134">
        <v>109998.8</v>
      </c>
      <c r="E21" s="134">
        <v>58500</v>
      </c>
      <c r="F21" s="65">
        <f t="shared" si="0"/>
        <v>51498.8</v>
      </c>
      <c r="G21" s="162">
        <v>75814.325000000012</v>
      </c>
      <c r="H21" s="173">
        <f t="shared" si="2"/>
        <v>84249.4</v>
      </c>
      <c r="I21" s="66">
        <f t="shared" si="1"/>
        <v>0.11125964651139453</v>
      </c>
    </row>
    <row r="22" spans="1:9" ht="16.5">
      <c r="A22" s="122"/>
      <c r="B22" s="155" t="s">
        <v>11</v>
      </c>
      <c r="C22" s="142" t="s">
        <v>170</v>
      </c>
      <c r="D22" s="134">
        <v>40398.800000000003</v>
      </c>
      <c r="E22" s="134">
        <v>23500</v>
      </c>
      <c r="F22" s="65">
        <f t="shared" si="0"/>
        <v>16898.800000000003</v>
      </c>
      <c r="G22" s="162">
        <v>21861.677777777775</v>
      </c>
      <c r="H22" s="173">
        <f t="shared" si="2"/>
        <v>31949.4</v>
      </c>
      <c r="I22" s="66">
        <f t="shared" si="1"/>
        <v>0.46143403652560999</v>
      </c>
    </row>
    <row r="23" spans="1:9" ht="16.5">
      <c r="A23" s="122"/>
      <c r="B23" s="155" t="s">
        <v>12</v>
      </c>
      <c r="C23" s="142" t="s">
        <v>171</v>
      </c>
      <c r="D23" s="134">
        <v>42109.777777777781</v>
      </c>
      <c r="E23" s="134">
        <v>24500</v>
      </c>
      <c r="F23" s="65">
        <f t="shared" si="0"/>
        <v>17609.777777777781</v>
      </c>
      <c r="G23" s="162">
        <v>27880.411111111109</v>
      </c>
      <c r="H23" s="173">
        <f t="shared" si="2"/>
        <v>33304.888888888891</v>
      </c>
      <c r="I23" s="66">
        <f t="shared" si="1"/>
        <v>0.19456233109905538</v>
      </c>
    </row>
    <row r="24" spans="1:9" ht="16.5">
      <c r="A24" s="122"/>
      <c r="B24" s="155" t="s">
        <v>13</v>
      </c>
      <c r="C24" s="142" t="s">
        <v>172</v>
      </c>
      <c r="D24" s="134">
        <v>43220.888888888891</v>
      </c>
      <c r="E24" s="134">
        <v>26500</v>
      </c>
      <c r="F24" s="65">
        <f t="shared" si="0"/>
        <v>16720.888888888891</v>
      </c>
      <c r="G24" s="162">
        <v>29902.494444444445</v>
      </c>
      <c r="H24" s="173">
        <f t="shared" si="2"/>
        <v>34860.444444444445</v>
      </c>
      <c r="I24" s="66">
        <f t="shared" si="1"/>
        <v>0.16580389335783768</v>
      </c>
    </row>
    <row r="25" spans="1:9" ht="16.5">
      <c r="A25" s="122"/>
      <c r="B25" s="155" t="s">
        <v>14</v>
      </c>
      <c r="C25" s="142" t="s">
        <v>173</v>
      </c>
      <c r="D25" s="134">
        <v>42109.777777777781</v>
      </c>
      <c r="E25" s="134">
        <v>24500</v>
      </c>
      <c r="F25" s="65">
        <f t="shared" si="0"/>
        <v>17609.777777777781</v>
      </c>
      <c r="G25" s="162">
        <v>28180.49722222222</v>
      </c>
      <c r="H25" s="173">
        <f t="shared" si="2"/>
        <v>33304.888888888891</v>
      </c>
      <c r="I25" s="66">
        <f t="shared" si="1"/>
        <v>0.18184177611407587</v>
      </c>
    </row>
    <row r="26" spans="1:9" ht="16.5">
      <c r="A26" s="122"/>
      <c r="B26" s="155" t="s">
        <v>15</v>
      </c>
      <c r="C26" s="142" t="s">
        <v>174</v>
      </c>
      <c r="D26" s="134">
        <v>102998.8</v>
      </c>
      <c r="E26" s="134">
        <v>63000</v>
      </c>
      <c r="F26" s="65">
        <f t="shared" si="0"/>
        <v>39998.800000000003</v>
      </c>
      <c r="G26" s="162">
        <v>61870.45</v>
      </c>
      <c r="H26" s="173">
        <f t="shared" si="2"/>
        <v>82999.399999999994</v>
      </c>
      <c r="I26" s="66">
        <f t="shared" si="1"/>
        <v>0.34150309234860904</v>
      </c>
    </row>
    <row r="27" spans="1:9" ht="16.5">
      <c r="A27" s="122"/>
      <c r="B27" s="155" t="s">
        <v>16</v>
      </c>
      <c r="C27" s="142" t="s">
        <v>175</v>
      </c>
      <c r="D27" s="134">
        <v>42665.333333333336</v>
      </c>
      <c r="E27" s="134">
        <v>24166.6</v>
      </c>
      <c r="F27" s="65">
        <f t="shared" si="0"/>
        <v>18498.733333333337</v>
      </c>
      <c r="G27" s="162">
        <v>28434.57777777778</v>
      </c>
      <c r="H27" s="173">
        <f t="shared" si="2"/>
        <v>33415.966666666667</v>
      </c>
      <c r="I27" s="66">
        <f t="shared" si="1"/>
        <v>0.1751877213658487</v>
      </c>
    </row>
    <row r="28" spans="1:9" ht="16.5">
      <c r="A28" s="122"/>
      <c r="B28" s="155" t="s">
        <v>17</v>
      </c>
      <c r="C28" s="142" t="s">
        <v>176</v>
      </c>
      <c r="D28" s="134">
        <v>66398.8</v>
      </c>
      <c r="E28" s="134">
        <v>56166.6</v>
      </c>
      <c r="F28" s="65">
        <f t="shared" si="0"/>
        <v>10232.200000000004</v>
      </c>
      <c r="G28" s="162">
        <v>58879.022222222222</v>
      </c>
      <c r="H28" s="173">
        <f t="shared" si="2"/>
        <v>61282.7</v>
      </c>
      <c r="I28" s="66">
        <f t="shared" si="1"/>
        <v>4.0824009758616116E-2</v>
      </c>
    </row>
    <row r="29" spans="1:9" ht="16.5">
      <c r="A29" s="122"/>
      <c r="B29" s="155" t="s">
        <v>18</v>
      </c>
      <c r="C29" s="142" t="s">
        <v>177</v>
      </c>
      <c r="D29" s="134">
        <v>112500</v>
      </c>
      <c r="E29" s="134">
        <v>106333.2</v>
      </c>
      <c r="F29" s="65">
        <f t="shared" si="0"/>
        <v>6166.8000000000029</v>
      </c>
      <c r="G29" s="162">
        <v>112753.10833333334</v>
      </c>
      <c r="H29" s="173">
        <f t="shared" si="2"/>
        <v>109416.6</v>
      </c>
      <c r="I29" s="66">
        <f t="shared" si="1"/>
        <v>-2.9591275865048196E-2</v>
      </c>
    </row>
    <row r="30" spans="1:9" ht="17.25" thickBot="1">
      <c r="A30" s="36"/>
      <c r="B30" s="156" t="s">
        <v>19</v>
      </c>
      <c r="C30" s="143" t="s">
        <v>178</v>
      </c>
      <c r="D30" s="191">
        <v>78998.8</v>
      </c>
      <c r="E30" s="136">
        <v>66833.2</v>
      </c>
      <c r="F30" s="68">
        <f t="shared" si="0"/>
        <v>12165.600000000006</v>
      </c>
      <c r="G30" s="165">
        <v>58356.025000000001</v>
      </c>
      <c r="H30" s="93">
        <f t="shared" si="2"/>
        <v>72916</v>
      </c>
      <c r="I30" s="69">
        <f t="shared" si="1"/>
        <v>0.24950251495025574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229443.11111111112</v>
      </c>
      <c r="E32" s="125">
        <v>178166.6</v>
      </c>
      <c r="F32" s="62">
        <f>D32-E32</f>
        <v>51276.511111111118</v>
      </c>
      <c r="G32" s="168">
        <v>151110.17499999999</v>
      </c>
      <c r="H32" s="63">
        <f>AVERAGE(D32:E32)</f>
        <v>203804.85555555555</v>
      </c>
      <c r="I32" s="72">
        <f>(H32-G32)/G32</f>
        <v>0.3487169580443909</v>
      </c>
    </row>
    <row r="33" spans="1:9" ht="16.5">
      <c r="A33" s="35"/>
      <c r="B33" s="32" t="s">
        <v>27</v>
      </c>
      <c r="C33" s="15" t="s">
        <v>180</v>
      </c>
      <c r="D33" s="45">
        <v>227776.44444444444</v>
      </c>
      <c r="E33" s="125">
        <v>178166.6</v>
      </c>
      <c r="F33" s="73">
        <f>D33-E33</f>
        <v>49609.844444444432</v>
      </c>
      <c r="G33" s="162">
        <v>149843.25</v>
      </c>
      <c r="H33" s="63">
        <f>AVERAGE(D33:E33)</f>
        <v>202971.52222222224</v>
      </c>
      <c r="I33" s="66">
        <f>(H33-G33)/G33</f>
        <v>0.35455899563191695</v>
      </c>
    </row>
    <row r="34" spans="1:9" ht="16.5">
      <c r="A34" s="35"/>
      <c r="B34" s="37" t="s">
        <v>28</v>
      </c>
      <c r="C34" s="15" t="s">
        <v>181</v>
      </c>
      <c r="D34" s="45">
        <v>113748.75</v>
      </c>
      <c r="E34" s="125">
        <v>82500</v>
      </c>
      <c r="F34" s="65">
        <f>D34-E34</f>
        <v>31248.75</v>
      </c>
      <c r="G34" s="162">
        <v>59989.012499999997</v>
      </c>
      <c r="H34" s="63">
        <f>AVERAGE(D34:E34)</f>
        <v>98124.375</v>
      </c>
      <c r="I34" s="66">
        <f>(H34-G34)/G34</f>
        <v>0.63570578862254157</v>
      </c>
    </row>
    <row r="35" spans="1:9" ht="16.5">
      <c r="A35" s="35"/>
      <c r="B35" s="32" t="s">
        <v>29</v>
      </c>
      <c r="C35" s="15" t="s">
        <v>182</v>
      </c>
      <c r="D35" s="45">
        <v>186247.5</v>
      </c>
      <c r="E35" s="125">
        <v>94200</v>
      </c>
      <c r="F35" s="73">
        <f>D35-E35</f>
        <v>92047.5</v>
      </c>
      <c r="G35" s="162">
        <v>80020.825000000012</v>
      </c>
      <c r="H35" s="63">
        <f>AVERAGE(D35:E35)</f>
        <v>140223.75</v>
      </c>
      <c r="I35" s="66">
        <f>(H35-G35)/G35</f>
        <v>0.75234071880663544</v>
      </c>
    </row>
    <row r="36" spans="1:9" ht="17.25" thickBot="1">
      <c r="A36" s="36"/>
      <c r="B36" s="37" t="s">
        <v>30</v>
      </c>
      <c r="C36" s="15" t="s">
        <v>183</v>
      </c>
      <c r="D36" s="47">
        <v>88998.8</v>
      </c>
      <c r="E36" s="125">
        <v>48500</v>
      </c>
      <c r="F36" s="65">
        <f>D36-E36</f>
        <v>40498.800000000003</v>
      </c>
      <c r="G36" s="165">
        <v>56140.9</v>
      </c>
      <c r="H36" s="63">
        <f>AVERAGE(D36:E36)</f>
        <v>68749.399999999994</v>
      </c>
      <c r="I36" s="74">
        <f>(H36-G36)/G36</f>
        <v>0.22458670951124746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1881756.5</v>
      </c>
      <c r="E38" s="126">
        <v>1799320</v>
      </c>
      <c r="F38" s="62">
        <f>D38-E38</f>
        <v>82436.5</v>
      </c>
      <c r="G38" s="162">
        <v>1869555.9875</v>
      </c>
      <c r="H38" s="62">
        <f>AVERAGE(D38:E38)</f>
        <v>1840538.25</v>
      </c>
      <c r="I38" s="72">
        <f>(H38-G38)/G38</f>
        <v>-1.5521192033838487E-2</v>
      </c>
    </row>
    <row r="39" spans="1:9" ht="17.25" thickBot="1">
      <c r="A39" s="36"/>
      <c r="B39" s="34" t="s">
        <v>32</v>
      </c>
      <c r="C39" s="16" t="s">
        <v>185</v>
      </c>
      <c r="D39" s="54">
        <v>1047696</v>
      </c>
      <c r="E39" s="127">
        <v>1205305</v>
      </c>
      <c r="F39" s="68">
        <f>D39-E39</f>
        <v>-157609</v>
      </c>
      <c r="G39" s="162">
        <v>996773.91120401339</v>
      </c>
      <c r="H39" s="75">
        <f>AVERAGE(D39:E39)</f>
        <v>1126500.5</v>
      </c>
      <c r="I39" s="69">
        <f>(H39-G39)/G39</f>
        <v>0.13014645280923187</v>
      </c>
    </row>
    <row r="40" spans="1:9" ht="15.75" customHeight="1" thickBot="1">
      <c r="A40" s="208"/>
      <c r="B40" s="209"/>
      <c r="C40" s="210"/>
      <c r="D40" s="77">
        <f>SUM(D15:D39)</f>
        <v>5204534.25</v>
      </c>
      <c r="E40" s="77">
        <f>SUM(E15:E39)</f>
        <v>4622824</v>
      </c>
      <c r="F40" s="77">
        <f>SUM(F15:F39)</f>
        <v>581710.25</v>
      </c>
      <c r="G40" s="77">
        <f>SUM(G15:G39)</f>
        <v>4364617.7229103623</v>
      </c>
      <c r="H40" s="77">
        <f>AVERAGE(D40:E40)</f>
        <v>4913679.125</v>
      </c>
      <c r="I40" s="69">
        <f>(H40-G40)/G40</f>
        <v>0.12579827992897374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95" t="s">
        <v>201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196" t="s">
        <v>3</v>
      </c>
      <c r="B13" s="202"/>
      <c r="C13" s="204" t="s">
        <v>0</v>
      </c>
      <c r="D13" s="198" t="s">
        <v>23</v>
      </c>
      <c r="E13" s="198" t="s">
        <v>224</v>
      </c>
      <c r="F13" s="215" t="s">
        <v>228</v>
      </c>
      <c r="G13" s="198" t="s">
        <v>197</v>
      </c>
      <c r="H13" s="215" t="s">
        <v>221</v>
      </c>
      <c r="I13" s="198" t="s">
        <v>187</v>
      </c>
    </row>
    <row r="14" spans="1:9" ht="33.75" customHeight="1" thickBot="1">
      <c r="A14" s="197"/>
      <c r="B14" s="203"/>
      <c r="C14" s="205"/>
      <c r="D14" s="218"/>
      <c r="E14" s="199"/>
      <c r="F14" s="216"/>
      <c r="G14" s="217"/>
      <c r="H14" s="216"/>
      <c r="I14" s="217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67108.200000000012</v>
      </c>
      <c r="F16" s="40">
        <v>107499.4</v>
      </c>
      <c r="G16" s="21">
        <f t="shared" ref="G16:G31" si="0">(F16-E16)/E16</f>
        <v>0.60188173725416527</v>
      </c>
      <c r="H16" s="159">
        <v>121249.4</v>
      </c>
      <c r="I16" s="21">
        <f t="shared" ref="I16:I31" si="1">(F16-H16)/H16</f>
        <v>-0.1134026230232892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80583.205555555556</v>
      </c>
      <c r="F17" s="44">
        <v>100165.93333333333</v>
      </c>
      <c r="G17" s="21">
        <f t="shared" si="0"/>
        <v>0.24301251908224328</v>
      </c>
      <c r="H17" s="162">
        <v>109221.55555555556</v>
      </c>
      <c r="I17" s="21">
        <f t="shared" si="1"/>
        <v>-8.2910577277175698E-2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72495.600000000006</v>
      </c>
      <c r="F18" s="44">
        <v>102166</v>
      </c>
      <c r="G18" s="21">
        <f t="shared" si="0"/>
        <v>0.40927173511219977</v>
      </c>
      <c r="H18" s="162">
        <v>113832.70000000001</v>
      </c>
      <c r="I18" s="21">
        <f t="shared" si="1"/>
        <v>-0.10248988208133525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35096.275000000001</v>
      </c>
      <c r="F19" s="44">
        <v>53649.4</v>
      </c>
      <c r="G19" s="21">
        <f t="shared" si="0"/>
        <v>0.52863516142382627</v>
      </c>
      <c r="H19" s="162">
        <v>52616</v>
      </c>
      <c r="I19" s="21">
        <f t="shared" si="1"/>
        <v>1.9640413562414503E-2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155794.30337301586</v>
      </c>
      <c r="F20" s="44">
        <v>208353.35</v>
      </c>
      <c r="G20" s="21">
        <f t="shared" si="0"/>
        <v>0.33736180007264349</v>
      </c>
      <c r="H20" s="162">
        <v>258665.85</v>
      </c>
      <c r="I20" s="21">
        <f t="shared" si="1"/>
        <v>-0.19450770173179024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86173.488888888882</v>
      </c>
      <c r="F21" s="44">
        <v>83232.700000000012</v>
      </c>
      <c r="G21" s="21">
        <f t="shared" si="0"/>
        <v>-3.4126376067710219E-2</v>
      </c>
      <c r="H21" s="162">
        <v>81666</v>
      </c>
      <c r="I21" s="21">
        <f t="shared" si="1"/>
        <v>1.9184238238679641E-2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75814.325000000012</v>
      </c>
      <c r="F22" s="44">
        <v>84249.4</v>
      </c>
      <c r="G22" s="21">
        <f t="shared" si="0"/>
        <v>0.11125964651139453</v>
      </c>
      <c r="H22" s="162">
        <v>93499.4</v>
      </c>
      <c r="I22" s="21">
        <f t="shared" si="1"/>
        <v>-9.8931116135504621E-2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21861.677777777775</v>
      </c>
      <c r="F23" s="162">
        <v>31949.4</v>
      </c>
      <c r="G23" s="21">
        <f t="shared" si="0"/>
        <v>0.46143403652560999</v>
      </c>
      <c r="H23" s="162">
        <v>34782.699999999997</v>
      </c>
      <c r="I23" s="21">
        <f t="shared" si="1"/>
        <v>-8.1457161174951803E-2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27880.411111111109</v>
      </c>
      <c r="F24" s="162">
        <v>33304.888888888891</v>
      </c>
      <c r="G24" s="21">
        <f t="shared" si="0"/>
        <v>0.19456233109905538</v>
      </c>
      <c r="H24" s="162">
        <v>35332.633333333331</v>
      </c>
      <c r="I24" s="21">
        <f t="shared" si="1"/>
        <v>-5.7390130684978884E-2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29902.494444444445</v>
      </c>
      <c r="F25" s="44">
        <v>34860.444444444445</v>
      </c>
      <c r="G25" s="21">
        <f t="shared" si="0"/>
        <v>0.16580389335783768</v>
      </c>
      <c r="H25" s="162">
        <v>38027.111111111109</v>
      </c>
      <c r="I25" s="21">
        <f t="shared" si="1"/>
        <v>-8.3273921529668837E-2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28180.49722222222</v>
      </c>
      <c r="F26" s="162">
        <v>33304.888888888891</v>
      </c>
      <c r="G26" s="21">
        <f t="shared" si="0"/>
        <v>0.18184177611407587</v>
      </c>
      <c r="H26" s="162">
        <v>34532.699999999997</v>
      </c>
      <c r="I26" s="21">
        <f t="shared" si="1"/>
        <v>-3.5555027875350226E-2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61870.45</v>
      </c>
      <c r="F27" s="44">
        <v>82999.399999999994</v>
      </c>
      <c r="G27" s="21">
        <f t="shared" si="0"/>
        <v>0.34150309234860904</v>
      </c>
      <c r="H27" s="162">
        <v>79249.399999999994</v>
      </c>
      <c r="I27" s="21">
        <f t="shared" si="1"/>
        <v>4.7318970238260483E-2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28434.57777777778</v>
      </c>
      <c r="F28" s="162">
        <v>33415.966666666667</v>
      </c>
      <c r="G28" s="21">
        <f t="shared" si="0"/>
        <v>0.1751877213658487</v>
      </c>
      <c r="H28" s="162">
        <v>35638.155555555553</v>
      </c>
      <c r="I28" s="21">
        <f t="shared" si="1"/>
        <v>-6.2354205885452284E-2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58879.022222222222</v>
      </c>
      <c r="F29" s="44">
        <v>61282.7</v>
      </c>
      <c r="G29" s="21">
        <f t="shared" si="0"/>
        <v>4.0824009758616116E-2</v>
      </c>
      <c r="H29" s="162">
        <v>64366</v>
      </c>
      <c r="I29" s="21">
        <f t="shared" si="1"/>
        <v>-4.7902619395332982E-2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112753.10833333334</v>
      </c>
      <c r="F30" s="44">
        <v>109416.6</v>
      </c>
      <c r="G30" s="21">
        <f t="shared" si="0"/>
        <v>-2.9591275865048196E-2</v>
      </c>
      <c r="H30" s="162">
        <v>108261.65714285715</v>
      </c>
      <c r="I30" s="21">
        <f t="shared" si="1"/>
        <v>1.0668069264992388E-2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58356.025000000001</v>
      </c>
      <c r="F31" s="165">
        <v>72916</v>
      </c>
      <c r="G31" s="149">
        <f t="shared" si="0"/>
        <v>0.24950251495025574</v>
      </c>
      <c r="H31" s="165">
        <v>71888.777777777781</v>
      </c>
      <c r="I31" s="149">
        <f t="shared" si="1"/>
        <v>1.4289048360198347E-2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151110.17499999999</v>
      </c>
      <c r="F33" s="51">
        <v>203804.85555555555</v>
      </c>
      <c r="G33" s="21">
        <f>(F33-E33)/E33</f>
        <v>0.3487169580443909</v>
      </c>
      <c r="H33" s="168">
        <v>186721.55555555556</v>
      </c>
      <c r="I33" s="21">
        <f>(F33-H33)/H33</f>
        <v>9.1490775926602472E-2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149843.25</v>
      </c>
      <c r="F34" s="44">
        <v>202971.52222222224</v>
      </c>
      <c r="G34" s="21">
        <f>(F34-E34)/E34</f>
        <v>0.35455899563191695</v>
      </c>
      <c r="H34" s="162">
        <v>188638.22222222222</v>
      </c>
      <c r="I34" s="21">
        <f>(F34-H34)/H34</f>
        <v>7.5983010394971309E-2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59989.012499999997</v>
      </c>
      <c r="F35" s="44">
        <v>98124.375</v>
      </c>
      <c r="G35" s="21">
        <f>(F35-E35)/E35</f>
        <v>0.63570578862254157</v>
      </c>
      <c r="H35" s="162">
        <v>99740.975000000006</v>
      </c>
      <c r="I35" s="21">
        <f>(F35-H35)/H35</f>
        <v>-1.6207982727259342E-2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80020.825000000012</v>
      </c>
      <c r="F36" s="44">
        <v>140223.75</v>
      </c>
      <c r="G36" s="21">
        <f>(F36-E36)/E36</f>
        <v>0.75234071880663544</v>
      </c>
      <c r="H36" s="162">
        <v>143499</v>
      </c>
      <c r="I36" s="21">
        <f>(F36-H36)/H36</f>
        <v>-2.2824200865511259E-2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56140.9</v>
      </c>
      <c r="F37" s="165">
        <v>68749.399999999994</v>
      </c>
      <c r="G37" s="149">
        <f>(F37-E37)/E37</f>
        <v>0.22458670951124746</v>
      </c>
      <c r="H37" s="165">
        <v>68849.399999999994</v>
      </c>
      <c r="I37" s="149">
        <f>(F37-H37)/H37</f>
        <v>-1.4524454824588161E-3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1869555.9875</v>
      </c>
      <c r="F39" s="44">
        <v>1840538.25</v>
      </c>
      <c r="G39" s="21">
        <f t="shared" ref="G39:G44" si="2">(F39-E39)/E39</f>
        <v>-1.5521192033838487E-2</v>
      </c>
      <c r="H39" s="162">
        <v>1827683.25</v>
      </c>
      <c r="I39" s="21">
        <f t="shared" ref="I39:I44" si="3">(F39-H39)/H39</f>
        <v>7.0334944526082403E-3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996773.91120401339</v>
      </c>
      <c r="F40" s="44">
        <v>1126500.5</v>
      </c>
      <c r="G40" s="21">
        <f t="shared" si="2"/>
        <v>0.13014645280923187</v>
      </c>
      <c r="H40" s="162">
        <v>1121395.0625</v>
      </c>
      <c r="I40" s="21">
        <f t="shared" si="3"/>
        <v>4.5527554656947669E-3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604428.75</v>
      </c>
      <c r="F41" s="170">
        <v>750789</v>
      </c>
      <c r="G41" s="21">
        <f t="shared" si="2"/>
        <v>0.24214640683455246</v>
      </c>
      <c r="H41" s="170">
        <v>717151.5</v>
      </c>
      <c r="I41" s="21">
        <f t="shared" si="3"/>
        <v>4.6904315196998121E-2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304678.54166666669</v>
      </c>
      <c r="F42" s="163">
        <v>300495</v>
      </c>
      <c r="G42" s="21">
        <f t="shared" si="2"/>
        <v>-1.3731002005529114E-2</v>
      </c>
      <c r="H42" s="163">
        <v>305877</v>
      </c>
      <c r="I42" s="21">
        <f t="shared" si="3"/>
        <v>-1.7595307917888565E-2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202726.25000000003</v>
      </c>
      <c r="F43" s="163">
        <v>178503</v>
      </c>
      <c r="G43" s="21">
        <f t="shared" si="2"/>
        <v>-0.11948748620368613</v>
      </c>
      <c r="H43" s="163">
        <v>178503</v>
      </c>
      <c r="I43" s="21">
        <f t="shared" si="3"/>
        <v>0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858587.25</v>
      </c>
      <c r="F44" s="166">
        <v>911890.2</v>
      </c>
      <c r="G44" s="153">
        <f t="shared" si="2"/>
        <v>6.2082158802148478E-2</v>
      </c>
      <c r="H44" s="166">
        <v>933418.2</v>
      </c>
      <c r="I44" s="153">
        <f t="shared" si="3"/>
        <v>-2.3063617143955412E-2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320282.02554425248</v>
      </c>
      <c r="F46" s="41">
        <v>349605.75</v>
      </c>
      <c r="G46" s="21">
        <f t="shared" ref="G46:G51" si="4">(F46-E46)/E46</f>
        <v>9.1555947936566115E-2</v>
      </c>
      <c r="H46" s="160">
        <v>350951.25</v>
      </c>
      <c r="I46" s="21">
        <f t="shared" ref="I46:I51" si="5">(F46-H46)/H46</f>
        <v>-3.8338658146964857E-3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315572.19888517284</v>
      </c>
      <c r="F47" s="45">
        <v>316461.59999999998</v>
      </c>
      <c r="G47" s="21">
        <f t="shared" si="4"/>
        <v>2.8183760102098365E-3</v>
      </c>
      <c r="H47" s="163">
        <v>316461.59999999998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989030.39884933911</v>
      </c>
      <c r="F48" s="45">
        <v>996695.14285714284</v>
      </c>
      <c r="G48" s="21">
        <f t="shared" si="4"/>
        <v>7.7497557372564821E-3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1294351.71875</v>
      </c>
      <c r="F49" s="163">
        <v>1342696.875</v>
      </c>
      <c r="G49" s="21">
        <f t="shared" si="4"/>
        <v>3.7350864953993014E-2</v>
      </c>
      <c r="H49" s="163">
        <v>1342696.875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140664.25863991081</v>
      </c>
      <c r="F50" s="45">
        <v>166169.25</v>
      </c>
      <c r="G50" s="21">
        <f t="shared" si="4"/>
        <v>0.18131820838284099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1752016</v>
      </c>
      <c r="F51" s="166">
        <v>1672008</v>
      </c>
      <c r="G51" s="153">
        <f t="shared" si="4"/>
        <v>-4.5666249623291112E-2</v>
      </c>
      <c r="H51" s="166">
        <v>1672008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143955.66852471197</v>
      </c>
      <c r="F53" s="124">
        <v>155853.75</v>
      </c>
      <c r="G53" s="22">
        <f t="shared" ref="G53:G61" si="6">(F53-E53)/E53</f>
        <v>8.2651010531381436E-2</v>
      </c>
      <c r="H53" s="124">
        <v>155853.75</v>
      </c>
      <c r="I53" s="22">
        <f t="shared" ref="I53:I61" si="7">(F53-H53)/H53</f>
        <v>0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186897.91722408027</v>
      </c>
      <c r="F54" s="174">
        <v>212140.5</v>
      </c>
      <c r="G54" s="147">
        <f t="shared" si="6"/>
        <v>0.13506080298185061</v>
      </c>
      <c r="H54" s="174">
        <v>212140.5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131655.36666666667</v>
      </c>
      <c r="F55" s="174">
        <v>147646.20000000001</v>
      </c>
      <c r="G55" s="147">
        <f t="shared" si="6"/>
        <v>0.12145979110612284</v>
      </c>
      <c r="H55" s="174">
        <v>147646.20000000001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211945.375</v>
      </c>
      <c r="F56" s="174">
        <v>187114.2</v>
      </c>
      <c r="G56" s="147">
        <f t="shared" si="6"/>
        <v>-0.11715837158513126</v>
      </c>
      <c r="H56" s="174">
        <v>187114.2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102311.0011148272</v>
      </c>
      <c r="F57" s="179">
        <v>106743</v>
      </c>
      <c r="G57" s="147">
        <f t="shared" si="6"/>
        <v>4.3318888847530782E-2</v>
      </c>
      <c r="H57" s="179">
        <v>106743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103557.17254339863</v>
      </c>
      <c r="F58" s="166">
        <v>153611.25</v>
      </c>
      <c r="G58" s="152">
        <f t="shared" si="6"/>
        <v>0.48334727790703985</v>
      </c>
      <c r="H58" s="166">
        <v>153611.25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175980.94444444444</v>
      </c>
      <c r="F59" s="173">
        <v>200031</v>
      </c>
      <c r="G59" s="147">
        <f t="shared" si="6"/>
        <v>0.13666283944252808</v>
      </c>
      <c r="H59" s="173">
        <v>200031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178639.0988851728</v>
      </c>
      <c r="F60" s="174">
        <v>227069.14285714287</v>
      </c>
      <c r="G60" s="147">
        <f t="shared" si="6"/>
        <v>0.27110550979156223</v>
      </c>
      <c r="H60" s="174">
        <v>225659.57142857142</v>
      </c>
      <c r="I60" s="147">
        <f t="shared" si="7"/>
        <v>6.2464508801818074E-3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969762.33333333326</v>
      </c>
      <c r="F61" s="67">
        <v>1289288</v>
      </c>
      <c r="G61" s="28">
        <f t="shared" si="6"/>
        <v>0.329488634156754</v>
      </c>
      <c r="H61" s="175">
        <v>1289288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412125.27499070973</v>
      </c>
      <c r="F63" s="51">
        <v>499757.14285714284</v>
      </c>
      <c r="G63" s="21">
        <f t="shared" ref="G63:G68" si="8">(F63-E63)/E63</f>
        <v>0.21263405373137703</v>
      </c>
      <c r="H63" s="168">
        <v>491668.125</v>
      </c>
      <c r="I63" s="21">
        <f t="shared" ref="I63:I68" si="9">(F63-H63)/H63</f>
        <v>1.6452190910571721E-2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2891093.333333333</v>
      </c>
      <c r="F64" s="44">
        <v>3145779</v>
      </c>
      <c r="G64" s="21">
        <f t="shared" si="8"/>
        <v>8.809320118801664E-2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893088</v>
      </c>
      <c r="F65" s="44">
        <v>812084</v>
      </c>
      <c r="G65" s="21">
        <f t="shared" si="8"/>
        <v>-9.070102834211187E-2</v>
      </c>
      <c r="H65" s="162">
        <v>812084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597494.72619047621</v>
      </c>
      <c r="F66" s="44">
        <v>586339</v>
      </c>
      <c r="G66" s="21">
        <f t="shared" si="8"/>
        <v>-1.8670836245874851E-2</v>
      </c>
      <c r="H66" s="162">
        <v>586339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294642.65625</v>
      </c>
      <c r="F67" s="44">
        <v>281658</v>
      </c>
      <c r="G67" s="21">
        <f t="shared" si="8"/>
        <v>-4.406916641079528E-2</v>
      </c>
      <c r="H67" s="162">
        <v>293767.5</v>
      </c>
      <c r="I67" s="21">
        <f t="shared" si="9"/>
        <v>-4.1221374045801527E-2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218676.22067385112</v>
      </c>
      <c r="F68" s="171">
        <v>219652.875</v>
      </c>
      <c r="G68" s="153">
        <f t="shared" si="8"/>
        <v>4.46621184113811E-3</v>
      </c>
      <c r="H68" s="171">
        <v>219652.875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305669.96852471202</v>
      </c>
      <c r="F70" s="41">
        <v>313053</v>
      </c>
      <c r="G70" s="21">
        <f>(F70-E70)/E70</f>
        <v>2.4153604329929763E-2</v>
      </c>
      <c r="H70" s="160">
        <v>313053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206615.01666666666</v>
      </c>
      <c r="F71" s="163">
        <v>205541.14285714287</v>
      </c>
      <c r="G71" s="21">
        <f>(F71-E71)/E71</f>
        <v>-5.1974625409550012E-3</v>
      </c>
      <c r="H71" s="163">
        <v>205541.14285714287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93964.874119087443</v>
      </c>
      <c r="F72" s="163">
        <v>98029.28571428571</v>
      </c>
      <c r="G72" s="21">
        <f>(F72-E72)/E72</f>
        <v>4.3254584580693312E-2</v>
      </c>
      <c r="H72" s="163">
        <v>98029.28571428571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133377.874098848</v>
      </c>
      <c r="F73" s="45">
        <v>157872</v>
      </c>
      <c r="G73" s="21">
        <f>(F73-E73)/E73</f>
        <v>0.18364459672673369</v>
      </c>
      <c r="H73" s="163">
        <v>157872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124334.51153536479</v>
      </c>
      <c r="F74" s="47">
        <v>132756</v>
      </c>
      <c r="G74" s="21">
        <f>(F74-E74)/E74</f>
        <v>6.7732509346287731E-2</v>
      </c>
      <c r="H74" s="166">
        <v>132756</v>
      </c>
      <c r="I74" s="21">
        <f>(F74-H74)/H74</f>
        <v>0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71087.94642857142</v>
      </c>
      <c r="F76" s="41">
        <v>70606.71428571429</v>
      </c>
      <c r="G76" s="22">
        <f t="shared" ref="G76:G82" si="10">(F76-E76)/E76</f>
        <v>-6.7695322067105775E-3</v>
      </c>
      <c r="H76" s="160">
        <v>70414.5</v>
      </c>
      <c r="I76" s="22">
        <f t="shared" ref="I76:I82" si="11">(F76-H76)/H76</f>
        <v>2.7297543221110692E-3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105951.58333333333</v>
      </c>
      <c r="F77" s="30">
        <v>91157.625</v>
      </c>
      <c r="G77" s="21">
        <f t="shared" si="10"/>
        <v>-0.13962942192935607</v>
      </c>
      <c r="H77" s="154">
        <v>91157.625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51614.269788182835</v>
      </c>
      <c r="F78" s="45">
        <v>57408</v>
      </c>
      <c r="G78" s="21">
        <f t="shared" si="10"/>
        <v>0.11225055077973123</v>
      </c>
      <c r="H78" s="163">
        <v>57023.571428571428</v>
      </c>
      <c r="I78" s="21">
        <f t="shared" si="11"/>
        <v>6.7415730337078835E-3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94077.138706955273</v>
      </c>
      <c r="F79" s="45">
        <v>90933.375</v>
      </c>
      <c r="G79" s="21">
        <f t="shared" si="10"/>
        <v>-3.3416872049520034E-2</v>
      </c>
      <c r="H79" s="163">
        <v>90933.375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132037.01555183946</v>
      </c>
      <c r="F80" s="57">
        <v>143819</v>
      </c>
      <c r="G80" s="21">
        <f t="shared" si="10"/>
        <v>8.9232435305497931E-2</v>
      </c>
      <c r="H80" s="172">
        <v>145214.33333333334</v>
      </c>
      <c r="I80" s="21">
        <f t="shared" si="11"/>
        <v>-9.6087851750172246E-3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573444.68819676701</v>
      </c>
      <c r="F81" s="57">
        <v>577967</v>
      </c>
      <c r="G81" s="21">
        <f t="shared" si="10"/>
        <v>7.8862214548602576E-3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198513.83333333331</v>
      </c>
      <c r="F82" s="166">
        <v>302176.875</v>
      </c>
      <c r="G82" s="149">
        <f t="shared" si="10"/>
        <v>0.52219555648095073</v>
      </c>
      <c r="H82" s="166">
        <v>300993.33333333331</v>
      </c>
      <c r="I82" s="149">
        <f t="shared" si="11"/>
        <v>3.9321192052980776E-3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zoomScaleNormal="100" workbookViewId="0">
      <selection activeCell="B75" sqref="B75:I7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95" t="s">
        <v>201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223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19" t="s">
        <v>208</v>
      </c>
      <c r="E11" s="219"/>
      <c r="F11" s="188" t="s">
        <v>218</v>
      </c>
      <c r="H11" s="118"/>
    </row>
    <row r="12" spans="1:9" s="118" customFormat="1" ht="24.75" customHeight="1">
      <c r="A12" s="196" t="s">
        <v>3</v>
      </c>
      <c r="B12" s="202"/>
      <c r="C12" s="204" t="s">
        <v>0</v>
      </c>
      <c r="D12" s="198" t="s">
        <v>23</v>
      </c>
      <c r="E12" s="198" t="s">
        <v>224</v>
      </c>
      <c r="F12" s="215" t="s">
        <v>228</v>
      </c>
      <c r="G12" s="198" t="s">
        <v>197</v>
      </c>
      <c r="H12" s="215" t="s">
        <v>221</v>
      </c>
      <c r="I12" s="198" t="s">
        <v>187</v>
      </c>
    </row>
    <row r="13" spans="1:9" s="118" customFormat="1" ht="33.75" customHeight="1" thickBot="1">
      <c r="A13" s="197"/>
      <c r="B13" s="203"/>
      <c r="C13" s="205"/>
      <c r="D13" s="218"/>
      <c r="E13" s="199"/>
      <c r="F13" s="216"/>
      <c r="G13" s="217"/>
      <c r="H13" s="216"/>
      <c r="I13" s="217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8</v>
      </c>
      <c r="C15" s="141" t="s">
        <v>89</v>
      </c>
      <c r="D15" s="138" t="s">
        <v>161</v>
      </c>
      <c r="E15" s="159">
        <v>155794.30337301586</v>
      </c>
      <c r="F15" s="159">
        <v>208353.35</v>
      </c>
      <c r="G15" s="147">
        <f>(F15-E15)/E15</f>
        <v>0.33736180007264349</v>
      </c>
      <c r="H15" s="159">
        <v>258665.85</v>
      </c>
      <c r="I15" s="147">
        <f>(F15-H15)/H15</f>
        <v>-0.19450770173179024</v>
      </c>
    </row>
    <row r="16" spans="1:9" ht="16.5">
      <c r="A16" s="122"/>
      <c r="B16" s="155" t="s">
        <v>4</v>
      </c>
      <c r="C16" s="142" t="s">
        <v>84</v>
      </c>
      <c r="D16" s="138" t="s">
        <v>161</v>
      </c>
      <c r="E16" s="162">
        <v>67108.200000000012</v>
      </c>
      <c r="F16" s="162">
        <v>107499.4</v>
      </c>
      <c r="G16" s="147">
        <f>(F16-E16)/E16</f>
        <v>0.60188173725416527</v>
      </c>
      <c r="H16" s="162">
        <v>121249.4</v>
      </c>
      <c r="I16" s="147">
        <f>(F16-H16)/H16</f>
        <v>-0.1134026230232892</v>
      </c>
    </row>
    <row r="17" spans="1:9" ht="16.5">
      <c r="A17" s="122"/>
      <c r="B17" s="155" t="s">
        <v>6</v>
      </c>
      <c r="C17" s="142" t="s">
        <v>86</v>
      </c>
      <c r="D17" s="138" t="s">
        <v>161</v>
      </c>
      <c r="E17" s="162">
        <v>72495.600000000006</v>
      </c>
      <c r="F17" s="162">
        <v>102166</v>
      </c>
      <c r="G17" s="147">
        <f>(F17-E17)/E17</f>
        <v>0.40927173511219977</v>
      </c>
      <c r="H17" s="162">
        <v>113832.70000000001</v>
      </c>
      <c r="I17" s="147">
        <f>(F17-H17)/H17</f>
        <v>-0.10248988208133525</v>
      </c>
    </row>
    <row r="18" spans="1:9" ht="16.5">
      <c r="A18" s="122"/>
      <c r="B18" s="155" t="s">
        <v>10</v>
      </c>
      <c r="C18" s="142" t="s">
        <v>90</v>
      </c>
      <c r="D18" s="138" t="s">
        <v>161</v>
      </c>
      <c r="E18" s="162">
        <v>75814.325000000012</v>
      </c>
      <c r="F18" s="162">
        <v>84249.4</v>
      </c>
      <c r="G18" s="147">
        <f>(F18-E18)/E18</f>
        <v>0.11125964651139453</v>
      </c>
      <c r="H18" s="162">
        <v>93499.4</v>
      </c>
      <c r="I18" s="147">
        <f>(F18-H18)/H18</f>
        <v>-9.8931116135504621E-2</v>
      </c>
    </row>
    <row r="19" spans="1:9" ht="16.5">
      <c r="A19" s="122"/>
      <c r="B19" s="155" t="s">
        <v>13</v>
      </c>
      <c r="C19" s="142" t="s">
        <v>93</v>
      </c>
      <c r="D19" s="138" t="s">
        <v>81</v>
      </c>
      <c r="E19" s="162">
        <v>29902.494444444445</v>
      </c>
      <c r="F19" s="162">
        <v>34860.444444444445</v>
      </c>
      <c r="G19" s="147">
        <f>(F19-E19)/E19</f>
        <v>0.16580389335783768</v>
      </c>
      <c r="H19" s="162">
        <v>38027.111111111109</v>
      </c>
      <c r="I19" s="147">
        <f>(F19-H19)/H19</f>
        <v>-8.3273921529668837E-2</v>
      </c>
    </row>
    <row r="20" spans="1:9" ht="16.5" customHeight="1">
      <c r="A20" s="122"/>
      <c r="B20" s="155" t="s">
        <v>5</v>
      </c>
      <c r="C20" s="142" t="s">
        <v>85</v>
      </c>
      <c r="D20" s="138" t="s">
        <v>161</v>
      </c>
      <c r="E20" s="162">
        <v>80583.205555555556</v>
      </c>
      <c r="F20" s="162">
        <v>100165.93333333333</v>
      </c>
      <c r="G20" s="147">
        <f>(F20-E20)/E20</f>
        <v>0.24301251908224328</v>
      </c>
      <c r="H20" s="162">
        <v>109221.55555555556</v>
      </c>
      <c r="I20" s="147">
        <f>(F20-H20)/H20</f>
        <v>-8.2910577277175698E-2</v>
      </c>
    </row>
    <row r="21" spans="1:9" ht="16.5">
      <c r="A21" s="122"/>
      <c r="B21" s="155" t="s">
        <v>11</v>
      </c>
      <c r="C21" s="142" t="s">
        <v>91</v>
      </c>
      <c r="D21" s="138" t="s">
        <v>81</v>
      </c>
      <c r="E21" s="162">
        <v>21861.677777777775</v>
      </c>
      <c r="F21" s="162">
        <v>31949.4</v>
      </c>
      <c r="G21" s="147">
        <f>(F21-E21)/E21</f>
        <v>0.46143403652560999</v>
      </c>
      <c r="H21" s="162">
        <v>34782.699999999997</v>
      </c>
      <c r="I21" s="147">
        <f>(F21-H21)/H21</f>
        <v>-8.1457161174951803E-2</v>
      </c>
    </row>
    <row r="22" spans="1:9" ht="16.5">
      <c r="A22" s="122"/>
      <c r="B22" s="155" t="s">
        <v>16</v>
      </c>
      <c r="C22" s="142" t="s">
        <v>96</v>
      </c>
      <c r="D22" s="140" t="s">
        <v>81</v>
      </c>
      <c r="E22" s="162">
        <v>28434.57777777778</v>
      </c>
      <c r="F22" s="162">
        <v>33415.966666666667</v>
      </c>
      <c r="G22" s="147">
        <f>(F22-E22)/E22</f>
        <v>0.1751877213658487</v>
      </c>
      <c r="H22" s="162">
        <v>35638.155555555553</v>
      </c>
      <c r="I22" s="147">
        <f>(F22-H22)/H22</f>
        <v>-6.2354205885452284E-2</v>
      </c>
    </row>
    <row r="23" spans="1:9" ht="16.5">
      <c r="A23" s="122"/>
      <c r="B23" s="155" t="s">
        <v>12</v>
      </c>
      <c r="C23" s="142" t="s">
        <v>92</v>
      </c>
      <c r="D23" s="140" t="s">
        <v>81</v>
      </c>
      <c r="E23" s="162">
        <v>27880.411111111109</v>
      </c>
      <c r="F23" s="162">
        <v>33304.888888888891</v>
      </c>
      <c r="G23" s="147">
        <f>(F23-E23)/E23</f>
        <v>0.19456233109905538</v>
      </c>
      <c r="H23" s="162">
        <v>35332.633333333331</v>
      </c>
      <c r="I23" s="147">
        <f>(F23-H23)/H23</f>
        <v>-5.7390130684978884E-2</v>
      </c>
    </row>
    <row r="24" spans="1:9" ht="16.5">
      <c r="A24" s="122"/>
      <c r="B24" s="155" t="s">
        <v>17</v>
      </c>
      <c r="C24" s="142" t="s">
        <v>97</v>
      </c>
      <c r="D24" s="140" t="s">
        <v>161</v>
      </c>
      <c r="E24" s="162">
        <v>58879.022222222222</v>
      </c>
      <c r="F24" s="162">
        <v>61282.7</v>
      </c>
      <c r="G24" s="147">
        <f>(F24-E24)/E24</f>
        <v>4.0824009758616116E-2</v>
      </c>
      <c r="H24" s="162">
        <v>64366</v>
      </c>
      <c r="I24" s="147">
        <f>(F24-H24)/H24</f>
        <v>-4.7902619395332982E-2</v>
      </c>
    </row>
    <row r="25" spans="1:9" ht="16.5">
      <c r="A25" s="122"/>
      <c r="B25" s="155" t="s">
        <v>14</v>
      </c>
      <c r="C25" s="142" t="s">
        <v>94</v>
      </c>
      <c r="D25" s="140" t="s">
        <v>81</v>
      </c>
      <c r="E25" s="162">
        <v>28180.49722222222</v>
      </c>
      <c r="F25" s="162">
        <v>33304.888888888891</v>
      </c>
      <c r="G25" s="147">
        <f>(F25-E25)/E25</f>
        <v>0.18184177611407587</v>
      </c>
      <c r="H25" s="162">
        <v>34532.699999999997</v>
      </c>
      <c r="I25" s="147">
        <f>(F25-H25)/H25</f>
        <v>-3.5555027875350226E-2</v>
      </c>
    </row>
    <row r="26" spans="1:9" ht="16.5">
      <c r="A26" s="122"/>
      <c r="B26" s="155" t="s">
        <v>18</v>
      </c>
      <c r="C26" s="142" t="s">
        <v>98</v>
      </c>
      <c r="D26" s="140" t="s">
        <v>83</v>
      </c>
      <c r="E26" s="162">
        <v>112753.10833333334</v>
      </c>
      <c r="F26" s="162">
        <v>109416.6</v>
      </c>
      <c r="G26" s="147">
        <f>(F26-E26)/E26</f>
        <v>-2.9591275865048196E-2</v>
      </c>
      <c r="H26" s="162">
        <v>108261.65714285715</v>
      </c>
      <c r="I26" s="147">
        <f>(F26-H26)/H26</f>
        <v>1.0668069264992388E-2</v>
      </c>
    </row>
    <row r="27" spans="1:9" ht="16.5">
      <c r="A27" s="122"/>
      <c r="B27" s="155" t="s">
        <v>19</v>
      </c>
      <c r="C27" s="142" t="s">
        <v>99</v>
      </c>
      <c r="D27" s="140" t="s">
        <v>161</v>
      </c>
      <c r="E27" s="162">
        <v>58356.025000000001</v>
      </c>
      <c r="F27" s="162">
        <v>72916</v>
      </c>
      <c r="G27" s="147">
        <f>(F27-E27)/E27</f>
        <v>0.24950251495025574</v>
      </c>
      <c r="H27" s="162">
        <v>71888.777777777781</v>
      </c>
      <c r="I27" s="147">
        <f>(F27-H27)/H27</f>
        <v>1.4289048360198347E-2</v>
      </c>
    </row>
    <row r="28" spans="1:9" ht="17.25" thickBot="1">
      <c r="A28" s="36"/>
      <c r="B28" s="155" t="s">
        <v>9</v>
      </c>
      <c r="C28" s="142" t="s">
        <v>88</v>
      </c>
      <c r="D28" s="140" t="s">
        <v>161</v>
      </c>
      <c r="E28" s="162">
        <v>86173.488888888882</v>
      </c>
      <c r="F28" s="162">
        <v>83232.700000000012</v>
      </c>
      <c r="G28" s="147">
        <f>(F28-E28)/E28</f>
        <v>-3.4126376067710219E-2</v>
      </c>
      <c r="H28" s="162">
        <v>81666</v>
      </c>
      <c r="I28" s="147">
        <f>(F28-H28)/H28</f>
        <v>1.9184238238679641E-2</v>
      </c>
    </row>
    <row r="29" spans="1:9" ht="16.5">
      <c r="A29" s="122"/>
      <c r="B29" s="155" t="s">
        <v>7</v>
      </c>
      <c r="C29" s="142" t="s">
        <v>87</v>
      </c>
      <c r="D29" s="140" t="s">
        <v>161</v>
      </c>
      <c r="E29" s="162">
        <v>35096.275000000001</v>
      </c>
      <c r="F29" s="162">
        <v>53649.4</v>
      </c>
      <c r="G29" s="147">
        <f>(F29-E29)/E29</f>
        <v>0.52863516142382627</v>
      </c>
      <c r="H29" s="162">
        <v>52616</v>
      </c>
      <c r="I29" s="147">
        <f>(F29-H29)/H29</f>
        <v>1.9640413562414503E-2</v>
      </c>
    </row>
    <row r="30" spans="1:9" ht="17.25" thickBot="1">
      <c r="A30" s="36"/>
      <c r="B30" s="156" t="s">
        <v>15</v>
      </c>
      <c r="C30" s="143" t="s">
        <v>95</v>
      </c>
      <c r="D30" s="139" t="s">
        <v>82</v>
      </c>
      <c r="E30" s="165">
        <v>61870.45</v>
      </c>
      <c r="F30" s="165">
        <v>82999.399999999994</v>
      </c>
      <c r="G30" s="149">
        <f>(F30-E30)/E30</f>
        <v>0.34150309234860904</v>
      </c>
      <c r="H30" s="165">
        <v>79249.399999999994</v>
      </c>
      <c r="I30" s="149">
        <f>(F30-H30)/H30</f>
        <v>4.7318970238260483E-2</v>
      </c>
    </row>
    <row r="31" spans="1:9" ht="15.75" customHeight="1" thickBot="1">
      <c r="A31" s="208" t="s">
        <v>188</v>
      </c>
      <c r="B31" s="209"/>
      <c r="C31" s="209"/>
      <c r="D31" s="210"/>
      <c r="E31" s="92">
        <f>SUM(E15:E30)</f>
        <v>1001183.6617063491</v>
      </c>
      <c r="F31" s="93">
        <f>SUM(F15:F30)</f>
        <v>1232766.472222222</v>
      </c>
      <c r="G31" s="94">
        <f t="shared" ref="G31" si="0">(F31-E31)/E31</f>
        <v>0.23130901888788213</v>
      </c>
      <c r="H31" s="93">
        <f>SUM(H15:H30)</f>
        <v>1332830.0404761902</v>
      </c>
      <c r="I31" s="97">
        <f t="shared" ref="I31" si="1">(F31-H31)/H31</f>
        <v>-7.5076015107085739E-2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80020.825000000012</v>
      </c>
      <c r="F33" s="168">
        <v>140223.75</v>
      </c>
      <c r="G33" s="147">
        <f>(F33-E33)/E33</f>
        <v>0.75234071880663544</v>
      </c>
      <c r="H33" s="168">
        <v>143499</v>
      </c>
      <c r="I33" s="147">
        <f>(F33-H33)/H33</f>
        <v>-2.2824200865511259E-2</v>
      </c>
    </row>
    <row r="34" spans="1:9" ht="16.5">
      <c r="A34" s="35"/>
      <c r="B34" s="155" t="s">
        <v>28</v>
      </c>
      <c r="C34" s="142" t="s">
        <v>102</v>
      </c>
      <c r="D34" s="138" t="s">
        <v>161</v>
      </c>
      <c r="E34" s="162">
        <v>59989.012499999997</v>
      </c>
      <c r="F34" s="162">
        <v>98124.375</v>
      </c>
      <c r="G34" s="147">
        <f>(F34-E34)/E34</f>
        <v>0.63570578862254157</v>
      </c>
      <c r="H34" s="162">
        <v>99740.975000000006</v>
      </c>
      <c r="I34" s="147">
        <f>(F34-H34)/H34</f>
        <v>-1.6207982727259342E-2</v>
      </c>
    </row>
    <row r="35" spans="1:9" ht="16.5">
      <c r="A35" s="35"/>
      <c r="B35" s="157" t="s">
        <v>30</v>
      </c>
      <c r="C35" s="142" t="s">
        <v>104</v>
      </c>
      <c r="D35" s="138" t="s">
        <v>161</v>
      </c>
      <c r="E35" s="162">
        <v>56140.9</v>
      </c>
      <c r="F35" s="162">
        <v>68749.399999999994</v>
      </c>
      <c r="G35" s="147">
        <f>(F35-E35)/E35</f>
        <v>0.22458670951124746</v>
      </c>
      <c r="H35" s="162">
        <v>68849.399999999994</v>
      </c>
      <c r="I35" s="147">
        <f>(F35-H35)/H35</f>
        <v>-1.4524454824588161E-3</v>
      </c>
    </row>
    <row r="36" spans="1:9" ht="16.5">
      <c r="A36" s="35"/>
      <c r="B36" s="155" t="s">
        <v>27</v>
      </c>
      <c r="C36" s="142" t="s">
        <v>101</v>
      </c>
      <c r="D36" s="138" t="s">
        <v>161</v>
      </c>
      <c r="E36" s="162">
        <v>149843.25</v>
      </c>
      <c r="F36" s="162">
        <v>202971.52222222224</v>
      </c>
      <c r="G36" s="147">
        <f>(F36-E36)/E36</f>
        <v>0.35455899563191695</v>
      </c>
      <c r="H36" s="162">
        <v>188638.22222222222</v>
      </c>
      <c r="I36" s="147">
        <f>(F36-H36)/H36</f>
        <v>7.5983010394971309E-2</v>
      </c>
    </row>
    <row r="37" spans="1:9" ht="17.25" thickBot="1">
      <c r="A37" s="36"/>
      <c r="B37" s="157" t="s">
        <v>26</v>
      </c>
      <c r="C37" s="142" t="s">
        <v>100</v>
      </c>
      <c r="D37" s="150" t="s">
        <v>161</v>
      </c>
      <c r="E37" s="165">
        <v>151110.17499999999</v>
      </c>
      <c r="F37" s="165">
        <v>203804.85555555555</v>
      </c>
      <c r="G37" s="149">
        <f>(F37-E37)/E37</f>
        <v>0.3487169580443909</v>
      </c>
      <c r="H37" s="165">
        <v>186721.55555555556</v>
      </c>
      <c r="I37" s="149">
        <f>(F37-H37)/H37</f>
        <v>9.1490775926602472E-2</v>
      </c>
    </row>
    <row r="38" spans="1:9" ht="15.75" customHeight="1" thickBot="1">
      <c r="A38" s="208" t="s">
        <v>189</v>
      </c>
      <c r="B38" s="209"/>
      <c r="C38" s="209"/>
      <c r="D38" s="210"/>
      <c r="E38" s="77">
        <f>SUM(E33:E37)</f>
        <v>497104.16250000003</v>
      </c>
      <c r="F38" s="95">
        <f>SUM(F33:F37)</f>
        <v>713873.90277777775</v>
      </c>
      <c r="G38" s="96">
        <f t="shared" ref="G38" si="2">(F38-E38)/E38</f>
        <v>0.43606502747354825</v>
      </c>
      <c r="H38" s="95">
        <f>SUM(H33:H37)</f>
        <v>687449.15277777775</v>
      </c>
      <c r="I38" s="97">
        <f t="shared" ref="I38" si="3">(F38-H38)/H38</f>
        <v>3.8438842921291613E-2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36</v>
      </c>
      <c r="C40" s="142" t="s">
        <v>153</v>
      </c>
      <c r="D40" s="146" t="s">
        <v>161</v>
      </c>
      <c r="E40" s="162">
        <v>858587.25</v>
      </c>
      <c r="F40" s="162">
        <v>911890.2</v>
      </c>
      <c r="G40" s="147">
        <f>(F40-E40)/E40</f>
        <v>6.2082158802148478E-2</v>
      </c>
      <c r="H40" s="162">
        <v>933418.2</v>
      </c>
      <c r="I40" s="147">
        <f>(F40-H40)/H40</f>
        <v>-2.3063617143955412E-2</v>
      </c>
    </row>
    <row r="41" spans="1:9" ht="16.5">
      <c r="A41" s="35"/>
      <c r="B41" s="155" t="s">
        <v>34</v>
      </c>
      <c r="C41" s="142" t="s">
        <v>154</v>
      </c>
      <c r="D41" s="138" t="s">
        <v>161</v>
      </c>
      <c r="E41" s="162">
        <v>304678.54166666669</v>
      </c>
      <c r="F41" s="162">
        <v>300495</v>
      </c>
      <c r="G41" s="147">
        <f>(F41-E41)/E41</f>
        <v>-1.3731002005529114E-2</v>
      </c>
      <c r="H41" s="162">
        <v>305877</v>
      </c>
      <c r="I41" s="147">
        <f>(F41-H41)/H41</f>
        <v>-1.7595307917888565E-2</v>
      </c>
    </row>
    <row r="42" spans="1:9" ht="16.5">
      <c r="A42" s="35"/>
      <c r="B42" s="157" t="s">
        <v>35</v>
      </c>
      <c r="C42" s="142" t="s">
        <v>152</v>
      </c>
      <c r="D42" s="138" t="s">
        <v>161</v>
      </c>
      <c r="E42" s="170">
        <v>202726.25000000003</v>
      </c>
      <c r="F42" s="170">
        <v>178503</v>
      </c>
      <c r="G42" s="147">
        <f>(F42-E42)/E42</f>
        <v>-0.11948748620368613</v>
      </c>
      <c r="H42" s="170">
        <v>178503</v>
      </c>
      <c r="I42" s="147">
        <f>(F42-H42)/H42</f>
        <v>0</v>
      </c>
    </row>
    <row r="43" spans="1:9" ht="16.5">
      <c r="A43" s="35"/>
      <c r="B43" s="155" t="s">
        <v>32</v>
      </c>
      <c r="C43" s="142" t="s">
        <v>106</v>
      </c>
      <c r="D43" s="138" t="s">
        <v>161</v>
      </c>
      <c r="E43" s="163">
        <v>996773.91120401339</v>
      </c>
      <c r="F43" s="163">
        <v>1126500.5</v>
      </c>
      <c r="G43" s="147">
        <f>(F43-E43)/E43</f>
        <v>0.13014645280923187</v>
      </c>
      <c r="H43" s="163">
        <v>1121395.0625</v>
      </c>
      <c r="I43" s="147">
        <f>(F43-H43)/H43</f>
        <v>4.5527554656947669E-3</v>
      </c>
    </row>
    <row r="44" spans="1:9" ht="16.5">
      <c r="A44" s="35"/>
      <c r="B44" s="155" t="s">
        <v>31</v>
      </c>
      <c r="C44" s="142" t="s">
        <v>105</v>
      </c>
      <c r="D44" s="138" t="s">
        <v>161</v>
      </c>
      <c r="E44" s="163">
        <v>1869555.9875</v>
      </c>
      <c r="F44" s="163">
        <v>1840538.25</v>
      </c>
      <c r="G44" s="147">
        <f>(F44-E44)/E44</f>
        <v>-1.5521192033838487E-2</v>
      </c>
      <c r="H44" s="163">
        <v>1827683.25</v>
      </c>
      <c r="I44" s="147">
        <f>(F44-H44)/H44</f>
        <v>7.0334944526082403E-3</v>
      </c>
    </row>
    <row r="45" spans="1:9" ht="16.5" customHeight="1" thickBot="1">
      <c r="A45" s="36"/>
      <c r="B45" s="155" t="s">
        <v>33</v>
      </c>
      <c r="C45" s="142" t="s">
        <v>107</v>
      </c>
      <c r="D45" s="138" t="s">
        <v>161</v>
      </c>
      <c r="E45" s="166">
        <v>604428.75</v>
      </c>
      <c r="F45" s="166">
        <v>750789</v>
      </c>
      <c r="G45" s="153">
        <f>(F45-E45)/E45</f>
        <v>0.24214640683455246</v>
      </c>
      <c r="H45" s="166">
        <v>717151.5</v>
      </c>
      <c r="I45" s="153">
        <f>(F45-H45)/H45</f>
        <v>4.6904315196998121E-2</v>
      </c>
    </row>
    <row r="46" spans="1:9" ht="15.75" customHeight="1" thickBot="1">
      <c r="A46" s="208" t="s">
        <v>190</v>
      </c>
      <c r="B46" s="209"/>
      <c r="C46" s="209"/>
      <c r="D46" s="210"/>
      <c r="E46" s="77">
        <f>SUM(E40:E45)</f>
        <v>4836750.6903706798</v>
      </c>
      <c r="F46" s="77">
        <f>SUM(F40:F45)</f>
        <v>5108715.95</v>
      </c>
      <c r="G46" s="96">
        <f t="shared" ref="G46" si="4">(F46-E46)/E46</f>
        <v>5.6228918346105085E-2</v>
      </c>
      <c r="H46" s="95">
        <f>SUM(H40:H45)</f>
        <v>5084028.0125000002</v>
      </c>
      <c r="I46" s="97">
        <f t="shared" ref="I46" si="5">(F46-H46)/H46</f>
        <v>4.8559798331756334E-3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320282.02554425248</v>
      </c>
      <c r="F48" s="160">
        <v>349605.75</v>
      </c>
      <c r="G48" s="147">
        <f>(F48-E48)/E48</f>
        <v>9.1555947936566115E-2</v>
      </c>
      <c r="H48" s="160">
        <v>350951.25</v>
      </c>
      <c r="I48" s="147">
        <f>(F48-H48)/H48</f>
        <v>-3.8338658146964857E-3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315572.19888517284</v>
      </c>
      <c r="F49" s="163">
        <v>316461.59999999998</v>
      </c>
      <c r="G49" s="147">
        <f>(F49-E49)/E49</f>
        <v>2.8183760102098365E-3</v>
      </c>
      <c r="H49" s="163">
        <v>316461.59999999998</v>
      </c>
      <c r="I49" s="147">
        <f>(F49-H49)/H49</f>
        <v>0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989030.39884933911</v>
      </c>
      <c r="F50" s="163">
        <v>996695.14285714284</v>
      </c>
      <c r="G50" s="147">
        <f>(F50-E50)/E50</f>
        <v>7.7497557372564821E-3</v>
      </c>
      <c r="H50" s="163">
        <v>996695.14285714284</v>
      </c>
      <c r="I50" s="147">
        <f>(F50-H50)/H50</f>
        <v>0</v>
      </c>
    </row>
    <row r="51" spans="1:9" ht="16.5">
      <c r="A51" s="35"/>
      <c r="B51" s="155" t="s">
        <v>48</v>
      </c>
      <c r="C51" s="142" t="s">
        <v>157</v>
      </c>
      <c r="D51" s="138" t="s">
        <v>114</v>
      </c>
      <c r="E51" s="163">
        <v>1294351.71875</v>
      </c>
      <c r="F51" s="163">
        <v>1342696.875</v>
      </c>
      <c r="G51" s="147">
        <f>(F51-E51)/E51</f>
        <v>3.7350864953993014E-2</v>
      </c>
      <c r="H51" s="163">
        <v>1342696.875</v>
      </c>
      <c r="I51" s="147">
        <f>(F51-H51)/H51</f>
        <v>0</v>
      </c>
    </row>
    <row r="52" spans="1:9" ht="16.5">
      <c r="A52" s="35"/>
      <c r="B52" s="155" t="s">
        <v>49</v>
      </c>
      <c r="C52" s="142" t="s">
        <v>158</v>
      </c>
      <c r="D52" s="140" t="s">
        <v>199</v>
      </c>
      <c r="E52" s="163">
        <v>140664.25863991081</v>
      </c>
      <c r="F52" s="163">
        <v>166169.25</v>
      </c>
      <c r="G52" s="147">
        <f>(F52-E52)/E52</f>
        <v>0.18131820838284099</v>
      </c>
      <c r="H52" s="163">
        <v>166169.25</v>
      </c>
      <c r="I52" s="147">
        <f>(F52-H52)/H52</f>
        <v>0</v>
      </c>
    </row>
    <row r="53" spans="1:9" ht="16.5" customHeight="1" thickBot="1">
      <c r="A53" s="36"/>
      <c r="B53" s="155" t="s">
        <v>50</v>
      </c>
      <c r="C53" s="142" t="s">
        <v>159</v>
      </c>
      <c r="D53" s="139" t="s">
        <v>112</v>
      </c>
      <c r="E53" s="166">
        <v>1752016</v>
      </c>
      <c r="F53" s="166">
        <v>1672008</v>
      </c>
      <c r="G53" s="153">
        <f>(F53-E53)/E53</f>
        <v>-4.5666249623291112E-2</v>
      </c>
      <c r="H53" s="166">
        <v>1672008</v>
      </c>
      <c r="I53" s="153">
        <f>(F53-H53)/H53</f>
        <v>0</v>
      </c>
    </row>
    <row r="54" spans="1:9" ht="15.75" customHeight="1" thickBot="1">
      <c r="A54" s="208" t="s">
        <v>191</v>
      </c>
      <c r="B54" s="209"/>
      <c r="C54" s="209"/>
      <c r="D54" s="210"/>
      <c r="E54" s="77">
        <f>SUM(E48:E53)</f>
        <v>4811916.6006686753</v>
      </c>
      <c r="F54" s="77">
        <f>SUM(F48:F53)</f>
        <v>4843636.6178571433</v>
      </c>
      <c r="G54" s="96">
        <f t="shared" ref="G54" si="6">(F54-E54)/E54</f>
        <v>6.5919715200508941E-3</v>
      </c>
      <c r="H54" s="77">
        <f>SUM(H48:H53)</f>
        <v>4844982.1178571433</v>
      </c>
      <c r="I54" s="97">
        <f t="shared" ref="I54" si="7">(F54-H54)/H54</f>
        <v>-2.7771000331268359E-4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38</v>
      </c>
      <c r="C56" s="145" t="s">
        <v>115</v>
      </c>
      <c r="D56" s="146" t="s">
        <v>114</v>
      </c>
      <c r="E56" s="160">
        <v>143955.66852471197</v>
      </c>
      <c r="F56" s="124">
        <v>155853.75</v>
      </c>
      <c r="G56" s="148">
        <f>(F56-E56)/E56</f>
        <v>8.2651010531381436E-2</v>
      </c>
      <c r="H56" s="124">
        <v>155853.75</v>
      </c>
      <c r="I56" s="148">
        <f>(F56-H56)/H56</f>
        <v>0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186897.91722408027</v>
      </c>
      <c r="F57" s="174">
        <v>212140.5</v>
      </c>
      <c r="G57" s="147">
        <f>(F57-E57)/E57</f>
        <v>0.13506080298185061</v>
      </c>
      <c r="H57" s="174">
        <v>212140.5</v>
      </c>
      <c r="I57" s="147">
        <f>(F57-H57)/H57</f>
        <v>0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131655.36666666667</v>
      </c>
      <c r="F58" s="174">
        <v>147646.20000000001</v>
      </c>
      <c r="G58" s="147">
        <f>(F58-E58)/E58</f>
        <v>0.12145979110612284</v>
      </c>
      <c r="H58" s="174">
        <v>147646.20000000001</v>
      </c>
      <c r="I58" s="147">
        <f>(F58-H58)/H58</f>
        <v>0</v>
      </c>
    </row>
    <row r="59" spans="1:9" ht="16.5">
      <c r="A59" s="102"/>
      <c r="B59" s="177" t="s">
        <v>41</v>
      </c>
      <c r="C59" s="142" t="s">
        <v>118</v>
      </c>
      <c r="D59" s="138" t="s">
        <v>114</v>
      </c>
      <c r="E59" s="163">
        <v>211945.375</v>
      </c>
      <c r="F59" s="174">
        <v>187114.2</v>
      </c>
      <c r="G59" s="147">
        <f>(F59-E59)/E59</f>
        <v>-0.11715837158513126</v>
      </c>
      <c r="H59" s="174">
        <v>187114.2</v>
      </c>
      <c r="I59" s="147">
        <f>(F59-H59)/H59</f>
        <v>0</v>
      </c>
    </row>
    <row r="60" spans="1:9" s="118" customFormat="1" ht="16.5">
      <c r="A60" s="128"/>
      <c r="B60" s="177" t="s">
        <v>42</v>
      </c>
      <c r="C60" s="142" t="s">
        <v>198</v>
      </c>
      <c r="D60" s="138" t="s">
        <v>114</v>
      </c>
      <c r="E60" s="163">
        <v>102311.0011148272</v>
      </c>
      <c r="F60" s="179">
        <v>106743</v>
      </c>
      <c r="G60" s="147">
        <f>(F60-E60)/E60</f>
        <v>4.3318888847530782E-2</v>
      </c>
      <c r="H60" s="179">
        <v>106743</v>
      </c>
      <c r="I60" s="147">
        <f>(F60-H60)/H60</f>
        <v>0</v>
      </c>
    </row>
    <row r="61" spans="1:9" s="118" customFormat="1" ht="17.25" thickBot="1">
      <c r="A61" s="128"/>
      <c r="B61" s="178" t="s">
        <v>43</v>
      </c>
      <c r="C61" s="143" t="s">
        <v>119</v>
      </c>
      <c r="D61" s="139" t="s">
        <v>114</v>
      </c>
      <c r="E61" s="166">
        <v>103557.17254339863</v>
      </c>
      <c r="F61" s="166">
        <v>153611.25</v>
      </c>
      <c r="G61" s="152">
        <f>(F61-E61)/E61</f>
        <v>0.48334727790703985</v>
      </c>
      <c r="H61" s="166">
        <v>153611.25</v>
      </c>
      <c r="I61" s="152">
        <f>(F61-H61)/H61</f>
        <v>0</v>
      </c>
    </row>
    <row r="62" spans="1:9" s="118" customFormat="1" ht="16.5">
      <c r="A62" s="128"/>
      <c r="B62" s="88" t="s">
        <v>54</v>
      </c>
      <c r="C62" s="141" t="s">
        <v>121</v>
      </c>
      <c r="D62" s="138" t="s">
        <v>120</v>
      </c>
      <c r="E62" s="160">
        <v>175980.94444444444</v>
      </c>
      <c r="F62" s="173">
        <v>200031</v>
      </c>
      <c r="G62" s="147">
        <f>(F62-E62)/E62</f>
        <v>0.13666283944252808</v>
      </c>
      <c r="H62" s="173">
        <v>200031</v>
      </c>
      <c r="I62" s="147">
        <f>(F62-H62)/H62</f>
        <v>0</v>
      </c>
    </row>
    <row r="63" spans="1:9" s="118" customFormat="1" ht="16.5">
      <c r="A63" s="128"/>
      <c r="B63" s="177" t="s">
        <v>56</v>
      </c>
      <c r="C63" s="142" t="s">
        <v>123</v>
      </c>
      <c r="D63" s="140" t="s">
        <v>120</v>
      </c>
      <c r="E63" s="163">
        <v>969762.33333333326</v>
      </c>
      <c r="F63" s="174">
        <v>1289288</v>
      </c>
      <c r="G63" s="147">
        <f>(F63-E63)/E63</f>
        <v>0.329488634156754</v>
      </c>
      <c r="H63" s="174">
        <v>1289288</v>
      </c>
      <c r="I63" s="147">
        <f>(F63-H63)/H63</f>
        <v>0</v>
      </c>
    </row>
    <row r="64" spans="1:9" ht="16.5" customHeight="1" thickBot="1">
      <c r="A64" s="103"/>
      <c r="B64" s="178" t="s">
        <v>55</v>
      </c>
      <c r="C64" s="143" t="s">
        <v>122</v>
      </c>
      <c r="D64" s="139" t="s">
        <v>120</v>
      </c>
      <c r="E64" s="166">
        <v>178639.0988851728</v>
      </c>
      <c r="F64" s="175">
        <v>227069.14285714287</v>
      </c>
      <c r="G64" s="152">
        <f>(F64-E64)/E64</f>
        <v>0.27110550979156223</v>
      </c>
      <c r="H64" s="175">
        <v>225659.57142857142</v>
      </c>
      <c r="I64" s="152">
        <f>(F64-H64)/H64</f>
        <v>6.2464508801818074E-3</v>
      </c>
    </row>
    <row r="65" spans="1:9" ht="15.75" customHeight="1" thickBot="1">
      <c r="A65" s="208" t="s">
        <v>192</v>
      </c>
      <c r="B65" s="220"/>
      <c r="C65" s="220"/>
      <c r="D65" s="221"/>
      <c r="E65" s="92">
        <f>SUM(E56:E64)</f>
        <v>2204704.8777366355</v>
      </c>
      <c r="F65" s="92">
        <f>SUM(F56:F64)</f>
        <v>2679497.0428571426</v>
      </c>
      <c r="G65" s="94">
        <f t="shared" ref="G65" si="8">(F65-E65)/E65</f>
        <v>0.21535406843565016</v>
      </c>
      <c r="H65" s="92">
        <f>SUM(H56:H64)</f>
        <v>2678087.4714285713</v>
      </c>
      <c r="I65" s="131">
        <f t="shared" ref="I65" si="9">(F65-H65)/H65</f>
        <v>5.263350968217087E-4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63</v>
      </c>
      <c r="C67" s="142" t="s">
        <v>132</v>
      </c>
      <c r="D67" s="146" t="s">
        <v>126</v>
      </c>
      <c r="E67" s="160">
        <v>294642.65625</v>
      </c>
      <c r="F67" s="168">
        <v>281658</v>
      </c>
      <c r="G67" s="147">
        <f>(F67-E67)/E67</f>
        <v>-4.406916641079528E-2</v>
      </c>
      <c r="H67" s="168">
        <v>293767.5</v>
      </c>
      <c r="I67" s="147">
        <f>(F67-H67)/H67</f>
        <v>-4.1221374045801527E-2</v>
      </c>
    </row>
    <row r="68" spans="1:9" ht="16.5">
      <c r="A68" s="35"/>
      <c r="B68" s="155" t="s">
        <v>60</v>
      </c>
      <c r="C68" s="142" t="s">
        <v>129</v>
      </c>
      <c r="D68" s="140" t="s">
        <v>206</v>
      </c>
      <c r="E68" s="163">
        <v>2891093.333333333</v>
      </c>
      <c r="F68" s="162">
        <v>3145779</v>
      </c>
      <c r="G68" s="147">
        <f>(F68-E68)/E68</f>
        <v>8.809320118801664E-2</v>
      </c>
      <c r="H68" s="162">
        <v>3145779</v>
      </c>
      <c r="I68" s="147">
        <f>(F68-H68)/H68</f>
        <v>0</v>
      </c>
    </row>
    <row r="69" spans="1:9" ht="16.5">
      <c r="A69" s="35"/>
      <c r="B69" s="155" t="s">
        <v>61</v>
      </c>
      <c r="C69" s="142" t="s">
        <v>130</v>
      </c>
      <c r="D69" s="140" t="s">
        <v>207</v>
      </c>
      <c r="E69" s="163">
        <v>893088</v>
      </c>
      <c r="F69" s="162">
        <v>812084</v>
      </c>
      <c r="G69" s="147">
        <f>(F69-E69)/E69</f>
        <v>-9.070102834211187E-2</v>
      </c>
      <c r="H69" s="162">
        <v>812084</v>
      </c>
      <c r="I69" s="147">
        <f>(F69-H69)/H69</f>
        <v>0</v>
      </c>
    </row>
    <row r="70" spans="1:9" ht="16.5">
      <c r="A70" s="35"/>
      <c r="B70" s="155" t="s">
        <v>62</v>
      </c>
      <c r="C70" s="142" t="s">
        <v>131</v>
      </c>
      <c r="D70" s="140" t="s">
        <v>125</v>
      </c>
      <c r="E70" s="163">
        <v>597494.72619047621</v>
      </c>
      <c r="F70" s="162">
        <v>586339</v>
      </c>
      <c r="G70" s="147">
        <f>(F70-E70)/E70</f>
        <v>-1.8670836245874851E-2</v>
      </c>
      <c r="H70" s="162">
        <v>586339</v>
      </c>
      <c r="I70" s="147">
        <f>(F70-H70)/H70</f>
        <v>0</v>
      </c>
    </row>
    <row r="71" spans="1:9" ht="16.5">
      <c r="A71" s="35"/>
      <c r="B71" s="155" t="s">
        <v>64</v>
      </c>
      <c r="C71" s="142" t="s">
        <v>133</v>
      </c>
      <c r="D71" s="140" t="s">
        <v>127</v>
      </c>
      <c r="E71" s="163">
        <v>218676.22067385112</v>
      </c>
      <c r="F71" s="162">
        <v>219652.875</v>
      </c>
      <c r="G71" s="147">
        <f>(F71-E71)/E71</f>
        <v>4.46621184113811E-3</v>
      </c>
      <c r="H71" s="162">
        <v>219652.875</v>
      </c>
      <c r="I71" s="147">
        <f>(F71-H71)/H71</f>
        <v>0</v>
      </c>
    </row>
    <row r="72" spans="1:9" ht="16.5" customHeight="1" thickBot="1">
      <c r="A72" s="35"/>
      <c r="B72" s="155" t="s">
        <v>59</v>
      </c>
      <c r="C72" s="142" t="s">
        <v>128</v>
      </c>
      <c r="D72" s="139" t="s">
        <v>124</v>
      </c>
      <c r="E72" s="166">
        <v>412125.27499070973</v>
      </c>
      <c r="F72" s="171">
        <v>499757.14285714284</v>
      </c>
      <c r="G72" s="153">
        <f>(F72-E72)/E72</f>
        <v>0.21263405373137703</v>
      </c>
      <c r="H72" s="171">
        <v>491668.125</v>
      </c>
      <c r="I72" s="153">
        <f>(F72-H72)/H72</f>
        <v>1.6452190910571721E-2</v>
      </c>
    </row>
    <row r="73" spans="1:9" ht="15.75" customHeight="1" thickBot="1">
      <c r="A73" s="208" t="s">
        <v>205</v>
      </c>
      <c r="B73" s="209"/>
      <c r="C73" s="209"/>
      <c r="D73" s="210"/>
      <c r="E73" s="77">
        <f>SUM(E67:E72)</f>
        <v>5307120.2114383699</v>
      </c>
      <c r="F73" s="77">
        <f>SUM(F67:F72)</f>
        <v>5545270.0178571427</v>
      </c>
      <c r="G73" s="96">
        <f t="shared" ref="G73" si="10">(F73-E73)/E73</f>
        <v>4.4873640869391176E-2</v>
      </c>
      <c r="H73" s="77">
        <f>SUM(H67:H72)</f>
        <v>5549290.5</v>
      </c>
      <c r="I73" s="97">
        <f t="shared" ref="I73" si="11">(F73-H73)/H73</f>
        <v>-7.245038159125524E-4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68</v>
      </c>
      <c r="C75" s="144" t="s">
        <v>138</v>
      </c>
      <c r="D75" s="146" t="s">
        <v>134</v>
      </c>
      <c r="E75" s="160">
        <v>305669.96852471202</v>
      </c>
      <c r="F75" s="160">
        <v>313053</v>
      </c>
      <c r="G75" s="147">
        <f>(F75-E75)/E75</f>
        <v>2.4153604329929763E-2</v>
      </c>
      <c r="H75" s="160">
        <v>313053</v>
      </c>
      <c r="I75" s="147">
        <f>(F75-H75)/H75</f>
        <v>0</v>
      </c>
    </row>
    <row r="76" spans="1:9" ht="16.5">
      <c r="A76" s="35"/>
      <c r="B76" s="155" t="s">
        <v>67</v>
      </c>
      <c r="C76" s="142" t="s">
        <v>139</v>
      </c>
      <c r="D76" s="140" t="s">
        <v>135</v>
      </c>
      <c r="E76" s="163">
        <v>206615.01666666666</v>
      </c>
      <c r="F76" s="163">
        <v>205541.14285714287</v>
      </c>
      <c r="G76" s="147">
        <f>(F76-E76)/E76</f>
        <v>-5.1974625409550012E-3</v>
      </c>
      <c r="H76" s="163">
        <v>205541.14285714287</v>
      </c>
      <c r="I76" s="147">
        <f>(F76-H76)/H76</f>
        <v>0</v>
      </c>
    </row>
    <row r="77" spans="1:9" ht="16.5">
      <c r="A77" s="35"/>
      <c r="B77" s="155" t="s">
        <v>69</v>
      </c>
      <c r="C77" s="142" t="s">
        <v>140</v>
      </c>
      <c r="D77" s="140" t="s">
        <v>136</v>
      </c>
      <c r="E77" s="163">
        <v>93964.874119087443</v>
      </c>
      <c r="F77" s="163">
        <v>98029.28571428571</v>
      </c>
      <c r="G77" s="147">
        <f>(F77-E77)/E77</f>
        <v>4.3254584580693312E-2</v>
      </c>
      <c r="H77" s="163">
        <v>98029.28571428571</v>
      </c>
      <c r="I77" s="147">
        <f>(F77-H77)/H77</f>
        <v>0</v>
      </c>
    </row>
    <row r="78" spans="1:9" ht="16.5">
      <c r="A78" s="35"/>
      <c r="B78" s="155" t="s">
        <v>70</v>
      </c>
      <c r="C78" s="142" t="s">
        <v>141</v>
      </c>
      <c r="D78" s="140" t="s">
        <v>137</v>
      </c>
      <c r="E78" s="163">
        <v>133377.874098848</v>
      </c>
      <c r="F78" s="163">
        <v>157872</v>
      </c>
      <c r="G78" s="147">
        <f>(F78-E78)/E78</f>
        <v>0.18364459672673369</v>
      </c>
      <c r="H78" s="163">
        <v>157872</v>
      </c>
      <c r="I78" s="147">
        <f>(F78-H78)/H78</f>
        <v>0</v>
      </c>
    </row>
    <row r="79" spans="1:9" ht="16.5" customHeight="1" thickBot="1">
      <c r="A79" s="36"/>
      <c r="B79" s="155" t="s">
        <v>71</v>
      </c>
      <c r="C79" s="142" t="s">
        <v>200</v>
      </c>
      <c r="D79" s="139" t="s">
        <v>134</v>
      </c>
      <c r="E79" s="166">
        <v>124334.51153536479</v>
      </c>
      <c r="F79" s="166">
        <v>132756</v>
      </c>
      <c r="G79" s="147">
        <f>(F79-E79)/E79</f>
        <v>6.7732509346287731E-2</v>
      </c>
      <c r="H79" s="166">
        <v>132756</v>
      </c>
      <c r="I79" s="147">
        <f>(F79-H79)/H79</f>
        <v>0</v>
      </c>
    </row>
    <row r="80" spans="1:9" ht="15.75" customHeight="1" thickBot="1">
      <c r="A80" s="208" t="s">
        <v>193</v>
      </c>
      <c r="B80" s="209"/>
      <c r="C80" s="209"/>
      <c r="D80" s="210"/>
      <c r="E80" s="77">
        <f>SUM(E75:E79)</f>
        <v>863962.24494467885</v>
      </c>
      <c r="F80" s="77">
        <f>SUM(F75:F79)</f>
        <v>907251.42857142852</v>
      </c>
      <c r="G80" s="96">
        <f t="shared" ref="G80" si="12">(F80-E80)/E80</f>
        <v>5.0105411295515066E-2</v>
      </c>
      <c r="H80" s="77">
        <f>SUM(H75:H79)</f>
        <v>907251.42857142852</v>
      </c>
      <c r="I80" s="97">
        <f t="shared" ref="I80" si="13">(F80-H80)/H80</f>
        <v>0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78</v>
      </c>
      <c r="C82" s="142" t="s">
        <v>149</v>
      </c>
      <c r="D82" s="146" t="s">
        <v>147</v>
      </c>
      <c r="E82" s="160">
        <v>132037.01555183946</v>
      </c>
      <c r="F82" s="160">
        <v>143819</v>
      </c>
      <c r="G82" s="148">
        <f>(F82-E82)/E82</f>
        <v>8.9232435305497931E-2</v>
      </c>
      <c r="H82" s="160">
        <v>145214.33333333334</v>
      </c>
      <c r="I82" s="148">
        <f>(F82-H82)/H82</f>
        <v>-9.6087851750172246E-3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105951.58333333333</v>
      </c>
      <c r="F83" s="154">
        <v>91157.625</v>
      </c>
      <c r="G83" s="147">
        <f>(F83-E83)/E83</f>
        <v>-0.13962942192935607</v>
      </c>
      <c r="H83" s="154">
        <v>91157.625</v>
      </c>
      <c r="I83" s="147">
        <f>(F83-H83)/H83</f>
        <v>0</v>
      </c>
    </row>
    <row r="84" spans="1:11" ht="16.5">
      <c r="A84" s="35"/>
      <c r="B84" s="155" t="s">
        <v>77</v>
      </c>
      <c r="C84" s="142" t="s">
        <v>146</v>
      </c>
      <c r="D84" s="140" t="s">
        <v>162</v>
      </c>
      <c r="E84" s="163">
        <v>94077.138706955273</v>
      </c>
      <c r="F84" s="163">
        <v>90933.375</v>
      </c>
      <c r="G84" s="147">
        <f>(F84-E84)/E84</f>
        <v>-3.3416872049520034E-2</v>
      </c>
      <c r="H84" s="163">
        <v>90933.375</v>
      </c>
      <c r="I84" s="147">
        <f>(F84-H84)/H84</f>
        <v>0</v>
      </c>
    </row>
    <row r="85" spans="1:11" ht="16.5">
      <c r="A85" s="35"/>
      <c r="B85" s="155" t="s">
        <v>79</v>
      </c>
      <c r="C85" s="142" t="s">
        <v>155</v>
      </c>
      <c r="D85" s="140" t="s">
        <v>156</v>
      </c>
      <c r="E85" s="163">
        <v>573444.68819676701</v>
      </c>
      <c r="F85" s="163">
        <v>577967</v>
      </c>
      <c r="G85" s="147">
        <f>(F85-E85)/E85</f>
        <v>7.8862214548602576E-3</v>
      </c>
      <c r="H85" s="163">
        <v>577967</v>
      </c>
      <c r="I85" s="147">
        <f>(F85-H85)/H85</f>
        <v>0</v>
      </c>
    </row>
    <row r="86" spans="1:11" ht="16.5">
      <c r="A86" s="35"/>
      <c r="B86" s="155" t="s">
        <v>74</v>
      </c>
      <c r="C86" s="142" t="s">
        <v>144</v>
      </c>
      <c r="D86" s="151" t="s">
        <v>142</v>
      </c>
      <c r="E86" s="172">
        <v>71087.94642857142</v>
      </c>
      <c r="F86" s="172">
        <v>70606.71428571429</v>
      </c>
      <c r="G86" s="147">
        <f>(F86-E86)/E86</f>
        <v>-6.7695322067105775E-3</v>
      </c>
      <c r="H86" s="172">
        <v>70414.5</v>
      </c>
      <c r="I86" s="147">
        <f>(F86-H86)/H86</f>
        <v>2.7297543221110692E-3</v>
      </c>
    </row>
    <row r="87" spans="1:11" ht="16.5">
      <c r="A87" s="35"/>
      <c r="B87" s="155" t="s">
        <v>80</v>
      </c>
      <c r="C87" s="142" t="s">
        <v>151</v>
      </c>
      <c r="D87" s="151" t="s">
        <v>150</v>
      </c>
      <c r="E87" s="172">
        <v>198513.83333333331</v>
      </c>
      <c r="F87" s="172">
        <v>302176.875</v>
      </c>
      <c r="G87" s="147">
        <f>(F87-E87)/E87</f>
        <v>0.52219555648095073</v>
      </c>
      <c r="H87" s="172">
        <v>300993.33333333331</v>
      </c>
      <c r="I87" s="147">
        <f>(F87-H87)/H87</f>
        <v>3.9321192052980776E-3</v>
      </c>
    </row>
    <row r="88" spans="1:11" ht="16.5" customHeight="1" thickBot="1">
      <c r="A88" s="33"/>
      <c r="B88" s="156" t="s">
        <v>75</v>
      </c>
      <c r="C88" s="143" t="s">
        <v>148</v>
      </c>
      <c r="D88" s="139" t="s">
        <v>145</v>
      </c>
      <c r="E88" s="166">
        <v>51614.269788182835</v>
      </c>
      <c r="F88" s="166">
        <v>57408</v>
      </c>
      <c r="G88" s="149">
        <f>(F88-E88)/E88</f>
        <v>0.11225055077973123</v>
      </c>
      <c r="H88" s="166">
        <v>57023.571428571428</v>
      </c>
      <c r="I88" s="149">
        <f>(F88-H88)/H88</f>
        <v>6.7415730337078835E-3</v>
      </c>
    </row>
    <row r="89" spans="1:11" ht="15.75" customHeight="1" thickBot="1">
      <c r="A89" s="208" t="s">
        <v>194</v>
      </c>
      <c r="B89" s="209"/>
      <c r="C89" s="209"/>
      <c r="D89" s="210"/>
      <c r="E89" s="77">
        <f>SUM(E82:E88)</f>
        <v>1226726.4753389827</v>
      </c>
      <c r="F89" s="77">
        <f>SUM(F82:F88)</f>
        <v>1334068.5892857143</v>
      </c>
      <c r="G89" s="104">
        <f t="shared" ref="G89:G90" si="14">(F89-E89)/E89</f>
        <v>8.7502891724147144E-2</v>
      </c>
      <c r="H89" s="77">
        <f>SUM(H82:H88)</f>
        <v>1333703.7380952381</v>
      </c>
      <c r="I89" s="97">
        <f t="shared" ref="I89:I90" si="15">(F89-H89)/H89</f>
        <v>2.7356239624647366E-4</v>
      </c>
    </row>
    <row r="90" spans="1:11" ht="15.75" customHeight="1" thickBot="1">
      <c r="A90" s="208" t="s">
        <v>195</v>
      </c>
      <c r="B90" s="209"/>
      <c r="C90" s="209"/>
      <c r="D90" s="210"/>
      <c r="E90" s="92">
        <f>SUM(E89+E80+E73+E65+E54+E46+E38+E31)</f>
        <v>20749468.924704373</v>
      </c>
      <c r="F90" s="92">
        <f>SUM(F31,F38,F46,F54,F65,F73,F80,F89)</f>
        <v>22365080.02142857</v>
      </c>
      <c r="G90" s="94">
        <f t="shared" si="14"/>
        <v>7.7862768564676194E-2</v>
      </c>
      <c r="H90" s="92">
        <f>SUM(H31,H38,H46,H54,H65,H73,H80,H89)</f>
        <v>22417622.461706351</v>
      </c>
      <c r="I90" s="105">
        <f t="shared" si="15"/>
        <v>-2.3438007472707696E-3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75:I79">
    <sortCondition ref="I75:I79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194" bestFit="1" customWidth="1"/>
    <col min="12" max="12" width="9.140625" style="19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193"/>
      <c r="F9" s="193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02" t="s">
        <v>3</v>
      </c>
      <c r="B13" s="202"/>
      <c r="C13" s="204" t="s">
        <v>0</v>
      </c>
      <c r="D13" s="198" t="s">
        <v>211</v>
      </c>
      <c r="E13" s="198" t="s">
        <v>212</v>
      </c>
      <c r="F13" s="198" t="s">
        <v>213</v>
      </c>
      <c r="G13" s="198" t="s">
        <v>214</v>
      </c>
      <c r="H13" s="198" t="s">
        <v>215</v>
      </c>
      <c r="I13" s="198" t="s">
        <v>216</v>
      </c>
    </row>
    <row r="14" spans="1:12" ht="26.25" customHeight="1" thickBot="1">
      <c r="A14" s="203"/>
      <c r="B14" s="203"/>
      <c r="C14" s="205"/>
      <c r="D14" s="218"/>
      <c r="E14" s="218"/>
      <c r="F14" s="218"/>
      <c r="G14" s="199"/>
      <c r="H14" s="218"/>
      <c r="I14" s="218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222"/>
    </row>
    <row r="16" spans="1:12" ht="18">
      <c r="A16" s="81"/>
      <c r="B16" s="184" t="s">
        <v>4</v>
      </c>
      <c r="C16" s="141" t="s">
        <v>163</v>
      </c>
      <c r="D16" s="223">
        <v>80000</v>
      </c>
      <c r="E16" s="223">
        <v>70000</v>
      </c>
      <c r="F16" s="223">
        <v>122500</v>
      </c>
      <c r="G16" s="134">
        <v>77500</v>
      </c>
      <c r="H16" s="134">
        <v>100000</v>
      </c>
      <c r="I16" s="134">
        <f>AVERAGE(D16:H16)</f>
        <v>90000</v>
      </c>
      <c r="K16" s="222"/>
      <c r="L16" s="224"/>
    </row>
    <row r="17" spans="1:16" ht="18">
      <c r="A17" s="82"/>
      <c r="B17" s="185" t="s">
        <v>5</v>
      </c>
      <c r="C17" s="142" t="s">
        <v>164</v>
      </c>
      <c r="D17" s="180">
        <v>80000</v>
      </c>
      <c r="E17" s="180">
        <v>100000</v>
      </c>
      <c r="F17" s="180">
        <v>110000</v>
      </c>
      <c r="G17" s="225">
        <v>70000</v>
      </c>
      <c r="H17" s="225">
        <v>91666</v>
      </c>
      <c r="I17" s="134">
        <f t="shared" ref="I17:I40" si="0">AVERAGE(D17:H17)</f>
        <v>90333.2</v>
      </c>
      <c r="K17" s="222"/>
      <c r="L17" s="224"/>
    </row>
    <row r="18" spans="1:16" ht="18">
      <c r="A18" s="82"/>
      <c r="B18" s="185" t="s">
        <v>6</v>
      </c>
      <c r="C18" s="142" t="s">
        <v>165</v>
      </c>
      <c r="D18" s="180">
        <v>75000</v>
      </c>
      <c r="E18" s="180">
        <v>75000</v>
      </c>
      <c r="F18" s="180">
        <v>100000</v>
      </c>
      <c r="G18" s="225">
        <v>70000</v>
      </c>
      <c r="H18" s="225">
        <v>91666</v>
      </c>
      <c r="I18" s="134">
        <f t="shared" si="0"/>
        <v>82333.2</v>
      </c>
      <c r="K18" s="222"/>
      <c r="L18" s="224"/>
    </row>
    <row r="19" spans="1:16" ht="18">
      <c r="A19" s="82"/>
      <c r="B19" s="185" t="s">
        <v>7</v>
      </c>
      <c r="C19" s="142" t="s">
        <v>166</v>
      </c>
      <c r="D19" s="180">
        <v>50000</v>
      </c>
      <c r="E19" s="180">
        <v>45000</v>
      </c>
      <c r="F19" s="180">
        <v>75000</v>
      </c>
      <c r="G19" s="225">
        <v>50000</v>
      </c>
      <c r="H19" s="225">
        <v>50000</v>
      </c>
      <c r="I19" s="134">
        <f t="shared" si="0"/>
        <v>54000</v>
      </c>
      <c r="K19" s="222"/>
      <c r="L19" s="224"/>
      <c r="P19" s="194"/>
    </row>
    <row r="20" spans="1:16" ht="18">
      <c r="A20" s="82"/>
      <c r="B20" s="185" t="s">
        <v>8</v>
      </c>
      <c r="C20" s="142" t="s">
        <v>167</v>
      </c>
      <c r="D20" s="180">
        <v>170000</v>
      </c>
      <c r="E20" s="180">
        <v>100000</v>
      </c>
      <c r="F20" s="180">
        <v>250000</v>
      </c>
      <c r="G20" s="225">
        <v>175000</v>
      </c>
      <c r="H20" s="225">
        <v>191666</v>
      </c>
      <c r="I20" s="134">
        <f t="shared" si="0"/>
        <v>177333.2</v>
      </c>
      <c r="K20" s="222"/>
      <c r="L20" s="224"/>
    </row>
    <row r="21" spans="1:16" ht="18.75" customHeight="1">
      <c r="A21" s="82"/>
      <c r="B21" s="185" t="s">
        <v>9</v>
      </c>
      <c r="C21" s="142" t="s">
        <v>168</v>
      </c>
      <c r="D21" s="180">
        <v>75000</v>
      </c>
      <c r="E21" s="180">
        <v>50000</v>
      </c>
      <c r="F21" s="180">
        <v>100000</v>
      </c>
      <c r="G21" s="225">
        <v>40000</v>
      </c>
      <c r="H21" s="225">
        <v>78333</v>
      </c>
      <c r="I21" s="134">
        <f t="shared" si="0"/>
        <v>68666.600000000006</v>
      </c>
      <c r="K21" s="222"/>
      <c r="L21" s="224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65000</v>
      </c>
      <c r="F22" s="180">
        <v>62500</v>
      </c>
      <c r="G22" s="225">
        <v>65000</v>
      </c>
      <c r="H22" s="225">
        <v>50000</v>
      </c>
      <c r="I22" s="134">
        <f t="shared" si="0"/>
        <v>58500</v>
      </c>
      <c r="K22" s="222"/>
      <c r="L22" s="224"/>
    </row>
    <row r="23" spans="1:16" ht="18">
      <c r="A23" s="82"/>
      <c r="B23" s="185" t="s">
        <v>11</v>
      </c>
      <c r="C23" s="142" t="s">
        <v>170</v>
      </c>
      <c r="D23" s="180">
        <v>15000</v>
      </c>
      <c r="E23" s="180">
        <v>25000</v>
      </c>
      <c r="F23" s="180">
        <v>30000</v>
      </c>
      <c r="G23" s="225">
        <v>22500</v>
      </c>
      <c r="H23" s="225">
        <v>25000</v>
      </c>
      <c r="I23" s="134">
        <f t="shared" si="0"/>
        <v>23500</v>
      </c>
      <c r="K23" s="222"/>
      <c r="L23" s="224"/>
    </row>
    <row r="24" spans="1:16" ht="18">
      <c r="A24" s="82"/>
      <c r="B24" s="185" t="s">
        <v>12</v>
      </c>
      <c r="C24" s="142" t="s">
        <v>171</v>
      </c>
      <c r="D24" s="180">
        <v>15000</v>
      </c>
      <c r="E24" s="180">
        <v>25000</v>
      </c>
      <c r="F24" s="180">
        <v>35000</v>
      </c>
      <c r="G24" s="225">
        <v>22500</v>
      </c>
      <c r="H24" s="225">
        <v>25000</v>
      </c>
      <c r="I24" s="134">
        <f t="shared" si="0"/>
        <v>24500</v>
      </c>
      <c r="K24" s="222"/>
      <c r="L24" s="224"/>
    </row>
    <row r="25" spans="1:16" ht="18">
      <c r="A25" s="82"/>
      <c r="B25" s="185" t="s">
        <v>13</v>
      </c>
      <c r="C25" s="142" t="s">
        <v>172</v>
      </c>
      <c r="D25" s="180">
        <v>15000</v>
      </c>
      <c r="E25" s="180">
        <v>25000</v>
      </c>
      <c r="F25" s="180">
        <v>35000</v>
      </c>
      <c r="G25" s="225">
        <v>22500</v>
      </c>
      <c r="H25" s="225">
        <v>35000</v>
      </c>
      <c r="I25" s="134">
        <f t="shared" si="0"/>
        <v>26500</v>
      </c>
      <c r="K25" s="222"/>
      <c r="L25" s="224"/>
    </row>
    <row r="26" spans="1:16" ht="18">
      <c r="A26" s="82"/>
      <c r="B26" s="185" t="s">
        <v>14</v>
      </c>
      <c r="C26" s="142" t="s">
        <v>173</v>
      </c>
      <c r="D26" s="180">
        <v>15000</v>
      </c>
      <c r="E26" s="180">
        <v>25000</v>
      </c>
      <c r="F26" s="180">
        <v>35000</v>
      </c>
      <c r="G26" s="225">
        <v>22500</v>
      </c>
      <c r="H26" s="225">
        <v>25000</v>
      </c>
      <c r="I26" s="134">
        <f t="shared" si="0"/>
        <v>24500</v>
      </c>
      <c r="K26" s="222"/>
      <c r="L26" s="224"/>
    </row>
    <row r="27" spans="1:16" ht="18">
      <c r="A27" s="82"/>
      <c r="B27" s="185" t="s">
        <v>15</v>
      </c>
      <c r="C27" s="142" t="s">
        <v>174</v>
      </c>
      <c r="D27" s="180">
        <v>40000</v>
      </c>
      <c r="E27" s="180">
        <v>75000</v>
      </c>
      <c r="F27" s="180">
        <v>50000</v>
      </c>
      <c r="G27" s="225">
        <v>75000</v>
      </c>
      <c r="H27" s="225">
        <v>75000</v>
      </c>
      <c r="I27" s="134">
        <f t="shared" si="0"/>
        <v>63000</v>
      </c>
      <c r="K27" s="222"/>
      <c r="L27" s="224"/>
    </row>
    <row r="28" spans="1:16" ht="18">
      <c r="A28" s="82"/>
      <c r="B28" s="185" t="s">
        <v>16</v>
      </c>
      <c r="C28" s="142" t="s">
        <v>175</v>
      </c>
      <c r="D28" s="180">
        <v>15000</v>
      </c>
      <c r="E28" s="180">
        <v>25000</v>
      </c>
      <c r="F28" s="180">
        <v>30000</v>
      </c>
      <c r="G28" s="225">
        <v>22500</v>
      </c>
      <c r="H28" s="225">
        <v>28333</v>
      </c>
      <c r="I28" s="134">
        <f t="shared" si="0"/>
        <v>24166.6</v>
      </c>
      <c r="K28" s="222"/>
      <c r="L28" s="224"/>
    </row>
    <row r="29" spans="1:16" ht="18">
      <c r="A29" s="82"/>
      <c r="B29" s="185" t="s">
        <v>17</v>
      </c>
      <c r="C29" s="142" t="s">
        <v>176</v>
      </c>
      <c r="D29" s="180">
        <v>65000</v>
      </c>
      <c r="E29" s="180">
        <v>35000</v>
      </c>
      <c r="F29" s="180">
        <v>62500</v>
      </c>
      <c r="G29" s="225">
        <v>50000</v>
      </c>
      <c r="H29" s="225">
        <v>68333</v>
      </c>
      <c r="I29" s="134">
        <f t="shared" si="0"/>
        <v>56166.6</v>
      </c>
      <c r="K29" s="222"/>
      <c r="L29" s="224"/>
    </row>
    <row r="30" spans="1:16" ht="18">
      <c r="A30" s="82"/>
      <c r="B30" s="185" t="s">
        <v>18</v>
      </c>
      <c r="C30" s="142" t="s">
        <v>177</v>
      </c>
      <c r="D30" s="180">
        <v>75000</v>
      </c>
      <c r="E30" s="180">
        <v>150000</v>
      </c>
      <c r="F30" s="180">
        <v>200000</v>
      </c>
      <c r="G30" s="225">
        <v>50000</v>
      </c>
      <c r="H30" s="225">
        <v>56666</v>
      </c>
      <c r="I30" s="134">
        <f t="shared" si="0"/>
        <v>106333.2</v>
      </c>
      <c r="K30" s="222"/>
      <c r="L30" s="224"/>
    </row>
    <row r="31" spans="1:16" ht="16.5" customHeight="1" thickBot="1">
      <c r="A31" s="83"/>
      <c r="B31" s="186" t="s">
        <v>19</v>
      </c>
      <c r="C31" s="143" t="s">
        <v>178</v>
      </c>
      <c r="D31" s="181">
        <v>60000</v>
      </c>
      <c r="E31" s="181">
        <v>75000</v>
      </c>
      <c r="F31" s="181">
        <v>60000</v>
      </c>
      <c r="G31" s="136">
        <v>62500</v>
      </c>
      <c r="H31" s="136">
        <v>76666</v>
      </c>
      <c r="I31" s="134">
        <f t="shared" si="0"/>
        <v>66833.2</v>
      </c>
      <c r="K31" s="222"/>
      <c r="L31" s="224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226"/>
      <c r="L32" s="227"/>
    </row>
    <row r="33" spans="1:12" ht="18">
      <c r="A33" s="81"/>
      <c r="B33" s="184" t="s">
        <v>26</v>
      </c>
      <c r="C33" s="144" t="s">
        <v>179</v>
      </c>
      <c r="D33" s="223">
        <v>200000</v>
      </c>
      <c r="E33" s="223">
        <v>150000</v>
      </c>
      <c r="F33" s="223">
        <v>120000</v>
      </c>
      <c r="G33" s="134">
        <v>237500</v>
      </c>
      <c r="H33" s="134">
        <v>183333</v>
      </c>
      <c r="I33" s="134">
        <f t="shared" si="0"/>
        <v>178166.6</v>
      </c>
      <c r="K33" s="228"/>
      <c r="L33" s="224"/>
    </row>
    <row r="34" spans="1:12" ht="18">
      <c r="A34" s="82"/>
      <c r="B34" s="185" t="s">
        <v>27</v>
      </c>
      <c r="C34" s="142" t="s">
        <v>180</v>
      </c>
      <c r="D34" s="180">
        <v>200000</v>
      </c>
      <c r="E34" s="180">
        <v>150000</v>
      </c>
      <c r="F34" s="180">
        <v>120000</v>
      </c>
      <c r="G34" s="225">
        <v>237500</v>
      </c>
      <c r="H34" s="225">
        <v>183333</v>
      </c>
      <c r="I34" s="134">
        <f t="shared" si="0"/>
        <v>178166.6</v>
      </c>
      <c r="K34" s="228"/>
      <c r="L34" s="224"/>
    </row>
    <row r="35" spans="1:12" ht="18">
      <c r="A35" s="82"/>
      <c r="B35" s="184" t="s">
        <v>28</v>
      </c>
      <c r="C35" s="142" t="s">
        <v>181</v>
      </c>
      <c r="D35" s="180">
        <v>75000</v>
      </c>
      <c r="E35" s="180">
        <v>100000</v>
      </c>
      <c r="F35" s="180">
        <v>75000</v>
      </c>
      <c r="G35" s="225">
        <v>82500</v>
      </c>
      <c r="H35" s="225">
        <v>80000</v>
      </c>
      <c r="I35" s="134">
        <f t="shared" si="0"/>
        <v>82500</v>
      </c>
      <c r="K35" s="228"/>
      <c r="L35" s="224"/>
    </row>
    <row r="36" spans="1:12" ht="18">
      <c r="A36" s="82"/>
      <c r="B36" s="185" t="s">
        <v>29</v>
      </c>
      <c r="C36" s="142" t="s">
        <v>182</v>
      </c>
      <c r="D36" s="180">
        <v>85000</v>
      </c>
      <c r="E36" s="180">
        <v>60000</v>
      </c>
      <c r="F36" s="180">
        <v>70000</v>
      </c>
      <c r="G36" s="225">
        <v>150000</v>
      </c>
      <c r="H36" s="225">
        <v>106000</v>
      </c>
      <c r="I36" s="134">
        <f t="shared" si="0"/>
        <v>94200</v>
      </c>
      <c r="K36" s="228"/>
      <c r="L36" s="224"/>
    </row>
    <row r="37" spans="1:12" ht="16.5" customHeight="1" thickBot="1">
      <c r="A37" s="83"/>
      <c r="B37" s="184" t="s">
        <v>30</v>
      </c>
      <c r="C37" s="142" t="s">
        <v>183</v>
      </c>
      <c r="D37" s="180">
        <v>40000</v>
      </c>
      <c r="E37" s="180">
        <v>30000</v>
      </c>
      <c r="F37" s="180">
        <v>60000</v>
      </c>
      <c r="G37" s="225">
        <v>62500</v>
      </c>
      <c r="H37" s="225">
        <v>50000</v>
      </c>
      <c r="I37" s="134">
        <f t="shared" si="0"/>
        <v>48500</v>
      </c>
      <c r="K37" s="228"/>
      <c r="L37" s="224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226"/>
      <c r="L38" s="227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2000000</v>
      </c>
      <c r="F39" s="159">
        <v>1973400</v>
      </c>
      <c r="G39" s="159">
        <v>1480050</v>
      </c>
      <c r="H39" s="159">
        <v>1659450</v>
      </c>
      <c r="I39" s="159">
        <f t="shared" si="0"/>
        <v>1799320</v>
      </c>
      <c r="K39" s="228"/>
      <c r="L39" s="224"/>
    </row>
    <row r="40" spans="1:12" ht="18.75" thickBot="1">
      <c r="A40" s="83"/>
      <c r="B40" s="186" t="s">
        <v>32</v>
      </c>
      <c r="C40" s="143" t="s">
        <v>185</v>
      </c>
      <c r="D40" s="181">
        <v>1255800</v>
      </c>
      <c r="E40" s="181">
        <v>1250000</v>
      </c>
      <c r="F40" s="181">
        <v>1166100</v>
      </c>
      <c r="G40" s="136">
        <v>1076400</v>
      </c>
      <c r="H40" s="136">
        <v>1278225</v>
      </c>
      <c r="I40" s="136">
        <f t="shared" si="0"/>
        <v>1205305</v>
      </c>
      <c r="K40" s="228"/>
      <c r="L40" s="224"/>
    </row>
    <row r="41" spans="1:12" ht="15.75" thickBot="1">
      <c r="C41" s="229" t="s">
        <v>230</v>
      </c>
      <c r="D41" s="229">
        <f>SUM(D16:D40)</f>
        <v>4634500</v>
      </c>
      <c r="E41" s="229">
        <f t="shared" ref="E41:H41" si="1">SUM(E16:E40)</f>
        <v>4705000</v>
      </c>
      <c r="F41" s="229">
        <f t="shared" si="1"/>
        <v>4942000</v>
      </c>
      <c r="G41" s="229">
        <f t="shared" si="1"/>
        <v>4223950</v>
      </c>
      <c r="H41" s="229">
        <f t="shared" si="1"/>
        <v>4608670</v>
      </c>
      <c r="I41" s="84"/>
    </row>
    <row r="49" spans="11:12" s="118" customFormat="1">
      <c r="K49" s="194"/>
      <c r="L49" s="194"/>
    </row>
    <row r="50" spans="11:12" s="118" customFormat="1">
      <c r="K50" s="194"/>
      <c r="L50" s="194"/>
    </row>
    <row r="51" spans="11:12" s="118" customFormat="1">
      <c r="K51" s="194"/>
      <c r="L51" s="194"/>
    </row>
    <row r="52" spans="11:12" s="118" customFormat="1">
      <c r="K52" s="194"/>
      <c r="L52" s="194"/>
    </row>
    <row r="53" spans="11:12" s="118" customFormat="1">
      <c r="K53" s="194"/>
      <c r="L53" s="194"/>
    </row>
    <row r="54" spans="11:12" s="118" customFormat="1">
      <c r="K54" s="194"/>
      <c r="L54" s="194"/>
    </row>
    <row r="55" spans="11:12" s="118" customFormat="1">
      <c r="K55" s="194"/>
      <c r="L55" s="194"/>
    </row>
    <row r="56" spans="11:12" s="118" customFormat="1">
      <c r="K56" s="194"/>
      <c r="L56" s="194"/>
    </row>
    <row r="57" spans="11:12" s="118" customFormat="1">
      <c r="K57" s="194"/>
      <c r="L57" s="194"/>
    </row>
    <row r="58" spans="11:12" s="118" customFormat="1">
      <c r="K58" s="194"/>
      <c r="L58" s="194"/>
    </row>
    <row r="59" spans="11:12" s="118" customFormat="1">
      <c r="K59" s="194"/>
      <c r="L59" s="194"/>
    </row>
    <row r="60" spans="11:12" s="118" customFormat="1">
      <c r="K60" s="194"/>
      <c r="L60" s="194"/>
    </row>
    <row r="61" spans="11:12" s="118" customFormat="1">
      <c r="K61" s="194"/>
      <c r="L61" s="194"/>
    </row>
    <row r="62" spans="11:12" s="118" customFormat="1">
      <c r="K62" s="194"/>
      <c r="L62" s="194"/>
    </row>
    <row r="63" spans="11:12" s="118" customFormat="1">
      <c r="K63" s="194"/>
      <c r="L63" s="194"/>
    </row>
    <row r="64" spans="11:12" s="118" customFormat="1">
      <c r="K64" s="194"/>
      <c r="L64" s="194"/>
    </row>
    <row r="65" spans="11:12" s="118" customFormat="1">
      <c r="K65" s="194"/>
      <c r="L65" s="194"/>
    </row>
    <row r="66" spans="11:12" s="118" customFormat="1">
      <c r="K66" s="194"/>
      <c r="L66" s="194"/>
    </row>
    <row r="67" spans="11:12" s="118" customFormat="1">
      <c r="K67" s="194"/>
      <c r="L67" s="194"/>
    </row>
    <row r="68" spans="11:12" s="118" customFormat="1">
      <c r="K68" s="194"/>
      <c r="L68" s="194"/>
    </row>
    <row r="69" spans="11:12" s="118" customFormat="1">
      <c r="K69" s="194"/>
      <c r="L69" s="194"/>
    </row>
    <row r="70" spans="11:12" s="118" customFormat="1">
      <c r="K70" s="194"/>
      <c r="L70" s="194"/>
    </row>
    <row r="71" spans="11:12" s="118" customFormat="1">
      <c r="K71" s="194"/>
      <c r="L71" s="194"/>
    </row>
    <row r="72" spans="11:12" s="118" customFormat="1">
      <c r="K72" s="194"/>
      <c r="L72" s="194"/>
    </row>
    <row r="73" spans="11:12" s="118" customFormat="1">
      <c r="K73" s="194"/>
      <c r="L73" s="194"/>
    </row>
    <row r="74" spans="11:12" s="118" customFormat="1">
      <c r="K74" s="194"/>
      <c r="L74" s="194"/>
    </row>
    <row r="75" spans="11:12" s="118" customFormat="1">
      <c r="K75" s="194"/>
      <c r="L75" s="194"/>
    </row>
    <row r="76" spans="11:12" s="118" customFormat="1">
      <c r="K76" s="194"/>
      <c r="L76" s="194"/>
    </row>
    <row r="77" spans="11:12" s="118" customFormat="1">
      <c r="K77" s="194"/>
      <c r="L77" s="194"/>
    </row>
    <row r="78" spans="11:12" s="118" customFormat="1">
      <c r="K78" s="194"/>
      <c r="L78" s="194"/>
    </row>
    <row r="79" spans="11:12" s="118" customFormat="1">
      <c r="K79" s="194"/>
      <c r="L79" s="194"/>
    </row>
    <row r="80" spans="11:12" s="118" customFormat="1">
      <c r="K80" s="194"/>
      <c r="L80" s="194"/>
    </row>
    <row r="81" spans="11:12" s="118" customFormat="1">
      <c r="K81" s="194"/>
      <c r="L81" s="194"/>
    </row>
    <row r="82" spans="11:12" s="118" customFormat="1">
      <c r="K82" s="194"/>
      <c r="L82" s="194"/>
    </row>
    <row r="83" spans="11:12" s="118" customFormat="1">
      <c r="K83" s="194"/>
      <c r="L83" s="194"/>
    </row>
    <row r="84" spans="11:12" s="118" customFormat="1">
      <c r="K84" s="194"/>
      <c r="L84" s="194"/>
    </row>
    <row r="85" spans="11:12" s="118" customFormat="1">
      <c r="K85" s="194"/>
      <c r="L85" s="194"/>
    </row>
    <row r="86" spans="11:12" s="118" customFormat="1">
      <c r="K86" s="194"/>
      <c r="L86" s="194"/>
    </row>
    <row r="87" spans="11:12" s="118" customFormat="1">
      <c r="K87" s="194"/>
      <c r="L87" s="194"/>
    </row>
    <row r="88" spans="11:12" s="118" customFormat="1">
      <c r="K88" s="194"/>
      <c r="L88" s="194"/>
    </row>
    <row r="89" spans="11:12" s="118" customFormat="1">
      <c r="K89" s="194"/>
      <c r="L89" s="194"/>
    </row>
    <row r="90" spans="11:12" s="118" customFormat="1">
      <c r="K90" s="194"/>
      <c r="L90" s="194"/>
    </row>
    <row r="91" spans="11:12" s="118" customFormat="1">
      <c r="K91" s="194"/>
      <c r="L91" s="194"/>
    </row>
    <row r="92" spans="11:12" s="118" customFormat="1">
      <c r="K92" s="194"/>
      <c r="L92" s="19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05-05-2025</vt:lpstr>
      <vt:lpstr>By Order</vt:lpstr>
      <vt:lpstr>All Stores</vt:lpstr>
      <vt:lpstr>'05-05-2025'!Print_Titles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2025-05-08T07:47:02Z</cp:lastPrinted>
  <dcterms:created xsi:type="dcterms:W3CDTF">2010-10-20T06:23:14Z</dcterms:created>
  <dcterms:modified xsi:type="dcterms:W3CDTF">2025-05-08T07:47:33Z</dcterms:modified>
</cp:coreProperties>
</file>