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6-05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'26-05-2025'!$12:$14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4" i="11"/>
  <c r="G84" i="11"/>
  <c r="I83" i="11"/>
  <c r="G83" i="11"/>
  <c r="I82" i="11"/>
  <c r="G82" i="11"/>
  <c r="I88" i="11"/>
  <c r="G88" i="11"/>
  <c r="I75" i="11"/>
  <c r="G75" i="11"/>
  <c r="I78" i="11"/>
  <c r="G78" i="11"/>
  <c r="I77" i="11"/>
  <c r="G77" i="11"/>
  <c r="I79" i="11"/>
  <c r="G79" i="11"/>
  <c r="I76" i="11"/>
  <c r="G76" i="11"/>
  <c r="I67" i="11"/>
  <c r="G67" i="11"/>
  <c r="I70" i="11"/>
  <c r="G70" i="11"/>
  <c r="I72" i="11"/>
  <c r="G72" i="11"/>
  <c r="I68" i="11"/>
  <c r="G68" i="11"/>
  <c r="I69" i="11"/>
  <c r="G69" i="11"/>
  <c r="I71" i="11"/>
  <c r="G71" i="11"/>
  <c r="I59" i="11"/>
  <c r="G59" i="11"/>
  <c r="I56" i="11"/>
  <c r="G56" i="11"/>
  <c r="I60" i="11"/>
  <c r="G60" i="11"/>
  <c r="I63" i="11"/>
  <c r="G63" i="11"/>
  <c r="I61" i="11"/>
  <c r="G61" i="11"/>
  <c r="I62" i="11"/>
  <c r="G62" i="11"/>
  <c r="I64" i="11"/>
  <c r="G64" i="11"/>
  <c r="I57" i="11"/>
  <c r="G57" i="11"/>
  <c r="I58" i="11"/>
  <c r="G58" i="11"/>
  <c r="I52" i="11"/>
  <c r="G52" i="11"/>
  <c r="I51" i="11"/>
  <c r="G51" i="11"/>
  <c r="I50" i="11"/>
  <c r="G50" i="11"/>
  <c r="I49" i="11"/>
  <c r="G49" i="11"/>
  <c r="I48" i="11"/>
  <c r="G48" i="11"/>
  <c r="I53" i="11"/>
  <c r="G53" i="11"/>
  <c r="I44" i="11"/>
  <c r="G44" i="11"/>
  <c r="I43" i="11"/>
  <c r="G43" i="11"/>
  <c r="I42" i="11"/>
  <c r="G42" i="11"/>
  <c r="I41" i="11"/>
  <c r="G41" i="11"/>
  <c r="I45" i="11"/>
  <c r="G45" i="11"/>
  <c r="I40" i="11"/>
  <c r="G40" i="11"/>
  <c r="I34" i="11"/>
  <c r="G34" i="11"/>
  <c r="I33" i="11"/>
  <c r="G33" i="11"/>
  <c r="I37" i="11"/>
  <c r="G37" i="11"/>
  <c r="I35" i="11"/>
  <c r="G35" i="11"/>
  <c r="I36" i="11"/>
  <c r="G36" i="11"/>
  <c r="I16" i="11"/>
  <c r="G16" i="11"/>
  <c r="I29" i="11"/>
  <c r="G29" i="11"/>
  <c r="I17" i="11"/>
  <c r="G17" i="11"/>
  <c r="I25" i="11"/>
  <c r="G25" i="11"/>
  <c r="I27" i="11"/>
  <c r="G27" i="11"/>
  <c r="I21" i="11"/>
  <c r="G21" i="11"/>
  <c r="I22" i="11"/>
  <c r="G22" i="11"/>
  <c r="I24" i="11"/>
  <c r="G24" i="11"/>
  <c r="I23" i="11"/>
  <c r="G23" i="11"/>
  <c r="I28" i="11"/>
  <c r="G28" i="11"/>
  <c r="I30" i="11"/>
  <c r="G30" i="11"/>
  <c r="I18" i="11"/>
  <c r="G18" i="11"/>
  <c r="I20" i="11"/>
  <c r="G20" i="11"/>
  <c r="I19" i="11"/>
  <c r="G19" i="11"/>
  <c r="I26" i="11"/>
  <c r="G26" i="11"/>
  <c r="I15" i="11"/>
  <c r="G15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<sst xmlns="http://schemas.openxmlformats.org/spreadsheetml/2006/main" count="852" uniqueCount="231">
  <si>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</si>
  <si>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</si>
  <si>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</si>
  <si>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</si>
  <si>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</si>
  <si>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</si>
  <si>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</si>
  <si>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</si>
  <si>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</si>
  <si>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</si>
  <si>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</si>
  <si>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</si>
  <si>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</si>
  <si>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</si>
  <si>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</si>
  <si>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</si>
  <si>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</si>
  <si>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</si>
  <si>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</si>
  <si>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</si>
  <si>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</si>
  <si>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</si>
  <si>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</si>
  <si>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</si>
  <si>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</si>
  <si>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</si>
  <si>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</si>
  <si>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</si>
  <si>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</si>
  <si>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</si>
  <si>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</si>
  <si>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</si>
  <si>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</si>
  <si>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</si>
  <si>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</si>
  <si>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</si>
  <si>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</si>
  <si>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</si>
  <si>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</si>
  <si>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</si>
  <si>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</si>
  <si>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</si>
  <si>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</si>
  <si>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</si>
  <si>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</si>
  <si>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</si>
  <si>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</si>
  <si>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</si>
  <si>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</si>
  <si>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</si>
  <si>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</si>
  <si>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</si>
  <si>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</si>
  <si>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</si>
  <si>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</si>
  <si>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</si>
  <si>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</si>
  <si>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</si>
  <si>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</si>
  <si>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</si>
  <si>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</si>
  <si>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</si>
  <si>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</si>
  <si>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</si>
  <si>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</si>
  <si>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</si>
  <si>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</si>
  <si>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</si>
  <si>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</si>
  <si>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</si>
  <si>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</si>
  <si>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</si>
  <si>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</si>
  <si>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</si>
  <si>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</si>
  <si>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</si>
  <si>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</si>
  <si>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</si>
  <si>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</si>
  <si>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</si>
  <si>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</si>
  <si>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</si>
  <si>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</si>
  <si>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</si>
  <si>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</si>
  <si>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</si>
  <si>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</si>
  <si>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</si>
  <si>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</si>
  <si>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</si>
  <si>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</si>
  <si>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</si>
  <si>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</si>
  <si>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</si>
  <si>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</si>
  <si>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</si>
  <si>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</si>
  <si>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</si>
  <si>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</si>
  <si>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</si>
  <si>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</si>
  <si>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</si>
  <si>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</si>
  <si>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</si>
  <si>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</si>
  <si>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</si>
  <si>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</si>
  <si>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</si>
  <si>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</si>
  <si>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</si>
  <si>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</si>
  <si>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</si>
  <si>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</si>
  <si>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</si>
  <si>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</si>
  <si>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</si>
  <si>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</si>
  <si>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</si>
  <si>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</si>
  <si>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</si>
  <si>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</si>
  <si>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</si>
  <si>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</si>
  <si>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</si>
  <si>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</si>
  <si>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</si>
  <si>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</si>
  <si>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</si>
  <si>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</si>
  <si>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</si>
  <si>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</si>
  <si>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</si>
  <si>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</si>
  <si>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</si>
  <si>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</si>
  <si>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</si>
  <si>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</si>
  <si>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</si>
  <si>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</si>
  <si>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</si>
  <si>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</si>
  <si>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</si>
  <si>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</si>
  <si>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</si>
  <si>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</si>
  <si>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</si>
  <si>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</si>
  <si>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</si>
  <si>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</si>
  <si>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</si>
  <si>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</si>
  <si>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</si>
  <si>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</si>
  <si>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</si>
  <si>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</si>
  <si>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</si>
  <si>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</si>
  <si>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</si>
  <si>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</si>
  <si>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</si>
  <si>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</si>
  <si>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</si>
  <si>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</si>
  <si>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</si>
  <si>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</si>
  <si>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</si>
  <si>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</si>
  <si>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</si>
  <si>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</si>
  <si>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</si>
  <si>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</si>
  <si>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</si>
  <si>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</si>
  <si>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</si>
  <si>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</si>
  <si>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</si>
  <si>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</si>
  <si>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</si>
  <si>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</si>
  <si>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</si>
  <si>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</si>
  <si>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</si>
  <si>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</si>
  <si>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</si>
  <si>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</si>
  <si>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</si>
  <si>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</si>
  <si>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</si>
  <si>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</si>
  <si>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</si>
  <si>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</si>
  <si>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</si>
  <si>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</si>
  <si>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</si>
  <si>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</si>
  <si>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</si>
  <si>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</si>
  <si>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</si>
  <si>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</si>
  <si>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</si>
  <si>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</si>
  <si>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</si>
  <si>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</si>
  <si>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</si>
  <si>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</si>
  <si>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</si>
  <si>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</si>
  <si>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</si>
  <si>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</si>
  <si>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</si>
  <si>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</si>
  <si>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</si>
  <si>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</si>
  <si>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</si>
  <si>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</si>
  <si>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</si>
  <si>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</si>
  <si>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</si>
  <si>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</si>
  <si>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أيار 2024 (ل.ل.)</t>
  </si>
  <si>
    <t>المجموع</t>
  </si>
  <si>
    <t>معدل أسعار  السوبرماركات في 19-05-2025(ل.ل.)</t>
  </si>
  <si>
    <t>معدل أسعار المحلات والملاحم في 19-05-2025 (ل.ل.)</t>
  </si>
  <si>
    <t>المعدل العام للأسعار في 19-05-2025  (ل.ل.)</t>
  </si>
  <si>
    <t xml:space="preserve"> التاريخ 26 أيار 2025 </t>
  </si>
  <si>
    <t xml:space="preserve"> التاريخ 26 أيار 2025</t>
  </si>
  <si>
    <t>معدل أسعار  السوبرماركات في 26-05-2025(ل.ل.)</t>
  </si>
  <si>
    <t>معدل أسعار المحلات والملاحم في 26-05-2025 (ل.ل.)</t>
  </si>
  <si>
    <t>معدل أسعار  السوبرماركات في 26-05-2025 (ل.ل.)</t>
  </si>
  <si>
    <t>المعدل العام للأسعار في 26-05-2025 (ل.ل.)</t>
  </si>
  <si>
    <t>المعدل العام للأسعار في 26-05-2025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</si>
</sst>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219</v>
      </c>
      <c r="F12" s="207" t="s">
        <v>226</v>
      </c>
      <c r="G12" s="207" t="s">
        <v>197</v>
      </c>
      <c r="H12" s="207" t="s">
        <v>221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67108.200000000012</v>
      </c>
      <c r="F15" s="168">
        <v>94998.8</v>
      </c>
      <c r="G15" s="43">
        <f t="shared" ref="G15:G30" si="0">(F15-E15)/E15</f>
        <v>0.4156064385574339</v>
      </c>
      <c r="H15" s="168">
        <v>111398.8</v>
      </c>
      <c r="I15" s="43">
        <f t="shared" ref="I15:I30" si="1">(F15-H15)/H15</f>
        <v>-0.14721882102859277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80583.205555555556</v>
      </c>
      <c r="F16" s="162">
        <v>86554.222222222219</v>
      </c>
      <c r="G16" s="46">
        <f t="shared" si="0"/>
        <v>7.4097532178093034E-2</v>
      </c>
      <c r="H16" s="162">
        <v>89665.333333333328</v>
      </c>
      <c r="I16" s="42">
        <f t="shared" si="1"/>
        <v>-3.4696922382984614E-2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72495.600000000006</v>
      </c>
      <c r="F17" s="162">
        <v>93498.8</v>
      </c>
      <c r="G17" s="46">
        <f t="shared" si="0"/>
        <v>0.28971689316317123</v>
      </c>
      <c r="H17" s="162">
        <v>100398.8</v>
      </c>
      <c r="I17" s="42">
        <f t="shared" si="1"/>
        <v>-6.8725921026944539E-2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35096.275000000001</v>
      </c>
      <c r="F18" s="162">
        <v>74498.8</v>
      </c>
      <c r="G18" s="46">
        <f t="shared" si="0"/>
        <v>1.122698206576054</v>
      </c>
      <c r="H18" s="162">
        <v>67998.8</v>
      </c>
      <c r="I18" s="42">
        <f t="shared" si="1"/>
        <v>9.5589922175097208E-2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155794.30337301586</v>
      </c>
      <c r="F19" s="162">
        <v>125623.5</v>
      </c>
      <c r="G19" s="46">
        <f t="shared" si="0"/>
        <v>-0.19365793690657854</v>
      </c>
      <c r="H19" s="162">
        <v>142498.5</v>
      </c>
      <c r="I19" s="42">
        <f t="shared" si="1"/>
        <v>-0.11842229918209665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86173.488888888882</v>
      </c>
      <c r="F20" s="162">
        <v>83998.8</v>
      </c>
      <c r="G20" s="46">
        <f t="shared" si="0"/>
        <v>-2.5236170856362775E-2</v>
      </c>
      <c r="H20" s="162">
        <v>83398.8</v>
      </c>
      <c r="I20" s="42">
        <f t="shared" si="1"/>
        <v>7.1943481201168363E-3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75814.325000000012</v>
      </c>
      <c r="F21" s="162">
        <v>106666.44444444444</v>
      </c>
      <c r="G21" s="46">
        <f t="shared" si="0"/>
        <v>0.40694313963020079</v>
      </c>
      <c r="H21" s="162">
        <v>104444.22222222222</v>
      </c>
      <c r="I21" s="42">
        <f t="shared" si="1"/>
        <v>2.1276641014129787E-2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21861.677777777775</v>
      </c>
      <c r="F22" s="162">
        <v>34398.800000000003</v>
      </c>
      <c r="G22" s="46">
        <f t="shared" si="0"/>
        <v>0.57347484258349624</v>
      </c>
      <c r="H22" s="162">
        <v>37665.333333333336</v>
      </c>
      <c r="I22" s="42">
        <f t="shared" si="1"/>
        <v>-8.6725193812170323E-2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27880.411111111109</v>
      </c>
      <c r="F23" s="162">
        <v>37109.777777777781</v>
      </c>
      <c r="G23" s="46">
        <f t="shared" si="0"/>
        <v>0.33103409522496302</v>
      </c>
      <c r="H23" s="162">
        <v>38220.888888888891</v>
      </c>
      <c r="I23" s="42">
        <f t="shared" si="1"/>
        <v>-2.9070781538890849E-2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29902.494444444445</v>
      </c>
      <c r="F24" s="162">
        <v>39332</v>
      </c>
      <c r="G24" s="46">
        <f t="shared" si="0"/>
        <v>0.31534177100423988</v>
      </c>
      <c r="H24" s="162">
        <v>40443.111111111109</v>
      </c>
      <c r="I24" s="42">
        <f t="shared" si="1"/>
        <v>-2.7473433190105128E-2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28180.49722222222</v>
      </c>
      <c r="F25" s="162">
        <v>36554.222222222219</v>
      </c>
      <c r="G25" s="46">
        <f t="shared" si="0"/>
        <v>0.29714610547739917</v>
      </c>
      <c r="H25" s="162">
        <v>38220.888888888891</v>
      </c>
      <c r="I25" s="42">
        <f t="shared" si="1"/>
        <v>-4.3606172308336459E-2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61870.45</v>
      </c>
      <c r="F26" s="162">
        <v>90498.8</v>
      </c>
      <c r="G26" s="46">
        <f t="shared" si="0"/>
        <v>0.46271442990959349</v>
      </c>
      <c r="H26" s="162">
        <v>97498.8</v>
      </c>
      <c r="I26" s="42">
        <f t="shared" si="1"/>
        <v>-7.1795755434938685E-2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28434.57777777778</v>
      </c>
      <c r="F27" s="162">
        <v>39887.555555555555</v>
      </c>
      <c r="G27" s="46">
        <f t="shared" si="0"/>
        <v>0.4027834655146002</v>
      </c>
      <c r="H27" s="162">
        <v>40443.111111111109</v>
      </c>
      <c r="I27" s="42">
        <f t="shared" si="1"/>
        <v>-1.3736716595052564E-2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58879.022222222222</v>
      </c>
      <c r="F28" s="162">
        <v>47398.8</v>
      </c>
      <c r="G28" s="46">
        <f t="shared" si="0"/>
        <v>-0.19497983813136988</v>
      </c>
      <c r="H28" s="162">
        <v>54498.8</v>
      </c>
      <c r="I28" s="42">
        <f t="shared" si="1"/>
        <v>-0.13027809786637504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112753.10833333334</v>
      </c>
      <c r="F29" s="162">
        <v>125500</v>
      </c>
      <c r="G29" s="46">
        <f t="shared" si="0"/>
        <v>0.11305135490351963</v>
      </c>
      <c r="H29" s="162">
        <v>115000</v>
      </c>
      <c r="I29" s="42">
        <f t="shared" si="1"/>
        <v>9.1304347826086957E-2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58356.025000000001</v>
      </c>
      <c r="F30" s="165">
        <v>50798.8</v>
      </c>
      <c r="G30" s="48">
        <f t="shared" si="0"/>
        <v>-0.1295020522730943</v>
      </c>
      <c r="H30" s="165">
        <v>63198.8</v>
      </c>
      <c r="I30" s="53">
        <f t="shared" si="1"/>
        <v>-0.19620625708083064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151110.17499999999</v>
      </c>
      <c r="F32" s="168">
        <v>299998.66666666669</v>
      </c>
      <c r="G32" s="43">
        <f>(F32-E32)/E32</f>
        <v>0.98529759274427886</v>
      </c>
      <c r="H32" s="168">
        <v>262855.42857142858</v>
      </c>
      <c r="I32" s="42">
        <f>(F32-H32)/H32</f>
        <v>0.14130671866700584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297220.88888888888</v>
      </c>
      <c r="G33" s="46">
        <f>(F33-E33)/E33</f>
        <v>0.98354539753301451</v>
      </c>
      <c r="H33" s="162">
        <v>259284</v>
      </c>
      <c r="I33" s="42">
        <f>(F33-H33)/H33</f>
        <v>0.14631403746042515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59989.012499999997</v>
      </c>
      <c r="F34" s="162">
        <v>125623.75</v>
      </c>
      <c r="G34" s="46">
        <f>(F34-E34)/E34</f>
        <v>1.0941126510458896</v>
      </c>
      <c r="H34" s="162">
        <v>116284.28571428571</v>
      </c>
      <c r="I34" s="42">
        <f>(F34-H34)/H34</f>
        <v>8.0315790120271791E-2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176666.66666666666</v>
      </c>
      <c r="G35" s="46">
        <f>(F35-E35)/E35</f>
        <v>1.207758626165959</v>
      </c>
      <c r="H35" s="162">
        <v>186666.66666666666</v>
      </c>
      <c r="I35" s="42">
        <f>(F35-H35)/H35</f>
        <v>-5.3571428571428575E-2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103498.8</v>
      </c>
      <c r="G36" s="48">
        <f>(F36-E36)/E36</f>
        <v>0.84355434273408514</v>
      </c>
      <c r="H36" s="162">
        <v>99998.8</v>
      </c>
      <c r="I36" s="53">
        <f>(F36-H36)/H36</f>
        <v>3.5000420005040056E-2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1869555.9875</v>
      </c>
      <c r="F38" s="162">
        <v>1881756.5</v>
      </c>
      <c r="G38" s="43">
        <f t="shared" ref="G38:G43" si="2">(F38-E38)/E38</f>
        <v>6.5258877410323893E-3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996773.91120401339</v>
      </c>
      <c r="F39" s="162">
        <v>1055432.625</v>
      </c>
      <c r="G39" s="46">
        <f t="shared" si="2"/>
        <v>5.8848564490549468E-2</v>
      </c>
      <c r="H39" s="162">
        <v>1055432.625</v>
      </c>
      <c r="I39" s="42">
        <f t="shared" si="3"/>
        <v>0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604428.75</v>
      </c>
      <c r="F40" s="162">
        <v>706297.8</v>
      </c>
      <c r="G40" s="46">
        <f t="shared" si="2"/>
        <v>0.16853773087398646</v>
      </c>
      <c r="H40" s="162">
        <v>706297.8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304678.54166666669</v>
      </c>
      <c r="F41" s="162">
        <v>301392</v>
      </c>
      <c r="G41" s="46">
        <f t="shared" si="2"/>
        <v>-1.078691544435159E-2</v>
      </c>
      <c r="H41" s="162">
        <v>301392</v>
      </c>
      <c r="I41" s="42">
        <f t="shared" si="3"/>
        <v>0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202726.25000000003</v>
      </c>
      <c r="F42" s="162">
        <v>170430</v>
      </c>
      <c r="G42" s="46">
        <f t="shared" si="2"/>
        <v>-0.15930966019447421</v>
      </c>
      <c r="H42" s="162">
        <v>170430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858587.25</v>
      </c>
      <c r="F43" s="162">
        <v>929830.2</v>
      </c>
      <c r="G43" s="48">
        <f t="shared" si="2"/>
        <v>8.2976948469709932E-2</v>
      </c>
      <c r="H43" s="162">
        <v>929830.2</v>
      </c>
      <c r="I43" s="55">
        <f t="shared" si="3"/>
        <v>0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320282.02554425248</v>
      </c>
      <c r="F45" s="162">
        <v>352633.125</v>
      </c>
      <c r="G45" s="43">
        <f t="shared" ref="G45:G50" si="4">(F45-E45)/E45</f>
        <v>0.10100816429137283</v>
      </c>
      <c r="H45" s="162">
        <v>334581</v>
      </c>
      <c r="I45" s="42">
        <f t="shared" ref="I45:I50" si="5">(F45-H45)/H45</f>
        <v>5.3954423592493299E-2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315572.19888517284</v>
      </c>
      <c r="F46" s="162">
        <v>316461.59999999998</v>
      </c>
      <c r="G46" s="46">
        <f t="shared" si="4"/>
        <v>2.8183760102098365E-3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989030.39884933911</v>
      </c>
      <c r="F47" s="162">
        <v>996695.14285714284</v>
      </c>
      <c r="G47" s="46">
        <f t="shared" si="4"/>
        <v>7.7497557372564821E-3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1294351.71875</v>
      </c>
      <c r="F48" s="162">
        <v>1342696.875</v>
      </c>
      <c r="G48" s="46">
        <f t="shared" si="4"/>
        <v>3.7350864953993014E-2</v>
      </c>
      <c r="H48" s="162">
        <v>1342696.875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140664.25863991081</v>
      </c>
      <c r="F49" s="162">
        <v>166169.25</v>
      </c>
      <c r="G49" s="46">
        <f t="shared" si="4"/>
        <v>0.18131820838284099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1752016</v>
      </c>
      <c r="F50" s="162">
        <v>1672008</v>
      </c>
      <c r="G50" s="53">
        <f t="shared" si="4"/>
        <v>-4.5666249623291112E-2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143955.66852471197</v>
      </c>
      <c r="F52" s="159">
        <v>155853.75</v>
      </c>
      <c r="G52" s="161">
        <f t="shared" ref="G52:G60" si="6">(F52-E52)/E52</f>
        <v>8.2651010531381436E-2</v>
      </c>
      <c r="H52" s="159">
        <v>155853.75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186897.91722408027</v>
      </c>
      <c r="F53" s="162">
        <v>209673.75</v>
      </c>
      <c r="G53" s="164">
        <f t="shared" si="6"/>
        <v>0.12186242155182908</v>
      </c>
      <c r="H53" s="162">
        <v>209898</v>
      </c>
      <c r="I53" s="78">
        <f t="shared" si="7"/>
        <v>-1.0683760683760685E-3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131655.36666666667</v>
      </c>
      <c r="F54" s="162">
        <v>158096.25</v>
      </c>
      <c r="G54" s="164">
        <f t="shared" si="6"/>
        <v>0.2008340715823459</v>
      </c>
      <c r="H54" s="162">
        <v>146211</v>
      </c>
      <c r="I54" s="78">
        <f t="shared" si="7"/>
        <v>8.1288343558282211E-2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211945.375</v>
      </c>
      <c r="F55" s="162">
        <v>193527.75</v>
      </c>
      <c r="G55" s="164">
        <f t="shared" si="6"/>
        <v>-8.689798019890739E-2</v>
      </c>
      <c r="H55" s="162">
        <v>187114.2</v>
      </c>
      <c r="I55" s="78">
        <f t="shared" si="7"/>
        <v>3.4276126558005687E-2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102311.0011148272</v>
      </c>
      <c r="F56" s="162">
        <v>109690.28571428571</v>
      </c>
      <c r="G56" s="169">
        <f t="shared" si="6"/>
        <v>7.2126013029395336E-2</v>
      </c>
      <c r="H56" s="162">
        <v>106743</v>
      </c>
      <c r="I56" s="79">
        <f t="shared" si="7"/>
        <v>2.7611044417767069E-2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103557.17254339863</v>
      </c>
      <c r="F57" s="165">
        <v>171102.75</v>
      </c>
      <c r="G57" s="167">
        <f t="shared" si="6"/>
        <v>0.65225397524535966</v>
      </c>
      <c r="H57" s="165">
        <v>162132.75</v>
      </c>
      <c r="I57" s="110">
        <f t="shared" si="7"/>
        <v>5.5325034578146609E-2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175980.94444444444</v>
      </c>
      <c r="F58" s="168">
        <v>210436.2</v>
      </c>
      <c r="G58" s="42">
        <f t="shared" si="6"/>
        <v>0.19578969566465068</v>
      </c>
      <c r="H58" s="168">
        <v>207745.2</v>
      </c>
      <c r="I58" s="42">
        <f t="shared" si="7"/>
        <v>1.2953367875647668E-2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178639.0988851728</v>
      </c>
      <c r="F59" s="162">
        <v>205054.2</v>
      </c>
      <c r="G59" s="46">
        <f t="shared" si="6"/>
        <v>0.1478685309077076</v>
      </c>
      <c r="H59" s="162">
        <v>227709.85714285713</v>
      </c>
      <c r="I59" s="42">
        <f t="shared" si="7"/>
        <v>-9.9493528418683072E-2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969762.33333333326</v>
      </c>
      <c r="F60" s="162">
        <v>1319188</v>
      </c>
      <c r="G60" s="48">
        <f t="shared" si="6"/>
        <v>0.36032093086725386</v>
      </c>
      <c r="H60" s="162">
        <v>1319188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412125.27499070973</v>
      </c>
      <c r="F62" s="162">
        <v>499757.14285714284</v>
      </c>
      <c r="G62" s="43">
        <f t="shared" ref="G62:G67" si="8">(F62-E62)/E62</f>
        <v>0.21263405373137703</v>
      </c>
      <c r="H62" s="162">
        <v>491668.125</v>
      </c>
      <c r="I62" s="42">
        <f t="shared" ref="I62:I67" si="9">(F62-H62)/H62</f>
        <v>1.6452190910571721E-2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2891093.333333333</v>
      </c>
      <c r="F63" s="162">
        <v>3145779</v>
      </c>
      <c r="G63" s="46">
        <f t="shared" si="8"/>
        <v>8.809320118801664E-2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893088</v>
      </c>
      <c r="F64" s="162">
        <v>811386.33333333337</v>
      </c>
      <c r="G64" s="46">
        <f t="shared" si="8"/>
        <v>-9.1482213025666712E-2</v>
      </c>
      <c r="H64" s="162">
        <v>812084</v>
      </c>
      <c r="I64" s="78">
        <f t="shared" si="9"/>
        <v>-8.5910652920957416E-4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597494.72619047621</v>
      </c>
      <c r="F65" s="162">
        <v>586339</v>
      </c>
      <c r="G65" s="46">
        <f t="shared" si="8"/>
        <v>-1.8670836245874851E-2</v>
      </c>
      <c r="H65" s="162">
        <v>576232.80000000005</v>
      </c>
      <c r="I65" s="78">
        <f t="shared" si="9"/>
        <v>1.7538397675383895E-2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294642.65625</v>
      </c>
      <c r="F66" s="162">
        <v>286927.875</v>
      </c>
      <c r="G66" s="46">
        <f t="shared" si="8"/>
        <v>-2.6183517852398537E-2</v>
      </c>
      <c r="H66" s="162">
        <v>286927.875</v>
      </c>
      <c r="I66" s="78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218676.22067385112</v>
      </c>
      <c r="F67" s="162">
        <v>209001</v>
      </c>
      <c r="G67" s="48">
        <f t="shared" si="8"/>
        <v>-4.4244502872954859E-2</v>
      </c>
      <c r="H67" s="162">
        <v>213934.5</v>
      </c>
      <c r="I67" s="79">
        <f t="shared" si="9"/>
        <v>-2.3060796645702306E-2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305669.96852471202</v>
      </c>
      <c r="F69" s="168">
        <v>313053</v>
      </c>
      <c r="G69" s="43">
        <f>(F69-E69)/E69</f>
        <v>2.4153604329929763E-2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206615.01666666666</v>
      </c>
      <c r="F70" s="162">
        <v>207078.85714285713</v>
      </c>
      <c r="G70" s="46">
        <f>(F70-E70)/E70</f>
        <v>2.2449504574915988E-3</v>
      </c>
      <c r="H70" s="162">
        <v>206310</v>
      </c>
      <c r="I70" s="42">
        <f>(F70-H70)/H70</f>
        <v>3.7267080745341011E-3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93964.874119087443</v>
      </c>
      <c r="F71" s="162">
        <v>97623.5</v>
      </c>
      <c r="G71" s="46">
        <f>(F71-E71)/E71</f>
        <v>3.8936101550838632E-2</v>
      </c>
      <c r="H71" s="162">
        <v>97623.5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133377.874098848</v>
      </c>
      <c r="F72" s="162">
        <v>149350.5</v>
      </c>
      <c r="G72" s="46">
        <f>(F72-E72)/E72</f>
        <v>0.11975468951705205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124334.51153536479</v>
      </c>
      <c r="F73" s="171">
        <v>131320.79999999999</v>
      </c>
      <c r="G73" s="46">
        <f>(F73-E73)/E73</f>
        <v>5.618945519119263E-2</v>
      </c>
      <c r="H73" s="171">
        <v>132307.5</v>
      </c>
      <c r="I73" s="55">
        <f>(F73-H73)/H73</f>
        <v>-7.4576271186441558E-3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71087.94642857142</v>
      </c>
      <c r="F75" s="159">
        <v>70606.71428571429</v>
      </c>
      <c r="G75" s="42">
        <f t="shared" ref="G75:G81" si="10">(F75-E75)/E75</f>
        <v>-6.7695322067105775E-3</v>
      </c>
      <c r="H75" s="159">
        <v>70414.5</v>
      </c>
      <c r="I75" s="43">
        <f t="shared" ref="I75:I81" si="11">(F75-H75)/H75</f>
        <v>2.7297543221110692E-3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105951.58333333333</v>
      </c>
      <c r="F76" s="162">
        <v>90036.375</v>
      </c>
      <c r="G76" s="46">
        <f t="shared" si="10"/>
        <v>-0.15021208586626436</v>
      </c>
      <c r="H76" s="162">
        <v>90933.375</v>
      </c>
      <c r="I76" s="42">
        <f t="shared" si="11"/>
        <v>-9.8643649815043158E-3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51614.269788182835</v>
      </c>
      <c r="F77" s="162">
        <v>57408</v>
      </c>
      <c r="G77" s="46">
        <f t="shared" si="10"/>
        <v>0.11225055077973123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94077.138706955273</v>
      </c>
      <c r="F78" s="162">
        <v>90933.375</v>
      </c>
      <c r="G78" s="46">
        <f t="shared" si="10"/>
        <v>-3.3416872049520034E-2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132037.01555183946</v>
      </c>
      <c r="F79" s="162">
        <v>143789.1</v>
      </c>
      <c r="G79" s="46">
        <f t="shared" si="10"/>
        <v>8.9005983655746315E-2</v>
      </c>
      <c r="H79" s="162">
        <v>143789.1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573444.68819676701</v>
      </c>
      <c r="F80" s="162">
        <v>577967</v>
      </c>
      <c r="G80" s="46">
        <f t="shared" si="10"/>
        <v>7.8862214548602576E-3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198513.83333333331</v>
      </c>
      <c r="F81" s="165">
        <v>300993.33333333331</v>
      </c>
      <c r="G81" s="48">
        <f t="shared" si="10"/>
        <v>0.51623354543721978</v>
      </c>
      <c r="H81" s="165">
        <v>300993.33333333331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15" t="s">
        <v>227</v>
      </c>
      <c r="G12" s="207" t="s">
        <v>197</v>
      </c>
      <c r="H12" s="215" t="s">
        <v>222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67108.200000000012</v>
      </c>
      <c r="F15" s="168">
        <v>59000</v>
      </c>
      <c r="G15" s="42">
        <f>(F15-E15)/E15</f>
        <v>-0.1208227906574757</v>
      </c>
      <c r="H15" s="168">
        <v>91000</v>
      </c>
      <c r="I15" s="111">
        <f>(F15-H15)/H15</f>
        <v>-0.35164835164835168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80583.205555555556</v>
      </c>
      <c r="F16" s="162">
        <v>54000</v>
      </c>
      <c r="G16" s="46">
        <f t="shared" ref="G16:G39" si="0">(F16-E16)/E16</f>
        <v>-0.32988518354768848</v>
      </c>
      <c r="H16" s="162">
        <v>52500</v>
      </c>
      <c r="I16" s="46">
        <f>(F16-H16)/H16</f>
        <v>2.8571428571428571E-2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72495.600000000006</v>
      </c>
      <c r="F17" s="162">
        <v>58666.6</v>
      </c>
      <c r="G17" s="46">
        <f t="shared" si="0"/>
        <v>-0.19075640452661963</v>
      </c>
      <c r="H17" s="162">
        <v>64333.2</v>
      </c>
      <c r="I17" s="46">
        <f t="shared" ref="I17:I29" si="1">(F17-H17)/H17</f>
        <v>-8.8082047838441091E-2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35096.275000000001</v>
      </c>
      <c r="F18" s="162">
        <v>52500</v>
      </c>
      <c r="G18" s="46">
        <f t="shared" si="0"/>
        <v>0.49588524708106479</v>
      </c>
      <c r="H18" s="162">
        <v>69000</v>
      </c>
      <c r="I18" s="46">
        <f t="shared" si="1"/>
        <v>-0.2391304347826087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155794.30337301586</v>
      </c>
      <c r="F19" s="162">
        <v>105333.2</v>
      </c>
      <c r="G19" s="46">
        <f t="shared" si="0"/>
        <v>-0.32389568989693823</v>
      </c>
      <c r="H19" s="162">
        <v>111000</v>
      </c>
      <c r="I19" s="46">
        <f t="shared" si="1"/>
        <v>-5.1052252252252281E-2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86173.488888888882</v>
      </c>
      <c r="F20" s="162">
        <v>60000</v>
      </c>
      <c r="G20" s="46">
        <f t="shared" si="0"/>
        <v>-0.30373017532847812</v>
      </c>
      <c r="H20" s="162">
        <v>51166.6</v>
      </c>
      <c r="I20" s="46">
        <f t="shared" si="1"/>
        <v>0.17263996435174511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75814.325000000012</v>
      </c>
      <c r="F21" s="162">
        <v>56500</v>
      </c>
      <c r="G21" s="46">
        <f t="shared" si="0"/>
        <v>-0.25475825314015538</v>
      </c>
      <c r="H21" s="162">
        <v>58333.2</v>
      </c>
      <c r="I21" s="46">
        <f t="shared" si="1"/>
        <v>-3.1426357545960057E-2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21861.677777777775</v>
      </c>
      <c r="F22" s="162">
        <v>22500</v>
      </c>
      <c r="G22" s="46">
        <f t="shared" si="0"/>
        <v>2.9198226627924886E-2</v>
      </c>
      <c r="H22" s="162">
        <v>21500</v>
      </c>
      <c r="I22" s="46">
        <f t="shared" si="1"/>
        <v>4.6511627906976744E-2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27880.411111111109</v>
      </c>
      <c r="F23" s="162">
        <v>23500</v>
      </c>
      <c r="G23" s="46">
        <f t="shared" si="0"/>
        <v>-0.15711429410613659</v>
      </c>
      <c r="H23" s="162">
        <v>24666.6</v>
      </c>
      <c r="I23" s="46">
        <f t="shared" si="1"/>
        <v>-4.7294722418168643E-2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29902.494444444445</v>
      </c>
      <c r="F24" s="162">
        <v>24000</v>
      </c>
      <c r="G24" s="46">
        <f t="shared" si="0"/>
        <v>-0.19739137333210216</v>
      </c>
      <c r="H24" s="162">
        <v>25666.6</v>
      </c>
      <c r="I24" s="46">
        <f t="shared" si="1"/>
        <v>-6.4932636188665377E-2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28180.49722222222</v>
      </c>
      <c r="F25" s="162">
        <v>23000</v>
      </c>
      <c r="G25" s="46">
        <f t="shared" si="0"/>
        <v>-0.18383271172862944</v>
      </c>
      <c r="H25" s="162">
        <v>25333.200000000001</v>
      </c>
      <c r="I25" s="46">
        <f t="shared" si="1"/>
        <v>-9.210048473939339E-2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61870.45</v>
      </c>
      <c r="F26" s="162">
        <v>62333.2</v>
      </c>
      <c r="G26" s="46">
        <f t="shared" si="0"/>
        <v>7.4793378745426943E-3</v>
      </c>
      <c r="H26" s="162">
        <v>55000</v>
      </c>
      <c r="I26" s="46">
        <f t="shared" si="1"/>
        <v>0.13333090909090903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28434.57777777778</v>
      </c>
      <c r="F27" s="162">
        <v>24500</v>
      </c>
      <c r="G27" s="46">
        <f t="shared" si="0"/>
        <v>-0.13837299813372772</v>
      </c>
      <c r="H27" s="162">
        <v>25166.6</v>
      </c>
      <c r="I27" s="46">
        <f t="shared" si="1"/>
        <v>-2.6487487384072483E-2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58879.022222222222</v>
      </c>
      <c r="F28" s="162">
        <v>46000</v>
      </c>
      <c r="G28" s="46">
        <f t="shared" si="0"/>
        <v>-0.21873702612815127</v>
      </c>
      <c r="H28" s="162">
        <v>50500</v>
      </c>
      <c r="I28" s="46">
        <f t="shared" si="1"/>
        <v>-8.9108910891089105E-2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112753.10833333334</v>
      </c>
      <c r="F29" s="162">
        <v>77500</v>
      </c>
      <c r="G29" s="46">
        <f t="shared" si="0"/>
        <v>-0.31265752984045603</v>
      </c>
      <c r="H29" s="162">
        <v>79000</v>
      </c>
      <c r="I29" s="46">
        <f t="shared" si="1"/>
        <v>-1.8987341772151899E-2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58356.025000000001</v>
      </c>
      <c r="F30" s="165">
        <v>47166.6</v>
      </c>
      <c r="G30" s="48">
        <f t="shared" si="0"/>
        <v>-0.19174412582077005</v>
      </c>
      <c r="H30" s="165">
        <v>55833.2</v>
      </c>
      <c r="I30" s="48">
        <f>(F30-H30)/H30</f>
        <v>-0.15522305724909191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151110.17499999999</v>
      </c>
      <c r="F32" s="168">
        <v>192000</v>
      </c>
      <c r="G32" s="42">
        <f t="shared" si="0"/>
        <v>0.27059610645014481</v>
      </c>
      <c r="H32" s="168">
        <v>210000</v>
      </c>
      <c r="I32" s="43">
        <f>(F32-H32)/H32</f>
        <v>-8.5714285714285715E-2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192000</v>
      </c>
      <c r="G33" s="46">
        <f t="shared" si="0"/>
        <v>0.28133899925422068</v>
      </c>
      <c r="H33" s="162">
        <v>215000</v>
      </c>
      <c r="I33" s="46">
        <f>(F33-H33)/H33</f>
        <v>-0.10697674418604651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59989.012499999997</v>
      </c>
      <c r="F34" s="162">
        <v>86000</v>
      </c>
      <c r="G34" s="46">
        <f>(F34-E34)/E34</f>
        <v>0.43359586057530125</v>
      </c>
      <c r="H34" s="162">
        <v>81666.600000000006</v>
      </c>
      <c r="I34" s="46">
        <f>(F34-H34)/H34</f>
        <v>5.3062084132313503E-2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94000</v>
      </c>
      <c r="G35" s="46">
        <f t="shared" si="0"/>
        <v>0.17469421241283112</v>
      </c>
      <c r="H35" s="162">
        <v>104500</v>
      </c>
      <c r="I35" s="46">
        <f>(F35-H35)/H35</f>
        <v>-0.10047846889952153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59666.6</v>
      </c>
      <c r="G36" s="52">
        <f t="shared" si="0"/>
        <v>6.2800916978530755E-2</v>
      </c>
      <c r="H36" s="162">
        <v>58333.332000000009</v>
      </c>
      <c r="I36" s="46">
        <f>(F36-H36)/H36</f>
        <v>2.2856023379566059E-2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1869555.9875</v>
      </c>
      <c r="F38" s="189">
        <v>1763440</v>
      </c>
      <c r="G38" s="161">
        <f t="shared" si="0"/>
        <v>-5.6759994463658738E-2</v>
      </c>
      <c r="H38" s="189">
        <v>1763440</v>
      </c>
      <c r="I38" s="161">
        <f>(F38-H38)/H38</f>
        <v>0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996773.91120401339</v>
      </c>
      <c r="F39" s="135">
        <v>1177850</v>
      </c>
      <c r="G39" s="167">
        <f t="shared" si="0"/>
        <v>0.1816621470131205</v>
      </c>
      <c r="H39" s="135">
        <v>1154893.6000000001</v>
      </c>
      <c r="I39" s="167">
        <f>(F39-H39)/H39</f>
        <v>1.9877502135261557E-2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228</v>
      </c>
      <c r="E12" s="215" t="s">
        <v>227</v>
      </c>
      <c r="F12" s="222" t="s">
        <v>186</v>
      </c>
      <c r="G12" s="207" t="s">
        <v>219</v>
      </c>
      <c r="H12" s="224" t="s">
        <v>229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94998.8</v>
      </c>
      <c r="E15" s="190">
        <v>59000</v>
      </c>
      <c r="F15" s="62">
        <f t="shared" ref="F15:F30" si="0">D15-E15</f>
        <v>35998.800000000003</v>
      </c>
      <c r="G15" s="159">
        <v>67108.200000000012</v>
      </c>
      <c r="H15" s="124">
        <f>AVERAGE(D15:E15)</f>
        <v>76999.399999999994</v>
      </c>
      <c r="I15" s="64">
        <f t="shared" ref="I15:I30" si="1">(H15-G15)/G15</f>
        <v>0.14739182394997899</v>
      </c>
    </row>
    <row r="16" spans="1:9" ht="16.5" customHeight="1">
      <c r="A16" s="122"/>
      <c r="B16" s="155" t="s">
        <v>5</v>
      </c>
      <c r="C16" s="142" t="s">
        <v>164</v>
      </c>
      <c r="D16" s="134">
        <v>86554.222222222219</v>
      </c>
      <c r="E16" s="134">
        <v>54000</v>
      </c>
      <c r="F16" s="65">
        <f t="shared" si="0"/>
        <v>32554.222222222219</v>
      </c>
      <c r="G16" s="162">
        <v>80583.205555555556</v>
      </c>
      <c r="H16" s="173">
        <f t="shared" ref="H16:H30" si="2">AVERAGE(D16:E16)</f>
        <v>70277.111111111109</v>
      </c>
      <c r="I16" s="66">
        <f t="shared" si="1"/>
        <v>-0.12789382568479774</v>
      </c>
    </row>
    <row r="17" spans="1:9" ht="16.5">
      <c r="A17" s="122"/>
      <c r="B17" s="155" t="s">
        <v>6</v>
      </c>
      <c r="C17" s="142" t="s">
        <v>165</v>
      </c>
      <c r="D17" s="134">
        <v>93498.8</v>
      </c>
      <c r="E17" s="134">
        <v>58666.6</v>
      </c>
      <c r="F17" s="65">
        <f t="shared" si="0"/>
        <v>34832.200000000004</v>
      </c>
      <c r="G17" s="162">
        <v>72495.600000000006</v>
      </c>
      <c r="H17" s="173">
        <f t="shared" si="2"/>
        <v>76082.7</v>
      </c>
      <c r="I17" s="66">
        <f t="shared" si="1"/>
        <v>4.9480244318275746E-2</v>
      </c>
    </row>
    <row r="18" spans="1:9" ht="16.5">
      <c r="A18" s="122"/>
      <c r="B18" s="155" t="s">
        <v>7</v>
      </c>
      <c r="C18" s="142" t="s">
        <v>166</v>
      </c>
      <c r="D18" s="134">
        <v>74498.8</v>
      </c>
      <c r="E18" s="134">
        <v>52500</v>
      </c>
      <c r="F18" s="65">
        <f t="shared" si="0"/>
        <v>21998.800000000003</v>
      </c>
      <c r="G18" s="162">
        <v>35096.275000000001</v>
      </c>
      <c r="H18" s="173">
        <f t="shared" si="2"/>
        <v>63499.4</v>
      </c>
      <c r="I18" s="66">
        <f t="shared" si="1"/>
        <v>0.80929172682855943</v>
      </c>
    </row>
    <row r="19" spans="1:9" ht="16.5">
      <c r="A19" s="122"/>
      <c r="B19" s="155" t="s">
        <v>8</v>
      </c>
      <c r="C19" s="142" t="s">
        <v>167</v>
      </c>
      <c r="D19" s="134">
        <v>125623.5</v>
      </c>
      <c r="E19" s="134">
        <v>105333.2</v>
      </c>
      <c r="F19" s="65">
        <f t="shared" si="0"/>
        <v>20290.300000000003</v>
      </c>
      <c r="G19" s="162">
        <v>155794.30337301586</v>
      </c>
      <c r="H19" s="173">
        <f t="shared" si="2"/>
        <v>115478.35</v>
      </c>
      <c r="I19" s="66">
        <f t="shared" si="1"/>
        <v>-0.25877681340175834</v>
      </c>
    </row>
    <row r="20" spans="1:9" ht="16.5">
      <c r="A20" s="122"/>
      <c r="B20" s="155" t="s">
        <v>9</v>
      </c>
      <c r="C20" s="142" t="s">
        <v>168</v>
      </c>
      <c r="D20" s="134">
        <v>83998.8</v>
      </c>
      <c r="E20" s="134">
        <v>60000</v>
      </c>
      <c r="F20" s="65">
        <f t="shared" si="0"/>
        <v>23998.800000000003</v>
      </c>
      <c r="G20" s="162">
        <v>86173.488888888882</v>
      </c>
      <c r="H20" s="173">
        <f t="shared" si="2"/>
        <v>71999.399999999994</v>
      </c>
      <c r="I20" s="66">
        <f t="shared" si="1"/>
        <v>-0.16448317309242053</v>
      </c>
    </row>
    <row r="21" spans="1:9" ht="16.5">
      <c r="A21" s="122"/>
      <c r="B21" s="155" t="s">
        <v>10</v>
      </c>
      <c r="C21" s="142" t="s">
        <v>169</v>
      </c>
      <c r="D21" s="134">
        <v>106666.44444444444</v>
      </c>
      <c r="E21" s="134">
        <v>56500</v>
      </c>
      <c r="F21" s="65">
        <f t="shared" si="0"/>
        <v>50166.444444444438</v>
      </c>
      <c r="G21" s="162">
        <v>75814.325000000012</v>
      </c>
      <c r="H21" s="173">
        <f t="shared" si="2"/>
        <v>81583.222222222219</v>
      </c>
      <c r="I21" s="66">
        <f t="shared" si="1"/>
        <v>7.6092443245022706E-2</v>
      </c>
    </row>
    <row r="22" spans="1:9" ht="16.5">
      <c r="A22" s="122"/>
      <c r="B22" s="155" t="s">
        <v>11</v>
      </c>
      <c r="C22" s="142" t="s">
        <v>170</v>
      </c>
      <c r="D22" s="134">
        <v>34398.800000000003</v>
      </c>
      <c r="E22" s="134">
        <v>22500</v>
      </c>
      <c r="F22" s="65">
        <f t="shared" si="0"/>
        <v>11898.800000000003</v>
      </c>
      <c r="G22" s="162">
        <v>21861.677777777775</v>
      </c>
      <c r="H22" s="173">
        <f t="shared" si="2"/>
        <v>28449.4</v>
      </c>
      <c r="I22" s="66">
        <f t="shared" si="1"/>
        <v>0.30133653460571058</v>
      </c>
    </row>
    <row r="23" spans="1:9" ht="16.5">
      <c r="A23" s="122"/>
      <c r="B23" s="155" t="s">
        <v>12</v>
      </c>
      <c r="C23" s="142" t="s">
        <v>171</v>
      </c>
      <c r="D23" s="134">
        <v>37109.777777777781</v>
      </c>
      <c r="E23" s="134">
        <v>23500</v>
      </c>
      <c r="F23" s="65">
        <f t="shared" si="0"/>
        <v>13609.777777777781</v>
      </c>
      <c r="G23" s="162">
        <v>27880.411111111109</v>
      </c>
      <c r="H23" s="173">
        <f t="shared" si="2"/>
        <v>30304.888888888891</v>
      </c>
      <c r="I23" s="66">
        <f t="shared" si="1"/>
        <v>8.6959900559413231E-2</v>
      </c>
    </row>
    <row r="24" spans="1:9" ht="16.5">
      <c r="A24" s="122"/>
      <c r="B24" s="155" t="s">
        <v>13</v>
      </c>
      <c r="C24" s="142" t="s">
        <v>172</v>
      </c>
      <c r="D24" s="134">
        <v>39332</v>
      </c>
      <c r="E24" s="134">
        <v>24000</v>
      </c>
      <c r="F24" s="65">
        <f t="shared" si="0"/>
        <v>15332</v>
      </c>
      <c r="G24" s="162">
        <v>29902.494444444445</v>
      </c>
      <c r="H24" s="173">
        <f t="shared" si="2"/>
        <v>31666</v>
      </c>
      <c r="I24" s="66">
        <f t="shared" si="1"/>
        <v>5.8975198836068859E-2</v>
      </c>
    </row>
    <row r="25" spans="1:9" ht="16.5">
      <c r="A25" s="122"/>
      <c r="B25" s="155" t="s">
        <v>14</v>
      </c>
      <c r="C25" s="142" t="s">
        <v>173</v>
      </c>
      <c r="D25" s="134">
        <v>36554.222222222219</v>
      </c>
      <c r="E25" s="134">
        <v>23000</v>
      </c>
      <c r="F25" s="65">
        <f t="shared" si="0"/>
        <v>13554.222222222219</v>
      </c>
      <c r="G25" s="162">
        <v>28180.49722222222</v>
      </c>
      <c r="H25" s="173">
        <f t="shared" si="2"/>
        <v>29777.111111111109</v>
      </c>
      <c r="I25" s="66">
        <f t="shared" si="1"/>
        <v>5.6656696874384863E-2</v>
      </c>
    </row>
    <row r="26" spans="1:9" ht="16.5">
      <c r="A26" s="122"/>
      <c r="B26" s="155" t="s">
        <v>15</v>
      </c>
      <c r="C26" s="142" t="s">
        <v>174</v>
      </c>
      <c r="D26" s="134">
        <v>90498.8</v>
      </c>
      <c r="E26" s="134">
        <v>62333.2</v>
      </c>
      <c r="F26" s="65">
        <f t="shared" si="0"/>
        <v>28165.600000000006</v>
      </c>
      <c r="G26" s="162">
        <v>61870.45</v>
      </c>
      <c r="H26" s="173">
        <f t="shared" si="2"/>
        <v>76416</v>
      </c>
      <c r="I26" s="66">
        <f t="shared" si="1"/>
        <v>0.23509688389206809</v>
      </c>
    </row>
    <row r="27" spans="1:9" ht="16.5">
      <c r="A27" s="122"/>
      <c r="B27" s="155" t="s">
        <v>16</v>
      </c>
      <c r="C27" s="142" t="s">
        <v>175</v>
      </c>
      <c r="D27" s="134">
        <v>39887.555555555555</v>
      </c>
      <c r="E27" s="134">
        <v>24500</v>
      </c>
      <c r="F27" s="65">
        <f t="shared" si="0"/>
        <v>15387.555555555555</v>
      </c>
      <c r="G27" s="162">
        <v>28434.57777777778</v>
      </c>
      <c r="H27" s="173">
        <f t="shared" si="2"/>
        <v>32193.777777777777</v>
      </c>
      <c r="I27" s="66">
        <f t="shared" si="1"/>
        <v>0.13220523369043627</v>
      </c>
    </row>
    <row r="28" spans="1:9" ht="16.5">
      <c r="A28" s="122"/>
      <c r="B28" s="155" t="s">
        <v>17</v>
      </c>
      <c r="C28" s="142" t="s">
        <v>176</v>
      </c>
      <c r="D28" s="134">
        <v>47398.8</v>
      </c>
      <c r="E28" s="134">
        <v>46000</v>
      </c>
      <c r="F28" s="65">
        <f t="shared" si="0"/>
        <v>1398.8000000000029</v>
      </c>
      <c r="G28" s="162">
        <v>58879.022222222222</v>
      </c>
      <c r="H28" s="173">
        <f t="shared" si="2"/>
        <v>46699.4</v>
      </c>
      <c r="I28" s="66">
        <f t="shared" si="1"/>
        <v>-0.20685843212976057</v>
      </c>
    </row>
    <row r="29" spans="1:9" ht="16.5">
      <c r="A29" s="122"/>
      <c r="B29" s="155" t="s">
        <v>18</v>
      </c>
      <c r="C29" s="142" t="s">
        <v>177</v>
      </c>
      <c r="D29" s="134">
        <v>125500</v>
      </c>
      <c r="E29" s="134">
        <v>77500</v>
      </c>
      <c r="F29" s="65">
        <f t="shared" si="0"/>
        <v>48000</v>
      </c>
      <c r="G29" s="162">
        <v>112753.10833333334</v>
      </c>
      <c r="H29" s="173">
        <f t="shared" si="2"/>
        <v>101500</v>
      </c>
      <c r="I29" s="66">
        <f t="shared" si="1"/>
        <v>-9.9803087468468193E-2</v>
      </c>
    </row>
    <row r="30" spans="1:9" ht="17.25" thickBot="1">
      <c r="A30" s="36"/>
      <c r="B30" s="156" t="s">
        <v>19</v>
      </c>
      <c r="C30" s="143" t="s">
        <v>178</v>
      </c>
      <c r="D30" s="191">
        <v>50798.8</v>
      </c>
      <c r="E30" s="136">
        <v>47166.6</v>
      </c>
      <c r="F30" s="68">
        <f t="shared" si="0"/>
        <v>3632.2000000000044</v>
      </c>
      <c r="G30" s="165">
        <v>58356.025000000001</v>
      </c>
      <c r="H30" s="93">
        <f t="shared" si="2"/>
        <v>48982.7</v>
      </c>
      <c r="I30" s="69">
        <f t="shared" si="1"/>
        <v>-0.16062308904693223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299998.66666666669</v>
      </c>
      <c r="E32" s="125">
        <v>192000</v>
      </c>
      <c r="F32" s="62">
        <f>D32-E32</f>
        <v>107998.66666666669</v>
      </c>
      <c r="G32" s="168">
        <v>151110.17499999999</v>
      </c>
      <c r="H32" s="63">
        <f>AVERAGE(D32:E32)</f>
        <v>245999.33333333334</v>
      </c>
      <c r="I32" s="72">
        <f>(H32-G32)/G32</f>
        <v>0.62794684959721181</v>
      </c>
    </row>
    <row r="33" spans="1:9" ht="16.5">
      <c r="A33" s="35"/>
      <c r="B33" s="32" t="s">
        <v>27</v>
      </c>
      <c r="C33" s="15" t="s">
        <v>180</v>
      </c>
      <c r="D33" s="45">
        <v>297220.88888888888</v>
      </c>
      <c r="E33" s="125">
        <v>192000</v>
      </c>
      <c r="F33" s="73">
        <f>D33-E33</f>
        <v>105220.88888888888</v>
      </c>
      <c r="G33" s="162">
        <v>149843.25</v>
      </c>
      <c r="H33" s="63">
        <f>AVERAGE(D33:E33)</f>
        <v>244610.44444444444</v>
      </c>
      <c r="I33" s="66">
        <f>(H33-G33)/G33</f>
        <v>0.63244219839361759</v>
      </c>
    </row>
    <row r="34" spans="1:9" ht="16.5">
      <c r="A34" s="35"/>
      <c r="B34" s="37" t="s">
        <v>28</v>
      </c>
      <c r="C34" s="15" t="s">
        <v>181</v>
      </c>
      <c r="D34" s="45">
        <v>125623.75</v>
      </c>
      <c r="E34" s="125">
        <v>86000</v>
      </c>
      <c r="F34" s="65">
        <f>D34-E34</f>
        <v>39623.75</v>
      </c>
      <c r="G34" s="162">
        <v>59989.012499999997</v>
      </c>
      <c r="H34" s="63">
        <f>AVERAGE(D34:E34)</f>
        <v>105811.875</v>
      </c>
      <c r="I34" s="66">
        <f>(H34-G34)/G34</f>
        <v>0.76385425581059541</v>
      </c>
    </row>
    <row r="35" spans="1:9" ht="16.5">
      <c r="A35" s="35"/>
      <c r="B35" s="32" t="s">
        <v>29</v>
      </c>
      <c r="C35" s="15" t="s">
        <v>182</v>
      </c>
      <c r="D35" s="45">
        <v>176666.66666666666</v>
      </c>
      <c r="E35" s="125">
        <v>94000</v>
      </c>
      <c r="F35" s="73">
        <f>D35-E35</f>
        <v>82666.666666666657</v>
      </c>
      <c r="G35" s="162">
        <v>80020.825000000012</v>
      </c>
      <c r="H35" s="63">
        <f>AVERAGE(D35:E35)</f>
        <v>135333.33333333331</v>
      </c>
      <c r="I35" s="66">
        <f>(H35-G35)/G35</f>
        <v>0.69122641928939488</v>
      </c>
    </row>
    <row r="36" spans="1:9" ht="17.25" thickBot="1">
      <c r="A36" s="36"/>
      <c r="B36" s="37" t="s">
        <v>30</v>
      </c>
      <c r="C36" s="15" t="s">
        <v>183</v>
      </c>
      <c r="D36" s="47">
        <v>103498.8</v>
      </c>
      <c r="E36" s="125">
        <v>59666.6</v>
      </c>
      <c r="F36" s="65">
        <f>D36-E36</f>
        <v>43832.200000000004</v>
      </c>
      <c r="G36" s="165">
        <v>56140.9</v>
      </c>
      <c r="H36" s="63">
        <f>AVERAGE(D36:E36)</f>
        <v>81582.7</v>
      </c>
      <c r="I36" s="74">
        <f>(H36-G36)/G36</f>
        <v>0.45317762985630788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1763440</v>
      </c>
      <c r="F38" s="62">
        <f>D38-E38</f>
        <v>118316.5</v>
      </c>
      <c r="G38" s="162">
        <v>1869555.9875</v>
      </c>
      <c r="H38" s="62">
        <f>AVERAGE(D38:E38)</f>
        <v>1822598.25</v>
      </c>
      <c r="I38" s="72">
        <f>(H38-G38)/G38</f>
        <v>-2.5117053361313174E-2</v>
      </c>
    </row>
    <row r="39" spans="1:9" ht="17.25" thickBot="1">
      <c r="A39" s="36"/>
      <c r="B39" s="34" t="s">
        <v>32</v>
      </c>
      <c r="C39" s="16" t="s">
        <v>185</v>
      </c>
      <c r="D39" s="54">
        <v>1055432.625</v>
      </c>
      <c r="E39" s="127">
        <v>1177850</v>
      </c>
      <c r="F39" s="68">
        <f>D39-E39</f>
        <v>-122417.375</v>
      </c>
      <c r="G39" s="162">
        <v>996773.91120401339</v>
      </c>
      <c r="H39" s="75">
        <f>AVERAGE(D39:E39)</f>
        <v>1116641.3125</v>
      </c>
      <c r="I39" s="69">
        <f>(H39-G39)/G39</f>
        <v>0.12025535575183499</v>
      </c>
    </row>
    <row r="40" spans="1:9" ht="15.75" customHeight="1" thickBot="1">
      <c r="A40" s="217"/>
      <c r="B40" s="218"/>
      <c r="C40" s="219"/>
      <c r="D40" s="77">
        <f>SUM(D15:D39)</f>
        <v>5107516.0194444451</v>
      </c>
      <c r="E40" s="77">
        <f>SUM(E15:E39)</f>
        <v>4361456.2</v>
      </c>
      <c r="F40" s="77">
        <f>SUM(F15:F39)</f>
        <v>746059.81944444438</v>
      </c>
      <c r="G40" s="77">
        <f>SUM(G15:G39)</f>
        <v>4364617.7229103623</v>
      </c>
      <c r="H40" s="77">
        <f>AVERAGE(D40:E40)</f>
        <v>4734486.1097222231</v>
      </c>
      <c r="I40" s="69">
        <f>(H40-G40)/G40</f>
        <v>8.4742447172493629E-2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219</v>
      </c>
      <c r="F13" s="224" t="s">
        <v>230</v>
      </c>
      <c r="G13" s="207" t="s">
        <v>197</v>
      </c>
      <c r="H13" s="224" t="s">
        <v>223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67108.200000000012</v>
      </c>
      <c r="F16" s="40">
        <v>76999.399999999994</v>
      </c>
      <c r="G16" s="21">
        <f t="shared" ref="G16:G31" si="0">(F16-E16)/E16</f>
        <v>0.14739182394997899</v>
      </c>
      <c r="H16" s="159">
        <v>101199.4</v>
      </c>
      <c r="I16" s="21">
        <f t="shared" ref="I16:I31" si="1">(F16-H16)/H16</f>
        <v>-0.23913185256039068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80583.205555555556</v>
      </c>
      <c r="F17" s="44">
        <v>70277.111111111109</v>
      </c>
      <c r="G17" s="21">
        <f t="shared" si="0"/>
        <v>-0.12789382568479774</v>
      </c>
      <c r="H17" s="162">
        <v>71082.666666666657</v>
      </c>
      <c r="I17" s="21">
        <f t="shared" si="1"/>
        <v>-1.1332658063225177E-2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72495.600000000006</v>
      </c>
      <c r="F18" s="44">
        <v>76082.7</v>
      </c>
      <c r="G18" s="21">
        <f t="shared" si="0"/>
        <v>4.9480244318275746E-2</v>
      </c>
      <c r="H18" s="162">
        <v>82366</v>
      </c>
      <c r="I18" s="21">
        <f t="shared" si="1"/>
        <v>-7.6285117645630521E-2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35096.275000000001</v>
      </c>
      <c r="F19" s="44">
        <v>63499.4</v>
      </c>
      <c r="G19" s="21">
        <f t="shared" si="0"/>
        <v>0.80929172682855943</v>
      </c>
      <c r="H19" s="162">
        <v>68499.399999999994</v>
      </c>
      <c r="I19" s="21">
        <f t="shared" si="1"/>
        <v>-7.2993340087650307E-2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155794.30337301586</v>
      </c>
      <c r="F20" s="44">
        <v>115478.35</v>
      </c>
      <c r="G20" s="21">
        <f t="shared" si="0"/>
        <v>-0.25877681340175834</v>
      </c>
      <c r="H20" s="162">
        <v>126749.25</v>
      </c>
      <c r="I20" s="21">
        <f t="shared" si="1"/>
        <v>-8.8922814138939626E-2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86173.488888888882</v>
      </c>
      <c r="F21" s="44">
        <v>71999.399999999994</v>
      </c>
      <c r="G21" s="21">
        <f t="shared" si="0"/>
        <v>-0.16448317309242053</v>
      </c>
      <c r="H21" s="162">
        <v>67282.7</v>
      </c>
      <c r="I21" s="21">
        <f t="shared" si="1"/>
        <v>7.0102715854149691E-2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75814.325000000012</v>
      </c>
      <c r="F22" s="44">
        <v>81583.222222222219</v>
      </c>
      <c r="G22" s="21">
        <f t="shared" si="0"/>
        <v>7.6092443245022706E-2</v>
      </c>
      <c r="H22" s="162">
        <v>81388.711111111101</v>
      </c>
      <c r="I22" s="21">
        <f t="shared" si="1"/>
        <v>2.3899028311871592E-3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21861.677777777775</v>
      </c>
      <c r="F23" s="162">
        <v>28449.4</v>
      </c>
      <c r="G23" s="21">
        <f t="shared" si="0"/>
        <v>0.30133653460571058</v>
      </c>
      <c r="H23" s="162">
        <v>29582.666666666668</v>
      </c>
      <c r="I23" s="21">
        <f t="shared" si="1"/>
        <v>-3.8308468923243334E-2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27880.411111111109</v>
      </c>
      <c r="F24" s="162">
        <v>30304.888888888891</v>
      </c>
      <c r="G24" s="21">
        <f t="shared" si="0"/>
        <v>8.6959900559413231E-2</v>
      </c>
      <c r="H24" s="162">
        <v>31443.744444444445</v>
      </c>
      <c r="I24" s="21">
        <f t="shared" si="1"/>
        <v>-3.6218827486265544E-2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29902.494444444445</v>
      </c>
      <c r="F25" s="44">
        <v>31666</v>
      </c>
      <c r="G25" s="21">
        <f t="shared" si="0"/>
        <v>5.8975198836068859E-2</v>
      </c>
      <c r="H25" s="162">
        <v>33054.85555555555</v>
      </c>
      <c r="I25" s="21">
        <f t="shared" si="1"/>
        <v>-4.2016688084487018E-2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28180.49722222222</v>
      </c>
      <c r="F26" s="162">
        <v>29777.111111111109</v>
      </c>
      <c r="G26" s="21">
        <f t="shared" si="0"/>
        <v>5.6656696874384863E-2</v>
      </c>
      <c r="H26" s="162">
        <v>31777.044444444444</v>
      </c>
      <c r="I26" s="21">
        <f t="shared" si="1"/>
        <v>-6.2936417413828466E-2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61870.45</v>
      </c>
      <c r="F27" s="44">
        <v>76416</v>
      </c>
      <c r="G27" s="21">
        <f t="shared" si="0"/>
        <v>0.23509688389206809</v>
      </c>
      <c r="H27" s="162">
        <v>76249.399999999994</v>
      </c>
      <c r="I27" s="21">
        <f t="shared" si="1"/>
        <v>2.1849352257198853E-3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28434.57777777778</v>
      </c>
      <c r="F28" s="162">
        <v>32193.777777777777</v>
      </c>
      <c r="G28" s="21">
        <f t="shared" si="0"/>
        <v>0.13220523369043627</v>
      </c>
      <c r="H28" s="162">
        <v>32804.85555555555</v>
      </c>
      <c r="I28" s="21">
        <f t="shared" si="1"/>
        <v>-1.862766250389071E-2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58879.022222222222</v>
      </c>
      <c r="F29" s="44">
        <v>46699.4</v>
      </c>
      <c r="G29" s="21">
        <f t="shared" si="0"/>
        <v>-0.20685843212976057</v>
      </c>
      <c r="H29" s="162">
        <v>52499.4</v>
      </c>
      <c r="I29" s="21">
        <f t="shared" si="1"/>
        <v>-0.11047745307565419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112753.10833333334</v>
      </c>
      <c r="F30" s="44">
        <v>101500</v>
      </c>
      <c r="G30" s="21">
        <f t="shared" si="0"/>
        <v>-9.9803087468468193E-2</v>
      </c>
      <c r="H30" s="162">
        <v>97000</v>
      </c>
      <c r="I30" s="21">
        <f t="shared" si="1"/>
        <v>4.6391752577319589E-2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58356.025000000001</v>
      </c>
      <c r="F31" s="165">
        <v>48982.7</v>
      </c>
      <c r="G31" s="149">
        <f t="shared" si="0"/>
        <v>-0.16062308904693223</v>
      </c>
      <c r="H31" s="165">
        <v>59516</v>
      </c>
      <c r="I31" s="149">
        <f t="shared" si="1"/>
        <v>-0.17698266012500846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151110.17499999999</v>
      </c>
      <c r="F33" s="51">
        <v>245999.33333333334</v>
      </c>
      <c r="G33" s="21">
        <f>(F33-E33)/E33</f>
        <v>0.62794684959721181</v>
      </c>
      <c r="H33" s="168">
        <v>236427.71428571429</v>
      </c>
      <c r="I33" s="21">
        <f>(F33-H33)/H33</f>
        <v>4.0484336096283956E-2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149843.25</v>
      </c>
      <c r="F34" s="44">
        <v>244610.44444444444</v>
      </c>
      <c r="G34" s="21">
        <f>(F34-E34)/E34</f>
        <v>0.63244219839361759</v>
      </c>
      <c r="H34" s="162">
        <v>237142</v>
      </c>
      <c r="I34" s="21">
        <f>(F34-H34)/H34</f>
        <v>3.1493554260503993E-2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59989.012499999997</v>
      </c>
      <c r="F35" s="44">
        <v>105811.875</v>
      </c>
      <c r="G35" s="21">
        <f>(F35-E35)/E35</f>
        <v>0.76385425581059541</v>
      </c>
      <c r="H35" s="162">
        <v>98975.442857142858</v>
      </c>
      <c r="I35" s="21">
        <f>(F35-H35)/H35</f>
        <v>6.9072003574912735E-2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80020.825000000012</v>
      </c>
      <c r="F36" s="44">
        <v>135333.33333333331</v>
      </c>
      <c r="G36" s="21">
        <f>(F36-E36)/E36</f>
        <v>0.69122641928939488</v>
      </c>
      <c r="H36" s="162">
        <v>145583.33333333331</v>
      </c>
      <c r="I36" s="21">
        <f>(F36-H36)/H36</f>
        <v>-7.0406410990269036E-2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56140.9</v>
      </c>
      <c r="F37" s="165">
        <v>81582.7</v>
      </c>
      <c r="G37" s="149">
        <f>(F37-E37)/E37</f>
        <v>0.45317762985630788</v>
      </c>
      <c r="H37" s="165">
        <v>79166.066000000006</v>
      </c>
      <c r="I37" s="149">
        <f>(F37-H37)/H37</f>
        <v>3.0526134770925598E-2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1869555.9875</v>
      </c>
      <c r="F39" s="44">
        <v>1822598.25</v>
      </c>
      <c r="G39" s="21">
        <f t="shared" ref="G39:G44" si="2">(F39-E39)/E39</f>
        <v>-2.5117053361313174E-2</v>
      </c>
      <c r="H39" s="162">
        <v>1822598.25</v>
      </c>
      <c r="I39" s="21">
        <f t="shared" ref="I39:I44" si="3">(F39-H39)/H39</f>
        <v>0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996773.91120401339</v>
      </c>
      <c r="F40" s="44">
        <v>1116641.3125</v>
      </c>
      <c r="G40" s="21">
        <f t="shared" si="2"/>
        <v>0.12025535575183499</v>
      </c>
      <c r="H40" s="162">
        <v>1105163.1125</v>
      </c>
      <c r="I40" s="21">
        <f t="shared" si="3"/>
        <v>1.0385978205547422E-2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604428.75</v>
      </c>
      <c r="F41" s="170">
        <v>706297.8</v>
      </c>
      <c r="G41" s="21">
        <f t="shared" si="2"/>
        <v>0.16853773087398646</v>
      </c>
      <c r="H41" s="170">
        <v>706297.8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304678.54166666669</v>
      </c>
      <c r="F42" s="163">
        <v>301392</v>
      </c>
      <c r="G42" s="21">
        <f t="shared" si="2"/>
        <v>-1.078691544435159E-2</v>
      </c>
      <c r="H42" s="163">
        <v>301392</v>
      </c>
      <c r="I42" s="21">
        <f t="shared" si="3"/>
        <v>0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202726.25000000003</v>
      </c>
      <c r="F43" s="163">
        <v>170430</v>
      </c>
      <c r="G43" s="21">
        <f t="shared" si="2"/>
        <v>-0.15930966019447421</v>
      </c>
      <c r="H43" s="163">
        <v>170430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858587.25</v>
      </c>
      <c r="F44" s="166">
        <v>929830.2</v>
      </c>
      <c r="G44" s="153">
        <f t="shared" si="2"/>
        <v>8.2976948469709932E-2</v>
      </c>
      <c r="H44" s="166">
        <v>929830.2</v>
      </c>
      <c r="I44" s="153">
        <f t="shared" si="3"/>
        <v>0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320282.02554425248</v>
      </c>
      <c r="F46" s="41">
        <v>352633.125</v>
      </c>
      <c r="G46" s="21">
        <f t="shared" ref="G46:G51" si="4">(F46-E46)/E46</f>
        <v>0.10100816429137283</v>
      </c>
      <c r="H46" s="160">
        <v>334581</v>
      </c>
      <c r="I46" s="21">
        <f t="shared" ref="I46:I51" si="5">(F46-H46)/H46</f>
        <v>5.3954423592493299E-2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315572.19888517284</v>
      </c>
      <c r="F47" s="45">
        <v>316461.59999999998</v>
      </c>
      <c r="G47" s="21">
        <f t="shared" si="4"/>
        <v>2.8183760102098365E-3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989030.39884933911</v>
      </c>
      <c r="F48" s="45">
        <v>996695.14285714284</v>
      </c>
      <c r="G48" s="21">
        <f t="shared" si="4"/>
        <v>7.7497557372564821E-3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1294351.71875</v>
      </c>
      <c r="F49" s="163">
        <v>1342696.875</v>
      </c>
      <c r="G49" s="21">
        <f t="shared" si="4"/>
        <v>3.7350864953993014E-2</v>
      </c>
      <c r="H49" s="163">
        <v>1342696.875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140664.25863991081</v>
      </c>
      <c r="F50" s="45">
        <v>166169.25</v>
      </c>
      <c r="G50" s="21">
        <f t="shared" si="4"/>
        <v>0.18131820838284099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1752016</v>
      </c>
      <c r="F51" s="166">
        <v>1672008</v>
      </c>
      <c r="G51" s="153">
        <f t="shared" si="4"/>
        <v>-4.5666249623291112E-2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143955.66852471197</v>
      </c>
      <c r="F53" s="124">
        <v>155853.75</v>
      </c>
      <c r="G53" s="22">
        <f t="shared" ref="G53:G61" si="6">(F53-E53)/E53</f>
        <v>8.2651010531381436E-2</v>
      </c>
      <c r="H53" s="124">
        <v>155853.75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186897.91722408027</v>
      </c>
      <c r="F54" s="174">
        <v>209673.75</v>
      </c>
      <c r="G54" s="147">
        <f t="shared" si="6"/>
        <v>0.12186242155182908</v>
      </c>
      <c r="H54" s="174">
        <v>209898</v>
      </c>
      <c r="I54" s="147">
        <f t="shared" si="7"/>
        <v>-1.0683760683760685E-3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131655.36666666667</v>
      </c>
      <c r="F55" s="174">
        <v>158096.25</v>
      </c>
      <c r="G55" s="147">
        <f t="shared" si="6"/>
        <v>0.2008340715823459</v>
      </c>
      <c r="H55" s="174">
        <v>146211</v>
      </c>
      <c r="I55" s="147">
        <f t="shared" si="7"/>
        <v>8.1288343558282211E-2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211945.375</v>
      </c>
      <c r="F56" s="174">
        <v>193527.75</v>
      </c>
      <c r="G56" s="147">
        <f t="shared" si="6"/>
        <v>-8.689798019890739E-2</v>
      </c>
      <c r="H56" s="174">
        <v>187114.2</v>
      </c>
      <c r="I56" s="147">
        <f t="shared" si="7"/>
        <v>3.4276126558005687E-2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102311.0011148272</v>
      </c>
      <c r="F57" s="179">
        <v>109690.28571428571</v>
      </c>
      <c r="G57" s="147">
        <f t="shared" si="6"/>
        <v>7.2126013029395336E-2</v>
      </c>
      <c r="H57" s="179">
        <v>106743</v>
      </c>
      <c r="I57" s="147">
        <f t="shared" si="7"/>
        <v>2.7611044417767069E-2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103557.17254339863</v>
      </c>
      <c r="F58" s="166">
        <v>171102.75</v>
      </c>
      <c r="G58" s="152">
        <f t="shared" si="6"/>
        <v>0.65225397524535966</v>
      </c>
      <c r="H58" s="166">
        <v>162132.75</v>
      </c>
      <c r="I58" s="152">
        <f t="shared" si="7"/>
        <v>5.5325034578146609E-2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175980.94444444444</v>
      </c>
      <c r="F59" s="173">
        <v>210436.2</v>
      </c>
      <c r="G59" s="147">
        <f t="shared" si="6"/>
        <v>0.19578969566465068</v>
      </c>
      <c r="H59" s="173">
        <v>207745.2</v>
      </c>
      <c r="I59" s="147">
        <f t="shared" si="7"/>
        <v>1.2953367875647668E-2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178639.0988851728</v>
      </c>
      <c r="F60" s="174">
        <v>205054.2</v>
      </c>
      <c r="G60" s="147">
        <f t="shared" si="6"/>
        <v>0.1478685309077076</v>
      </c>
      <c r="H60" s="174">
        <v>227709.85714285713</v>
      </c>
      <c r="I60" s="147">
        <f t="shared" si="7"/>
        <v>-9.9493528418683072E-2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969762.33333333326</v>
      </c>
      <c r="F61" s="67">
        <v>1319188</v>
      </c>
      <c r="G61" s="28">
        <f t="shared" si="6"/>
        <v>0.36032093086725386</v>
      </c>
      <c r="H61" s="175">
        <v>1319188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412125.27499070973</v>
      </c>
      <c r="F63" s="51">
        <v>499757.14285714284</v>
      </c>
      <c r="G63" s="21">
        <f t="shared" ref="G63:G68" si="8">(F63-E63)/E63</f>
        <v>0.21263405373137703</v>
      </c>
      <c r="H63" s="168">
        <v>491668.125</v>
      </c>
      <c r="I63" s="21">
        <f t="shared" ref="I63:I68" si="9">(F63-H63)/H63</f>
        <v>1.6452190910571721E-2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2891093.333333333</v>
      </c>
      <c r="F64" s="44">
        <v>3145779</v>
      </c>
      <c r="G64" s="21">
        <f t="shared" si="8"/>
        <v>8.809320118801664E-2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893088</v>
      </c>
      <c r="F65" s="44">
        <v>811386.33333333337</v>
      </c>
      <c r="G65" s="21">
        <f t="shared" si="8"/>
        <v>-9.1482213025666712E-2</v>
      </c>
      <c r="H65" s="162">
        <v>812084</v>
      </c>
      <c r="I65" s="21">
        <f t="shared" si="9"/>
        <v>-8.5910652920957416E-4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597494.72619047621</v>
      </c>
      <c r="F66" s="44">
        <v>586339</v>
      </c>
      <c r="G66" s="21">
        <f t="shared" si="8"/>
        <v>-1.8670836245874851E-2</v>
      </c>
      <c r="H66" s="162">
        <v>576232.80000000005</v>
      </c>
      <c r="I66" s="21">
        <f t="shared" si="9"/>
        <v>1.7538397675383895E-2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294642.65625</v>
      </c>
      <c r="F67" s="44">
        <v>286927.875</v>
      </c>
      <c r="G67" s="21">
        <f t="shared" si="8"/>
        <v>-2.6183517852398537E-2</v>
      </c>
      <c r="H67" s="162">
        <v>286927.875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218676.22067385112</v>
      </c>
      <c r="F68" s="171">
        <v>209001</v>
      </c>
      <c r="G68" s="153">
        <f t="shared" si="8"/>
        <v>-4.4244502872954859E-2</v>
      </c>
      <c r="H68" s="171">
        <v>213934.5</v>
      </c>
      <c r="I68" s="153">
        <f t="shared" si="9"/>
        <v>-2.3060796645702306E-2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305669.96852471202</v>
      </c>
      <c r="F70" s="41">
        <v>313053</v>
      </c>
      <c r="G70" s="21">
        <f>(F70-E70)/E70</f>
        <v>2.4153604329929763E-2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206615.01666666666</v>
      </c>
      <c r="F71" s="163">
        <v>207078.85714285713</v>
      </c>
      <c r="G71" s="21">
        <f>(F71-E71)/E71</f>
        <v>2.2449504574915988E-3</v>
      </c>
      <c r="H71" s="163">
        <v>206310</v>
      </c>
      <c r="I71" s="21">
        <f>(F71-H71)/H71</f>
        <v>3.7267080745341011E-3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93964.874119087443</v>
      </c>
      <c r="F72" s="163">
        <v>97623.5</v>
      </c>
      <c r="G72" s="21">
        <f>(F72-E72)/E72</f>
        <v>3.8936101550838632E-2</v>
      </c>
      <c r="H72" s="163">
        <v>97623.5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133377.874098848</v>
      </c>
      <c r="F73" s="45">
        <v>149350.5</v>
      </c>
      <c r="G73" s="21">
        <f>(F73-E73)/E73</f>
        <v>0.11975468951705205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124334.51153536479</v>
      </c>
      <c r="F74" s="47">
        <v>131320.79999999999</v>
      </c>
      <c r="G74" s="21">
        <f>(F74-E74)/E74</f>
        <v>5.618945519119263E-2</v>
      </c>
      <c r="H74" s="166">
        <v>132307.5</v>
      </c>
      <c r="I74" s="21">
        <f>(F74-H74)/H74</f>
        <v>-7.4576271186441558E-3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71087.94642857142</v>
      </c>
      <c r="F76" s="41">
        <v>70606.71428571429</v>
      </c>
      <c r="G76" s="22">
        <f t="shared" ref="G76:G82" si="10">(F76-E76)/E76</f>
        <v>-6.7695322067105775E-3</v>
      </c>
      <c r="H76" s="160">
        <v>70414.5</v>
      </c>
      <c r="I76" s="22">
        <f t="shared" ref="I76:I82" si="11">(F76-H76)/H76</f>
        <v>2.7297543221110692E-3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105951.58333333333</v>
      </c>
      <c r="F77" s="30">
        <v>90036.375</v>
      </c>
      <c r="G77" s="21">
        <f t="shared" si="10"/>
        <v>-0.15021208586626436</v>
      </c>
      <c r="H77" s="154">
        <v>90933.375</v>
      </c>
      <c r="I77" s="21">
        <f t="shared" si="11"/>
        <v>-9.8643649815043158E-3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51614.269788182835</v>
      </c>
      <c r="F78" s="45">
        <v>57408</v>
      </c>
      <c r="G78" s="21">
        <f t="shared" si="10"/>
        <v>0.11225055077973123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94077.138706955273</v>
      </c>
      <c r="F79" s="45">
        <v>90933.375</v>
      </c>
      <c r="G79" s="21">
        <f t="shared" si="10"/>
        <v>-3.3416872049520034E-2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132037.01555183946</v>
      </c>
      <c r="F80" s="57">
        <v>143789.1</v>
      </c>
      <c r="G80" s="21">
        <f t="shared" si="10"/>
        <v>8.9005983655746315E-2</v>
      </c>
      <c r="H80" s="172">
        <v>143789.1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573444.68819676701</v>
      </c>
      <c r="F81" s="57">
        <v>577967</v>
      </c>
      <c r="G81" s="21">
        <f t="shared" si="10"/>
        <v>7.8862214548602576E-3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198513.83333333331</v>
      </c>
      <c r="F82" s="166">
        <v>300993.33333333331</v>
      </c>
      <c r="G82" s="149">
        <f t="shared" si="10"/>
        <v>0.51623354543721978</v>
      </c>
      <c r="H82" s="166">
        <v>300993.33333333331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6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8" t="s">
        <v>208</v>
      </c>
      <c r="E11" s="228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219</v>
      </c>
      <c r="F12" s="224" t="s">
        <v>230</v>
      </c>
      <c r="G12" s="207" t="s">
        <v>197</v>
      </c>
      <c r="H12" s="224" t="s">
        <v>223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4</v>
      </c>
      <c r="C15" s="141" t="s">
        <v>84</v>
      </c>
      <c r="D15" s="138" t="s">
        <v>161</v>
      </c>
      <c r="E15" s="159">
        <v>67108.200000000012</v>
      </c>
      <c r="F15" s="159">
        <v>76999.399999999994</v>
      </c>
      <c r="G15" s="147">
        <f>(F15-E15)/E15</f>
        <v>0.14739182394997899</v>
      </c>
      <c r="H15" s="159">
        <v>101199.4</v>
      </c>
      <c r="I15" s="147">
        <f>(F15-H15)/H15</f>
        <v>-0.23913185256039068</v>
      </c>
    </row>
    <row r="16" spans="1:9" ht="16.5">
      <c r="A16" s="122"/>
      <c r="B16" s="155" t="s">
        <v>19</v>
      </c>
      <c r="C16" s="142" t="s">
        <v>99</v>
      </c>
      <c r="D16" s="138" t="s">
        <v>161</v>
      </c>
      <c r="E16" s="162">
        <v>58356.025000000001</v>
      </c>
      <c r="F16" s="162">
        <v>48982.7</v>
      </c>
      <c r="G16" s="147">
        <f>(F16-E16)/E16</f>
        <v>-0.16062308904693223</v>
      </c>
      <c r="H16" s="162">
        <v>59516</v>
      </c>
      <c r="I16" s="147">
        <f>(F16-H16)/H16</f>
        <v>-0.17698266012500846</v>
      </c>
    </row>
    <row r="17" spans="1:9" ht="16.5">
      <c r="A17" s="122"/>
      <c r="B17" s="155" t="s">
        <v>17</v>
      </c>
      <c r="C17" s="142" t="s">
        <v>97</v>
      </c>
      <c r="D17" s="138" t="s">
        <v>161</v>
      </c>
      <c r="E17" s="162">
        <v>58879.022222222222</v>
      </c>
      <c r="F17" s="162">
        <v>46699.4</v>
      </c>
      <c r="G17" s="147">
        <f>(F17-E17)/E17</f>
        <v>-0.20685843212976057</v>
      </c>
      <c r="H17" s="162">
        <v>52499.4</v>
      </c>
      <c r="I17" s="147">
        <f>(F17-H17)/H17</f>
        <v>-0.11047745307565419</v>
      </c>
    </row>
    <row r="18" spans="1:9" ht="16.5">
      <c r="A18" s="122"/>
      <c r="B18" s="155" t="s">
        <v>8</v>
      </c>
      <c r="C18" s="142" t="s">
        <v>89</v>
      </c>
      <c r="D18" s="138" t="s">
        <v>161</v>
      </c>
      <c r="E18" s="162">
        <v>155794.30337301586</v>
      </c>
      <c r="F18" s="162">
        <v>115478.35</v>
      </c>
      <c r="G18" s="147">
        <f>(F18-E18)/E18</f>
        <v>-0.25877681340175834</v>
      </c>
      <c r="H18" s="162">
        <v>126749.25</v>
      </c>
      <c r="I18" s="147">
        <f>(F18-H18)/H18</f>
        <v>-8.8922814138939626E-2</v>
      </c>
    </row>
    <row r="19" spans="1:9" ht="16.5">
      <c r="A19" s="122"/>
      <c r="B19" s="155" t="s">
        <v>6</v>
      </c>
      <c r="C19" s="142" t="s">
        <v>86</v>
      </c>
      <c r="D19" s="138" t="s">
        <v>161</v>
      </c>
      <c r="E19" s="162">
        <v>72495.600000000006</v>
      </c>
      <c r="F19" s="162">
        <v>76082.7</v>
      </c>
      <c r="G19" s="147">
        <f>(F19-E19)/E19</f>
        <v>4.9480244318275746E-2</v>
      </c>
      <c r="H19" s="162">
        <v>82366</v>
      </c>
      <c r="I19" s="147">
        <f>(F19-H19)/H19</f>
        <v>-7.6285117645630521E-2</v>
      </c>
    </row>
    <row r="20" spans="1:9" ht="16.5" customHeight="1">
      <c r="A20" s="122"/>
      <c r="B20" s="155" t="s">
        <v>7</v>
      </c>
      <c r="C20" s="142" t="s">
        <v>87</v>
      </c>
      <c r="D20" s="138" t="s">
        <v>161</v>
      </c>
      <c r="E20" s="162">
        <v>35096.275000000001</v>
      </c>
      <c r="F20" s="162">
        <v>63499.4</v>
      </c>
      <c r="G20" s="147">
        <f>(F20-E20)/E20</f>
        <v>0.80929172682855943</v>
      </c>
      <c r="H20" s="162">
        <v>68499.399999999994</v>
      </c>
      <c r="I20" s="147">
        <f>(F20-H20)/H20</f>
        <v>-7.2993340087650307E-2</v>
      </c>
    </row>
    <row r="21" spans="1:9" ht="16.5">
      <c r="A21" s="122"/>
      <c r="B21" s="155" t="s">
        <v>14</v>
      </c>
      <c r="C21" s="142" t="s">
        <v>94</v>
      </c>
      <c r="D21" s="138" t="s">
        <v>81</v>
      </c>
      <c r="E21" s="162">
        <v>28180.49722222222</v>
      </c>
      <c r="F21" s="162">
        <v>29777.111111111109</v>
      </c>
      <c r="G21" s="147">
        <f>(F21-E21)/E21</f>
        <v>5.6656696874384863E-2</v>
      </c>
      <c r="H21" s="162">
        <v>31777.044444444444</v>
      </c>
      <c r="I21" s="147">
        <f>(F21-H21)/H21</f>
        <v>-6.2936417413828466E-2</v>
      </c>
    </row>
    <row r="22" spans="1:9" ht="16.5">
      <c r="A22" s="122"/>
      <c r="B22" s="155" t="s">
        <v>13</v>
      </c>
      <c r="C22" s="142" t="s">
        <v>93</v>
      </c>
      <c r="D22" s="140" t="s">
        <v>81</v>
      </c>
      <c r="E22" s="162">
        <v>29902.494444444445</v>
      </c>
      <c r="F22" s="162">
        <v>31666</v>
      </c>
      <c r="G22" s="147">
        <f>(F22-E22)/E22</f>
        <v>5.8975198836068859E-2</v>
      </c>
      <c r="H22" s="162">
        <v>33054.85555555555</v>
      </c>
      <c r="I22" s="147">
        <f>(F22-H22)/H22</f>
        <v>-4.2016688084487018E-2</v>
      </c>
    </row>
    <row r="23" spans="1:9" ht="16.5">
      <c r="A23" s="122"/>
      <c r="B23" s="155" t="s">
        <v>11</v>
      </c>
      <c r="C23" s="142" t="s">
        <v>91</v>
      </c>
      <c r="D23" s="140" t="s">
        <v>81</v>
      </c>
      <c r="E23" s="162">
        <v>21861.677777777775</v>
      </c>
      <c r="F23" s="162">
        <v>28449.4</v>
      </c>
      <c r="G23" s="147">
        <f>(F23-E23)/E23</f>
        <v>0.30133653460571058</v>
      </c>
      <c r="H23" s="162">
        <v>29582.666666666668</v>
      </c>
      <c r="I23" s="147">
        <f>(F23-H23)/H23</f>
        <v>-3.8308468923243334E-2</v>
      </c>
    </row>
    <row r="24" spans="1:9" ht="16.5">
      <c r="A24" s="122"/>
      <c r="B24" s="155" t="s">
        <v>12</v>
      </c>
      <c r="C24" s="142" t="s">
        <v>92</v>
      </c>
      <c r="D24" s="140" t="s">
        <v>81</v>
      </c>
      <c r="E24" s="162">
        <v>27880.411111111109</v>
      </c>
      <c r="F24" s="162">
        <v>30304.888888888891</v>
      </c>
      <c r="G24" s="147">
        <f>(F24-E24)/E24</f>
        <v>8.6959900559413231E-2</v>
      </c>
      <c r="H24" s="162">
        <v>31443.744444444445</v>
      </c>
      <c r="I24" s="147">
        <f>(F24-H24)/H24</f>
        <v>-3.6218827486265544E-2</v>
      </c>
    </row>
    <row r="25" spans="1:9" ht="16.5">
      <c r="A25" s="122"/>
      <c r="B25" s="155" t="s">
        <v>16</v>
      </c>
      <c r="C25" s="142" t="s">
        <v>96</v>
      </c>
      <c r="D25" s="140" t="s">
        <v>81</v>
      </c>
      <c r="E25" s="162">
        <v>28434.57777777778</v>
      </c>
      <c r="F25" s="162">
        <v>32193.777777777777</v>
      </c>
      <c r="G25" s="147">
        <f>(F25-E25)/E25</f>
        <v>0.13220523369043627</v>
      </c>
      <c r="H25" s="162">
        <v>32804.85555555555</v>
      </c>
      <c r="I25" s="147">
        <f>(F25-H25)/H25</f>
        <v>-1.862766250389071E-2</v>
      </c>
    </row>
    <row r="26" spans="1:9" ht="16.5">
      <c r="A26" s="122"/>
      <c r="B26" s="155" t="s">
        <v>5</v>
      </c>
      <c r="C26" s="142" t="s">
        <v>85</v>
      </c>
      <c r="D26" s="140" t="s">
        <v>161</v>
      </c>
      <c r="E26" s="162">
        <v>80583.205555555556</v>
      </c>
      <c r="F26" s="162">
        <v>70277.111111111109</v>
      </c>
      <c r="G26" s="147">
        <f>(F26-E26)/E26</f>
        <v>-0.12789382568479774</v>
      </c>
      <c r="H26" s="162">
        <v>71082.666666666657</v>
      </c>
      <c r="I26" s="147">
        <f>(F26-H26)/H26</f>
        <v>-1.1332658063225177E-2</v>
      </c>
    </row>
    <row r="27" spans="1:9" ht="16.5">
      <c r="A27" s="122"/>
      <c r="B27" s="155" t="s">
        <v>15</v>
      </c>
      <c r="C27" s="142" t="s">
        <v>95</v>
      </c>
      <c r="D27" s="140" t="s">
        <v>82</v>
      </c>
      <c r="E27" s="162">
        <v>61870.45</v>
      </c>
      <c r="F27" s="162">
        <v>76416</v>
      </c>
      <c r="G27" s="147">
        <f>(F27-E27)/E27</f>
        <v>0.23509688389206809</v>
      </c>
      <c r="H27" s="162">
        <v>76249.399999999994</v>
      </c>
      <c r="I27" s="147">
        <f>(F27-H27)/H27</f>
        <v>2.1849352257198853E-3</v>
      </c>
    </row>
    <row r="28" spans="1:9" ht="17.25" thickBot="1">
      <c r="A28" s="36"/>
      <c r="B28" s="155" t="s">
        <v>10</v>
      </c>
      <c r="C28" s="142" t="s">
        <v>90</v>
      </c>
      <c r="D28" s="140" t="s">
        <v>161</v>
      </c>
      <c r="E28" s="162">
        <v>75814.325000000012</v>
      </c>
      <c r="F28" s="162">
        <v>81583.222222222219</v>
      </c>
      <c r="G28" s="147">
        <f>(F28-E28)/E28</f>
        <v>7.6092443245022706E-2</v>
      </c>
      <c r="H28" s="162">
        <v>81388.711111111101</v>
      </c>
      <c r="I28" s="147">
        <f>(F28-H28)/H28</f>
        <v>2.3899028311871592E-3</v>
      </c>
    </row>
    <row r="29" spans="1:9" ht="16.5">
      <c r="A29" s="122"/>
      <c r="B29" s="155" t="s">
        <v>18</v>
      </c>
      <c r="C29" s="142" t="s">
        <v>98</v>
      </c>
      <c r="D29" s="140" t="s">
        <v>83</v>
      </c>
      <c r="E29" s="162">
        <v>112753.10833333334</v>
      </c>
      <c r="F29" s="162">
        <v>101500</v>
      </c>
      <c r="G29" s="147">
        <f>(F29-E29)/E29</f>
        <v>-9.9803087468468193E-2</v>
      </c>
      <c r="H29" s="162">
        <v>97000</v>
      </c>
      <c r="I29" s="147">
        <f>(F29-H29)/H29</f>
        <v>4.6391752577319589E-2</v>
      </c>
    </row>
    <row r="30" spans="1:9" ht="17.25" thickBot="1">
      <c r="A30" s="36"/>
      <c r="B30" s="156" t="s">
        <v>9</v>
      </c>
      <c r="C30" s="143" t="s">
        <v>88</v>
      </c>
      <c r="D30" s="139" t="s">
        <v>161</v>
      </c>
      <c r="E30" s="165">
        <v>86173.488888888882</v>
      </c>
      <c r="F30" s="165">
        <v>71999.399999999994</v>
      </c>
      <c r="G30" s="149">
        <f>(F30-E30)/E30</f>
        <v>-0.16448317309242053</v>
      </c>
      <c r="H30" s="165">
        <v>67282.7</v>
      </c>
      <c r="I30" s="149">
        <f>(F30-H30)/H30</f>
        <v>7.0102715854149691E-2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1001183.6617063491</v>
      </c>
      <c r="F31" s="93">
        <f>SUM(F15:F30)</f>
        <v>981908.86111111124</v>
      </c>
      <c r="G31" s="94">
        <f t="shared" ref="G31" si="0">(F31-E31)/E31</f>
        <v>-1.9252012725005138E-2</v>
      </c>
      <c r="H31" s="93">
        <f>SUM(H15:H30)</f>
        <v>1042496.0944444443</v>
      </c>
      <c r="I31" s="97">
        <f t="shared" ref="I31" si="1">(F31-H31)/H31</f>
        <v>-5.8117467927417552E-2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80020.825000000012</v>
      </c>
      <c r="F33" s="168">
        <v>135333.33333333331</v>
      </c>
      <c r="G33" s="147">
        <f>(F33-E33)/E33</f>
        <v>0.69122641928939488</v>
      </c>
      <c r="H33" s="168">
        <v>145583.33333333331</v>
      </c>
      <c r="I33" s="147">
        <f>(F33-H33)/H33</f>
        <v>-7.0406410990269036E-2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56140.9</v>
      </c>
      <c r="F34" s="162">
        <v>81582.7</v>
      </c>
      <c r="G34" s="147">
        <f>(F34-E34)/E34</f>
        <v>0.45317762985630788</v>
      </c>
      <c r="H34" s="162">
        <v>79166.066000000006</v>
      </c>
      <c r="I34" s="147">
        <f>(F34-H34)/H34</f>
        <v>3.0526134770925598E-2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149843.25</v>
      </c>
      <c r="F35" s="162">
        <v>244610.44444444444</v>
      </c>
      <c r="G35" s="147">
        <f>(F35-E35)/E35</f>
        <v>0.63244219839361759</v>
      </c>
      <c r="H35" s="162">
        <v>237142</v>
      </c>
      <c r="I35" s="147">
        <f>(F35-H35)/H35</f>
        <v>3.1493554260503993E-2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151110.17499999999</v>
      </c>
      <c r="F36" s="162">
        <v>245999.33333333334</v>
      </c>
      <c r="G36" s="147">
        <f>(F36-E36)/E36</f>
        <v>0.62794684959721181</v>
      </c>
      <c r="H36" s="162">
        <v>236427.71428571429</v>
      </c>
      <c r="I36" s="147">
        <f>(F36-H36)/H36</f>
        <v>4.0484336096283956E-2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59989.012499999997</v>
      </c>
      <c r="F37" s="165">
        <v>105811.875</v>
      </c>
      <c r="G37" s="149">
        <f>(F37-E37)/E37</f>
        <v>0.76385425581059541</v>
      </c>
      <c r="H37" s="165">
        <v>98975.442857142858</v>
      </c>
      <c r="I37" s="149">
        <f>(F37-H37)/H37</f>
        <v>6.9072003574912735E-2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497104.16249999998</v>
      </c>
      <c r="F38" s="95">
        <f>SUM(F33:F37)</f>
        <v>813337.68611111108</v>
      </c>
      <c r="G38" s="96">
        <f t="shared" ref="G38" si="2">(F38-E38)/E38</f>
        <v>0.63615142955297843</v>
      </c>
      <c r="H38" s="95">
        <f>SUM(H33:H37)</f>
        <v>797294.55647619045</v>
      </c>
      <c r="I38" s="97">
        <f t="shared" ref="I38" si="3">(F38-H38)/H38</f>
        <v>2.0121960578567827E-2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31</v>
      </c>
      <c r="C40" s="142" t="s">
        <v>105</v>
      </c>
      <c r="D40" s="146" t="s">
        <v>161</v>
      </c>
      <c r="E40" s="162">
        <v>1869555.9875</v>
      </c>
      <c r="F40" s="162">
        <v>1822598.25</v>
      </c>
      <c r="G40" s="147">
        <f>(F40-E40)/E40</f>
        <v>-2.5117053361313174E-2</v>
      </c>
      <c r="H40" s="162">
        <v>1822598.25</v>
      </c>
      <c r="I40" s="147">
        <f>(F40-H40)/H40</f>
        <v>0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604428.75</v>
      </c>
      <c r="F41" s="162">
        <v>706297.8</v>
      </c>
      <c r="G41" s="147">
        <f>(F41-E41)/E41</f>
        <v>0.16853773087398646</v>
      </c>
      <c r="H41" s="162">
        <v>706297.8</v>
      </c>
      <c r="I41" s="147">
        <f>(F41-H41)/H41</f>
        <v>0</v>
      </c>
    </row>
    <row r="42" spans="1:9" ht="16.5">
      <c r="A42" s="35"/>
      <c r="B42" s="157" t="s">
        <v>34</v>
      </c>
      <c r="C42" s="142" t="s">
        <v>154</v>
      </c>
      <c r="D42" s="138" t="s">
        <v>161</v>
      </c>
      <c r="E42" s="170">
        <v>304678.54166666669</v>
      </c>
      <c r="F42" s="170">
        <v>301392</v>
      </c>
      <c r="G42" s="147">
        <f>(F42-E42)/E42</f>
        <v>-1.078691544435159E-2</v>
      </c>
      <c r="H42" s="170">
        <v>301392</v>
      </c>
      <c r="I42" s="147">
        <f>(F42-H42)/H42</f>
        <v>0</v>
      </c>
    </row>
    <row r="43" spans="1:9" ht="16.5">
      <c r="A43" s="35"/>
      <c r="B43" s="155" t="s">
        <v>35</v>
      </c>
      <c r="C43" s="142" t="s">
        <v>152</v>
      </c>
      <c r="D43" s="138" t="s">
        <v>161</v>
      </c>
      <c r="E43" s="163">
        <v>202726.25000000003</v>
      </c>
      <c r="F43" s="163">
        <v>170430</v>
      </c>
      <c r="G43" s="147">
        <f>(F43-E43)/E43</f>
        <v>-0.15930966019447421</v>
      </c>
      <c r="H43" s="163">
        <v>170430</v>
      </c>
      <c r="I43" s="147">
        <f>(F43-H43)/H43</f>
        <v>0</v>
      </c>
    </row>
    <row r="44" spans="1:9" ht="16.5">
      <c r="A44" s="35"/>
      <c r="B44" s="155" t="s">
        <v>36</v>
      </c>
      <c r="C44" s="142" t="s">
        <v>153</v>
      </c>
      <c r="D44" s="138" t="s">
        <v>161</v>
      </c>
      <c r="E44" s="163">
        <v>858587.25</v>
      </c>
      <c r="F44" s="163">
        <v>929830.2</v>
      </c>
      <c r="G44" s="147">
        <f>(F44-E44)/E44</f>
        <v>8.2976948469709932E-2</v>
      </c>
      <c r="H44" s="163">
        <v>929830.2</v>
      </c>
      <c r="I44" s="147">
        <f>(F44-H44)/H44</f>
        <v>0</v>
      </c>
    </row>
    <row r="45" spans="1:9" ht="16.5" customHeight="1" thickBot="1">
      <c r="A45" s="36"/>
      <c r="B45" s="155" t="s">
        <v>32</v>
      </c>
      <c r="C45" s="142" t="s">
        <v>106</v>
      </c>
      <c r="D45" s="138" t="s">
        <v>161</v>
      </c>
      <c r="E45" s="166">
        <v>996773.91120401339</v>
      </c>
      <c r="F45" s="166">
        <v>1116641.3125</v>
      </c>
      <c r="G45" s="153">
        <f>(F45-E45)/E45</f>
        <v>0.12025535575183499</v>
      </c>
      <c r="H45" s="166">
        <v>1105163.1125</v>
      </c>
      <c r="I45" s="153">
        <f>(F45-H45)/H45</f>
        <v>1.0385978205547422E-2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4836750.6903706798</v>
      </c>
      <c r="F46" s="77">
        <f>SUM(F40:F45)</f>
        <v>5047189.5625</v>
      </c>
      <c r="G46" s="96">
        <f t="shared" ref="G46" si="4">(F46-E46)/E46</f>
        <v>4.3508314899975239E-2</v>
      </c>
      <c r="H46" s="95">
        <f>SUM(H40:H45)</f>
        <v>5035711.3624999998</v>
      </c>
      <c r="I46" s="97">
        <f t="shared" ref="I46" si="5">(F46-H46)/H46</f>
        <v>2.2793601884087706E-3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46</v>
      </c>
      <c r="C48" s="142" t="s">
        <v>111</v>
      </c>
      <c r="D48" s="146" t="s">
        <v>110</v>
      </c>
      <c r="E48" s="160">
        <v>315572.19888517284</v>
      </c>
      <c r="F48" s="160">
        <v>316461.59999999998</v>
      </c>
      <c r="G48" s="147">
        <f>(F48-E48)/E48</f>
        <v>2.8183760102098365E-3</v>
      </c>
      <c r="H48" s="160">
        <v>316461.59999999998</v>
      </c>
      <c r="I48" s="147">
        <f>(F48-H48)/H48</f>
        <v>0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989030.39884933911</v>
      </c>
      <c r="F49" s="163">
        <v>996695.14285714284</v>
      </c>
      <c r="G49" s="147">
        <f>(F49-E49)/E49</f>
        <v>7.7497557372564821E-3</v>
      </c>
      <c r="H49" s="163">
        <v>996695.14285714284</v>
      </c>
      <c r="I49" s="147">
        <f>(F49-H49)/H49</f>
        <v>0</v>
      </c>
    </row>
    <row r="50" spans="1:9" ht="16.5">
      <c r="A50" s="35"/>
      <c r="B50" s="155" t="s">
        <v>48</v>
      </c>
      <c r="C50" s="142" t="s">
        <v>157</v>
      </c>
      <c r="D50" s="138" t="s">
        <v>114</v>
      </c>
      <c r="E50" s="163">
        <v>1294351.71875</v>
      </c>
      <c r="F50" s="163">
        <v>1342696.875</v>
      </c>
      <c r="G50" s="147">
        <f>(F50-E50)/E50</f>
        <v>3.7350864953993014E-2</v>
      </c>
      <c r="H50" s="163">
        <v>1342696.875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140664.25863991081</v>
      </c>
      <c r="F51" s="163">
        <v>166169.25</v>
      </c>
      <c r="G51" s="147">
        <f>(F51-E51)/E51</f>
        <v>0.18131820838284099</v>
      </c>
      <c r="H51" s="163">
        <v>166169.25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1752016</v>
      </c>
      <c r="F52" s="163">
        <v>1672008</v>
      </c>
      <c r="G52" s="147">
        <f>(F52-E52)/E52</f>
        <v>-4.5666249623291112E-2</v>
      </c>
      <c r="H52" s="163">
        <v>1672008</v>
      </c>
      <c r="I52" s="147">
        <f>(F52-H52)/H52</f>
        <v>0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320282.02554425248</v>
      </c>
      <c r="F53" s="166">
        <v>352633.125</v>
      </c>
      <c r="G53" s="153">
        <f>(F53-E53)/E53</f>
        <v>0.10100816429137283</v>
      </c>
      <c r="H53" s="166">
        <v>334581</v>
      </c>
      <c r="I53" s="153">
        <f>(F53-H53)/H53</f>
        <v>5.3954423592493299E-2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4811916.6006686743</v>
      </c>
      <c r="F54" s="77">
        <f>SUM(F48:F53)</f>
        <v>4846663.9928571433</v>
      </c>
      <c r="G54" s="96">
        <f t="shared" ref="G54" si="6">(F54-E54)/E54</f>
        <v>7.2211127232837688E-3</v>
      </c>
      <c r="H54" s="77">
        <f>SUM(H48:H53)</f>
        <v>4828611.8678571433</v>
      </c>
      <c r="I54" s="97">
        <f t="shared" ref="I54" si="7">(F54-H54)/H54</f>
        <v>3.7385744586696775E-3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55</v>
      </c>
      <c r="C56" s="145" t="s">
        <v>122</v>
      </c>
      <c r="D56" s="146" t="s">
        <v>120</v>
      </c>
      <c r="E56" s="160">
        <v>178639.0988851728</v>
      </c>
      <c r="F56" s="124">
        <v>205054.2</v>
      </c>
      <c r="G56" s="148">
        <f>(F56-E56)/E56</f>
        <v>0.1478685309077076</v>
      </c>
      <c r="H56" s="124">
        <v>227709.85714285713</v>
      </c>
      <c r="I56" s="148">
        <f>(F56-H56)/H56</f>
        <v>-9.9493528418683072E-2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186897.91722408027</v>
      </c>
      <c r="F57" s="174">
        <v>209673.75</v>
      </c>
      <c r="G57" s="147">
        <f>(F57-E57)/E57</f>
        <v>0.12186242155182908</v>
      </c>
      <c r="H57" s="174">
        <v>209898</v>
      </c>
      <c r="I57" s="147">
        <f>(F57-H57)/H57</f>
        <v>-1.0683760683760685E-3</v>
      </c>
    </row>
    <row r="58" spans="1:9" ht="16.5">
      <c r="A58" s="102"/>
      <c r="B58" s="177" t="s">
        <v>38</v>
      </c>
      <c r="C58" s="142" t="s">
        <v>115</v>
      </c>
      <c r="D58" s="138" t="s">
        <v>114</v>
      </c>
      <c r="E58" s="163">
        <v>143955.66852471197</v>
      </c>
      <c r="F58" s="174">
        <v>155853.75</v>
      </c>
      <c r="G58" s="147">
        <f>(F58-E58)/E58</f>
        <v>8.2651010531381436E-2</v>
      </c>
      <c r="H58" s="174">
        <v>155853.75</v>
      </c>
      <c r="I58" s="147">
        <f>(F58-H58)/H58</f>
        <v>0</v>
      </c>
    </row>
    <row r="59" spans="1:9" ht="16.5">
      <c r="A59" s="102"/>
      <c r="B59" s="177" t="s">
        <v>56</v>
      </c>
      <c r="C59" s="142" t="s">
        <v>123</v>
      </c>
      <c r="D59" s="138" t="s">
        <v>120</v>
      </c>
      <c r="E59" s="163">
        <v>969762.33333333326</v>
      </c>
      <c r="F59" s="174">
        <v>1319188</v>
      </c>
      <c r="G59" s="147">
        <f>(F59-E59)/E59</f>
        <v>0.36032093086725386</v>
      </c>
      <c r="H59" s="174">
        <v>1319188</v>
      </c>
      <c r="I59" s="147">
        <f>(F59-H59)/H59</f>
        <v>0</v>
      </c>
    </row>
    <row r="60" spans="1:9" s="118" customFormat="1" ht="16.5">
      <c r="A60" s="128"/>
      <c r="B60" s="177" t="s">
        <v>54</v>
      </c>
      <c r="C60" s="142" t="s">
        <v>121</v>
      </c>
      <c r="D60" s="138" t="s">
        <v>120</v>
      </c>
      <c r="E60" s="163">
        <v>175980.94444444444</v>
      </c>
      <c r="F60" s="179">
        <v>210436.2</v>
      </c>
      <c r="G60" s="147">
        <f>(F60-E60)/E60</f>
        <v>0.19578969566465068</v>
      </c>
      <c r="H60" s="179">
        <v>207745.2</v>
      </c>
      <c r="I60" s="147">
        <f>(F60-H60)/H60</f>
        <v>1.2953367875647668E-2</v>
      </c>
    </row>
    <row r="61" spans="1:9" s="118" customFormat="1" ht="17.25" thickBot="1">
      <c r="A61" s="128"/>
      <c r="B61" s="178" t="s">
        <v>42</v>
      </c>
      <c r="C61" s="143" t="s">
        <v>198</v>
      </c>
      <c r="D61" s="139" t="s">
        <v>114</v>
      </c>
      <c r="E61" s="166">
        <v>102311.0011148272</v>
      </c>
      <c r="F61" s="175">
        <v>109690.28571428571</v>
      </c>
      <c r="G61" s="152">
        <f>(F61-E61)/E61</f>
        <v>7.2126013029395336E-2</v>
      </c>
      <c r="H61" s="175">
        <v>106743</v>
      </c>
      <c r="I61" s="152">
        <f>(F61-H61)/H61</f>
        <v>2.7611044417767069E-2</v>
      </c>
    </row>
    <row r="62" spans="1:9" s="118" customFormat="1" ht="16.5">
      <c r="A62" s="128"/>
      <c r="B62" s="88" t="s">
        <v>41</v>
      </c>
      <c r="C62" s="141" t="s">
        <v>118</v>
      </c>
      <c r="D62" s="138" t="s">
        <v>114</v>
      </c>
      <c r="E62" s="160">
        <v>211945.375</v>
      </c>
      <c r="F62" s="173">
        <v>193527.75</v>
      </c>
      <c r="G62" s="147">
        <f>(F62-E62)/E62</f>
        <v>-8.689798019890739E-2</v>
      </c>
      <c r="H62" s="173">
        <v>187114.2</v>
      </c>
      <c r="I62" s="147">
        <f>(F62-H62)/H62</f>
        <v>3.4276126558005687E-2</v>
      </c>
    </row>
    <row r="63" spans="1:9" s="118" customFormat="1" ht="16.5">
      <c r="A63" s="128"/>
      <c r="B63" s="177" t="s">
        <v>43</v>
      </c>
      <c r="C63" s="142" t="s">
        <v>119</v>
      </c>
      <c r="D63" s="140" t="s">
        <v>114</v>
      </c>
      <c r="E63" s="163">
        <v>103557.17254339863</v>
      </c>
      <c r="F63" s="163">
        <v>171102.75</v>
      </c>
      <c r="G63" s="147">
        <f>(F63-E63)/E63</f>
        <v>0.65225397524535966</v>
      </c>
      <c r="H63" s="163">
        <v>162132.75</v>
      </c>
      <c r="I63" s="147">
        <f>(F63-H63)/H63</f>
        <v>5.5325034578146609E-2</v>
      </c>
    </row>
    <row r="64" spans="1:9" ht="16.5" customHeight="1" thickBot="1">
      <c r="A64" s="103"/>
      <c r="B64" s="178" t="s">
        <v>40</v>
      </c>
      <c r="C64" s="143" t="s">
        <v>117</v>
      </c>
      <c r="D64" s="139" t="s">
        <v>114</v>
      </c>
      <c r="E64" s="166">
        <v>131655.36666666667</v>
      </c>
      <c r="F64" s="175">
        <v>158096.25</v>
      </c>
      <c r="G64" s="152">
        <f>(F64-E64)/E64</f>
        <v>0.2008340715823459</v>
      </c>
      <c r="H64" s="175">
        <v>146211</v>
      </c>
      <c r="I64" s="152">
        <f>(F64-H64)/H64</f>
        <v>8.1288343558282211E-2</v>
      </c>
    </row>
    <row r="65" spans="1:9" ht="15.75" customHeight="1" thickBot="1">
      <c r="A65" s="217" t="s">
        <v>192</v>
      </c>
      <c r="B65" s="229"/>
      <c r="C65" s="229"/>
      <c r="D65" s="230"/>
      <c r="E65" s="92">
        <f>SUM(E56:E64)</f>
        <v>2204704.877736635</v>
      </c>
      <c r="F65" s="92">
        <f>SUM(F56:F64)</f>
        <v>2732622.9357142858</v>
      </c>
      <c r="G65" s="94">
        <f t="shared" ref="G65" si="8">(F65-E65)/E65</f>
        <v>0.23945066902542306</v>
      </c>
      <c r="H65" s="92">
        <f>SUM(H56:H64)</f>
        <v>2722595.7571428576</v>
      </c>
      <c r="I65" s="131">
        <f t="shared" ref="I65" si="9">(F65-H65)/H65</f>
        <v>3.6829479900280454E-3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64</v>
      </c>
      <c r="C67" s="142" t="s">
        <v>133</v>
      </c>
      <c r="D67" s="146" t="s">
        <v>127</v>
      </c>
      <c r="E67" s="160">
        <v>218676.22067385112</v>
      </c>
      <c r="F67" s="168">
        <v>209001</v>
      </c>
      <c r="G67" s="147">
        <f>(F67-E67)/E67</f>
        <v>-4.4244502872954859E-2</v>
      </c>
      <c r="H67" s="168">
        <v>213934.5</v>
      </c>
      <c r="I67" s="147">
        <f>(F67-H67)/H67</f>
        <v>-2.3060796645702306E-2</v>
      </c>
    </row>
    <row r="68" spans="1:9" ht="16.5">
      <c r="A68" s="35"/>
      <c r="B68" s="155" t="s">
        <v>61</v>
      </c>
      <c r="C68" s="142" t="s">
        <v>130</v>
      </c>
      <c r="D68" s="140" t="s">
        <v>207</v>
      </c>
      <c r="E68" s="163">
        <v>893088</v>
      </c>
      <c r="F68" s="162">
        <v>811386.33333333337</v>
      </c>
      <c r="G68" s="147">
        <f>(F68-E68)/E68</f>
        <v>-9.1482213025666712E-2</v>
      </c>
      <c r="H68" s="162">
        <v>812084</v>
      </c>
      <c r="I68" s="147">
        <f>(F68-H68)/H68</f>
        <v>-8.5910652920957416E-4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2891093.333333333</v>
      </c>
      <c r="F69" s="162">
        <v>3145779</v>
      </c>
      <c r="G69" s="147">
        <f>(F69-E69)/E69</f>
        <v>8.809320118801664E-2</v>
      </c>
      <c r="H69" s="162">
        <v>3145779</v>
      </c>
      <c r="I69" s="147">
        <f>(F69-H69)/H69</f>
        <v>0</v>
      </c>
    </row>
    <row r="70" spans="1:9" ht="16.5">
      <c r="A70" s="35"/>
      <c r="B70" s="155" t="s">
        <v>63</v>
      </c>
      <c r="C70" s="142" t="s">
        <v>132</v>
      </c>
      <c r="D70" s="140" t="s">
        <v>126</v>
      </c>
      <c r="E70" s="163">
        <v>294642.65625</v>
      </c>
      <c r="F70" s="162">
        <v>286927.875</v>
      </c>
      <c r="G70" s="147">
        <f>(F70-E70)/E70</f>
        <v>-2.6183517852398537E-2</v>
      </c>
      <c r="H70" s="162">
        <v>286927.875</v>
      </c>
      <c r="I70" s="147">
        <f>(F70-H70)/H70</f>
        <v>0</v>
      </c>
    </row>
    <row r="71" spans="1:9" ht="16.5">
      <c r="A71" s="35"/>
      <c r="B71" s="155" t="s">
        <v>59</v>
      </c>
      <c r="C71" s="142" t="s">
        <v>128</v>
      </c>
      <c r="D71" s="140" t="s">
        <v>124</v>
      </c>
      <c r="E71" s="163">
        <v>412125.27499070973</v>
      </c>
      <c r="F71" s="162">
        <v>499757.14285714284</v>
      </c>
      <c r="G71" s="147">
        <f>(F71-E71)/E71</f>
        <v>0.21263405373137703</v>
      </c>
      <c r="H71" s="162">
        <v>491668.125</v>
      </c>
      <c r="I71" s="147">
        <f>(F71-H71)/H71</f>
        <v>1.6452190910571721E-2</v>
      </c>
    </row>
    <row r="72" spans="1:9" ht="16.5" customHeight="1" thickBot="1">
      <c r="A72" s="35"/>
      <c r="B72" s="155" t="s">
        <v>62</v>
      </c>
      <c r="C72" s="142" t="s">
        <v>131</v>
      </c>
      <c r="D72" s="139" t="s">
        <v>125</v>
      </c>
      <c r="E72" s="166">
        <v>597494.72619047621</v>
      </c>
      <c r="F72" s="171">
        <v>586339</v>
      </c>
      <c r="G72" s="153">
        <f>(F72-E72)/E72</f>
        <v>-1.8670836245874851E-2</v>
      </c>
      <c r="H72" s="171">
        <v>576232.80000000005</v>
      </c>
      <c r="I72" s="153">
        <f>(F72-H72)/H72</f>
        <v>1.7538397675383895E-2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5307120.211438369</v>
      </c>
      <c r="F73" s="77">
        <f>SUM(F67:F72)</f>
        <v>5539190.3511904767</v>
      </c>
      <c r="G73" s="96">
        <f t="shared" ref="G73" si="10">(F73-E73)/E73</f>
        <v>4.3728072948475867E-2</v>
      </c>
      <c r="H73" s="77">
        <f>SUM(H67:H72)</f>
        <v>5526626.2999999998</v>
      </c>
      <c r="I73" s="97">
        <f t="shared" ref="I73" si="11">(F73-H73)/H73</f>
        <v>2.2733672422318232E-3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124334.51153536479</v>
      </c>
      <c r="F75" s="160">
        <v>131320.79999999999</v>
      </c>
      <c r="G75" s="147">
        <f>(F75-E75)/E75</f>
        <v>5.618945519119263E-2</v>
      </c>
      <c r="H75" s="160">
        <v>132307.5</v>
      </c>
      <c r="I75" s="147">
        <f>(F75-H75)/H75</f>
        <v>-7.4576271186441558E-3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305669.96852471202</v>
      </c>
      <c r="F76" s="163">
        <v>313053</v>
      </c>
      <c r="G76" s="147">
        <f>(F76-E76)/E76</f>
        <v>2.4153604329929763E-2</v>
      </c>
      <c r="H76" s="163">
        <v>313053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93964.874119087443</v>
      </c>
      <c r="F77" s="163">
        <v>97623.5</v>
      </c>
      <c r="G77" s="147">
        <f>(F77-E77)/E77</f>
        <v>3.8936101550838632E-2</v>
      </c>
      <c r="H77" s="163">
        <v>97623.5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133377.874098848</v>
      </c>
      <c r="F78" s="163">
        <v>149350.5</v>
      </c>
      <c r="G78" s="147">
        <f>(F78-E78)/E78</f>
        <v>0.11975468951705205</v>
      </c>
      <c r="H78" s="163">
        <v>149350.5</v>
      </c>
      <c r="I78" s="147">
        <f>(F78-H78)/H78</f>
        <v>0</v>
      </c>
    </row>
    <row r="79" spans="1:9" ht="16.5" customHeight="1" thickBot="1">
      <c r="A79" s="36"/>
      <c r="B79" s="155" t="s">
        <v>67</v>
      </c>
      <c r="C79" s="142" t="s">
        <v>139</v>
      </c>
      <c r="D79" s="139" t="s">
        <v>135</v>
      </c>
      <c r="E79" s="166">
        <v>206615.01666666666</v>
      </c>
      <c r="F79" s="166">
        <v>207078.85714285713</v>
      </c>
      <c r="G79" s="147">
        <f>(F79-E79)/E79</f>
        <v>2.2449504574915988E-3</v>
      </c>
      <c r="H79" s="166">
        <v>206310</v>
      </c>
      <c r="I79" s="147">
        <f>(F79-H79)/H79</f>
        <v>3.7267080745341011E-3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863962.24494467885</v>
      </c>
      <c r="F80" s="77">
        <f>SUM(F75:F79)</f>
        <v>898426.65714285721</v>
      </c>
      <c r="G80" s="96">
        <f t="shared" ref="G80" si="12">(F80-E80)/E80</f>
        <v>3.9891109131030576E-2</v>
      </c>
      <c r="H80" s="77">
        <f>SUM(H75:H79)</f>
        <v>898644.5</v>
      </c>
      <c r="I80" s="97">
        <f t="shared" ref="I80" si="13">(F80-H80)/H80</f>
        <v>-2.4241271953791954E-4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105951.58333333333</v>
      </c>
      <c r="F82" s="231">
        <v>90036.375</v>
      </c>
      <c r="G82" s="148">
        <f>(F82-E82)/E82</f>
        <v>-0.15021208586626436</v>
      </c>
      <c r="H82" s="231">
        <v>90933.375</v>
      </c>
      <c r="I82" s="148">
        <f>(F82-H82)/H82</f>
        <v>-9.8643649815043158E-3</v>
      </c>
    </row>
    <row r="83" spans="1:11" ht="16.5">
      <c r="A83" s="35"/>
      <c r="B83" s="155" t="s">
        <v>75</v>
      </c>
      <c r="C83" s="142" t="s">
        <v>148</v>
      </c>
      <c r="D83" s="138" t="s">
        <v>145</v>
      </c>
      <c r="E83" s="163">
        <v>51614.269788182835</v>
      </c>
      <c r="F83" s="163">
        <v>57408</v>
      </c>
      <c r="G83" s="147">
        <f>(F83-E83)/E83</f>
        <v>0.11225055077973123</v>
      </c>
      <c r="H83" s="163">
        <v>57408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94077.138706955273</v>
      </c>
      <c r="F84" s="163">
        <v>90933.375</v>
      </c>
      <c r="G84" s="147">
        <f>(F84-E84)/E84</f>
        <v>-3.3416872049520034E-2</v>
      </c>
      <c r="H84" s="163">
        <v>90933.375</v>
      </c>
      <c r="I84" s="147">
        <f>(F84-H84)/H84</f>
        <v>0</v>
      </c>
    </row>
    <row r="85" spans="1:11" ht="16.5">
      <c r="A85" s="35"/>
      <c r="B85" s="155" t="s">
        <v>78</v>
      </c>
      <c r="C85" s="142" t="s">
        <v>149</v>
      </c>
      <c r="D85" s="140" t="s">
        <v>147</v>
      </c>
      <c r="E85" s="163">
        <v>132037.01555183946</v>
      </c>
      <c r="F85" s="163">
        <v>143789.1</v>
      </c>
      <c r="G85" s="147">
        <f>(F85-E85)/E85</f>
        <v>8.9005983655746315E-2</v>
      </c>
      <c r="H85" s="163">
        <v>143789.1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573444.68819676701</v>
      </c>
      <c r="F86" s="172">
        <v>577967</v>
      </c>
      <c r="G86" s="147">
        <f>(F86-E86)/E86</f>
        <v>7.8862214548602576E-3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198513.83333333331</v>
      </c>
      <c r="F87" s="172">
        <v>300993.33333333331</v>
      </c>
      <c r="G87" s="147">
        <f>(F87-E87)/E87</f>
        <v>0.51623354543721978</v>
      </c>
      <c r="H87" s="172">
        <v>300993.33333333331</v>
      </c>
      <c r="I87" s="147">
        <f>(F87-H87)/H87</f>
        <v>0</v>
      </c>
    </row>
    <row r="88" spans="1:11" ht="16.5" customHeight="1" thickBot="1">
      <c r="A88" s="33"/>
      <c r="B88" s="156" t="s">
        <v>74</v>
      </c>
      <c r="C88" s="143" t="s">
        <v>144</v>
      </c>
      <c r="D88" s="139" t="s">
        <v>142</v>
      </c>
      <c r="E88" s="166">
        <v>71087.94642857142</v>
      </c>
      <c r="F88" s="166">
        <v>70606.71428571429</v>
      </c>
      <c r="G88" s="149">
        <f>(F88-E88)/E88</f>
        <v>-6.7695322067105775E-3</v>
      </c>
      <c r="H88" s="166">
        <v>70414.5</v>
      </c>
      <c r="I88" s="149">
        <f>(F88-H88)/H88</f>
        <v>2.7297543221110692E-3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1226726.4753389827</v>
      </c>
      <c r="F89" s="77">
        <f>SUM(F82:F88)</f>
        <v>1331733.8976190477</v>
      </c>
      <c r="G89" s="104">
        <f t="shared" ref="G89:G90" si="14">(F89-E89)/E89</f>
        <v>8.5599703268039604E-2</v>
      </c>
      <c r="H89" s="77">
        <f>SUM(H82:H88)</f>
        <v>1332438.6833333333</v>
      </c>
      <c r="I89" s="97">
        <f t="shared" ref="I89:I90" si="15">(F89-H89)/H89</f>
        <v>-5.2894420066110183E-4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20749468.924704373</v>
      </c>
      <c r="F90" s="92">
        <f>SUM(F31,F38,F46,F54,F65,F73,F80,F89)</f>
        <v>22191073.944246035</v>
      </c>
      <c r="G90" s="94">
        <f t="shared" si="14"/>
        <v>6.9476718887261896E-2</v>
      </c>
      <c r="H90" s="92">
        <f>SUM(H31,H38,H46,H54,H65,H73,H80,H89)</f>
        <v>22184419.121753968</v>
      </c>
      <c r="I90" s="105">
        <f t="shared" si="15"/>
        <v>2.9997731540967298E-4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50000</v>
      </c>
      <c r="E16" s="194">
        <v>80000</v>
      </c>
      <c r="F16" s="194">
        <v>77500</v>
      </c>
      <c r="G16" s="134">
        <v>37500</v>
      </c>
      <c r="H16" s="134">
        <v>50000</v>
      </c>
      <c r="I16" s="134">
        <f>AVERAGE(D16:H16)</f>
        <v>59000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60000</v>
      </c>
      <c r="E17" s="180">
        <v>35000</v>
      </c>
      <c r="F17" s="180">
        <v>75000</v>
      </c>
      <c r="G17" s="196">
        <v>50000</v>
      </c>
      <c r="H17" s="196">
        <v>50000</v>
      </c>
      <c r="I17" s="134">
        <f t="shared" ref="I17:I40" si="0">AVERAGE(D17:H17)</f>
        <v>54000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50000</v>
      </c>
      <c r="E18" s="180">
        <v>40000</v>
      </c>
      <c r="F18" s="180">
        <v>80000</v>
      </c>
      <c r="G18" s="196">
        <v>50000</v>
      </c>
      <c r="H18" s="196">
        <v>73333</v>
      </c>
      <c r="I18" s="134">
        <f t="shared" si="0"/>
        <v>58666.6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25000</v>
      </c>
      <c r="E19" s="180">
        <v>35000</v>
      </c>
      <c r="F19" s="180">
        <v>67500</v>
      </c>
      <c r="G19" s="196">
        <v>65000</v>
      </c>
      <c r="H19" s="196">
        <v>70000</v>
      </c>
      <c r="I19" s="134">
        <f t="shared" si="0"/>
        <v>52500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60000</v>
      </c>
      <c r="E20" s="180">
        <v>200000</v>
      </c>
      <c r="F20" s="180">
        <v>125000</v>
      </c>
      <c r="G20" s="196">
        <v>50000</v>
      </c>
      <c r="H20" s="196">
        <v>91666</v>
      </c>
      <c r="I20" s="134">
        <f t="shared" si="0"/>
        <v>105333.2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50000</v>
      </c>
      <c r="F21" s="180">
        <v>62500</v>
      </c>
      <c r="G21" s="196">
        <v>37500</v>
      </c>
      <c r="H21" s="196">
        <v>50000</v>
      </c>
      <c r="I21" s="134">
        <f t="shared" si="0"/>
        <v>60000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55000</v>
      </c>
      <c r="E22" s="180">
        <v>65000</v>
      </c>
      <c r="F22" s="180">
        <v>62500</v>
      </c>
      <c r="G22" s="196">
        <v>50000</v>
      </c>
      <c r="H22" s="196">
        <v>50000</v>
      </c>
      <c r="I22" s="134">
        <f t="shared" si="0"/>
        <v>56500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25000</v>
      </c>
      <c r="E23" s="180">
        <v>25000</v>
      </c>
      <c r="F23" s="180">
        <v>22500</v>
      </c>
      <c r="G23" s="196">
        <v>15000</v>
      </c>
      <c r="H23" s="196">
        <v>25000</v>
      </c>
      <c r="I23" s="134">
        <f t="shared" si="0"/>
        <v>22500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25000</v>
      </c>
      <c r="F24" s="180">
        <v>27500</v>
      </c>
      <c r="G24" s="196">
        <v>15000</v>
      </c>
      <c r="H24" s="196">
        <v>25000</v>
      </c>
      <c r="I24" s="134">
        <f t="shared" si="0"/>
        <v>23500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25000</v>
      </c>
      <c r="E25" s="180">
        <v>25000</v>
      </c>
      <c r="F25" s="180">
        <v>25000</v>
      </c>
      <c r="G25" s="196">
        <v>20000</v>
      </c>
      <c r="H25" s="196">
        <v>25000</v>
      </c>
      <c r="I25" s="134">
        <f t="shared" si="0"/>
        <v>24000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25000</v>
      </c>
      <c r="F26" s="180">
        <v>25000</v>
      </c>
      <c r="G26" s="196">
        <v>15000</v>
      </c>
      <c r="H26" s="196">
        <v>25000</v>
      </c>
      <c r="I26" s="134">
        <f t="shared" si="0"/>
        <v>23000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65000</v>
      </c>
      <c r="E27" s="180">
        <v>75000</v>
      </c>
      <c r="F27" s="180">
        <v>55000</v>
      </c>
      <c r="G27" s="196">
        <v>50000</v>
      </c>
      <c r="H27" s="196">
        <v>66666</v>
      </c>
      <c r="I27" s="134">
        <f t="shared" si="0"/>
        <v>62333.2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25000</v>
      </c>
      <c r="E28" s="180">
        <v>25000</v>
      </c>
      <c r="F28" s="180">
        <v>27500</v>
      </c>
      <c r="G28" s="196">
        <v>15000</v>
      </c>
      <c r="H28" s="196">
        <v>30000</v>
      </c>
      <c r="I28" s="134">
        <f t="shared" si="0"/>
        <v>24500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35000</v>
      </c>
      <c r="F29" s="180">
        <v>45000</v>
      </c>
      <c r="G29" s="196">
        <v>50000</v>
      </c>
      <c r="H29" s="196">
        <v>50000</v>
      </c>
      <c r="I29" s="134">
        <f t="shared" si="0"/>
        <v>46000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90000</v>
      </c>
      <c r="E30" s="180">
        <v>125000</v>
      </c>
      <c r="F30" s="180">
        <v>67500</v>
      </c>
      <c r="G30" s="196">
        <v>55000</v>
      </c>
      <c r="H30" s="196">
        <v>50000</v>
      </c>
      <c r="I30" s="134">
        <f t="shared" si="0"/>
        <v>77500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35000</v>
      </c>
      <c r="E31" s="181">
        <v>55000</v>
      </c>
      <c r="F31" s="181">
        <v>47500</v>
      </c>
      <c r="G31" s="136">
        <v>45000</v>
      </c>
      <c r="H31" s="136">
        <v>53333</v>
      </c>
      <c r="I31" s="134">
        <f t="shared" si="0"/>
        <v>47166.6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200000</v>
      </c>
      <c r="F33" s="194">
        <v>237500</v>
      </c>
      <c r="G33" s="134">
        <v>222500</v>
      </c>
      <c r="H33" s="134">
        <v>200000</v>
      </c>
      <c r="I33" s="134">
        <f t="shared" si="0"/>
        <v>192000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200000</v>
      </c>
      <c r="F34" s="180">
        <v>237500</v>
      </c>
      <c r="G34" s="196">
        <v>222500</v>
      </c>
      <c r="H34" s="196">
        <v>200000</v>
      </c>
      <c r="I34" s="134">
        <f t="shared" si="0"/>
        <v>192000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100000</v>
      </c>
      <c r="E35" s="180">
        <v>80000</v>
      </c>
      <c r="F35" s="180">
        <v>85000</v>
      </c>
      <c r="G35" s="196">
        <v>85000</v>
      </c>
      <c r="H35" s="196">
        <v>80000</v>
      </c>
      <c r="I35" s="134">
        <f t="shared" si="0"/>
        <v>86000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85000</v>
      </c>
      <c r="E36" s="180">
        <v>55000</v>
      </c>
      <c r="F36" s="180">
        <v>80000</v>
      </c>
      <c r="G36" s="196">
        <v>150000</v>
      </c>
      <c r="H36" s="196">
        <v>100000</v>
      </c>
      <c r="I36" s="134">
        <f t="shared" si="0"/>
        <v>94000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45000</v>
      </c>
      <c r="E37" s="180">
        <v>50000</v>
      </c>
      <c r="F37" s="180">
        <v>80000</v>
      </c>
      <c r="G37" s="196">
        <v>65000</v>
      </c>
      <c r="H37" s="196">
        <v>58333</v>
      </c>
      <c r="I37" s="134">
        <f t="shared" si="0"/>
        <v>59666.6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2000000</v>
      </c>
      <c r="F39" s="159">
        <v>1794000</v>
      </c>
      <c r="G39" s="159">
        <v>1480050</v>
      </c>
      <c r="H39" s="159">
        <v>1659450</v>
      </c>
      <c r="I39" s="159">
        <f t="shared" si="0"/>
        <v>1763440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1180000</v>
      </c>
      <c r="F40" s="181">
        <v>1076400</v>
      </c>
      <c r="G40" s="136">
        <v>1076400</v>
      </c>
      <c r="H40" s="136">
        <v>1300650</v>
      </c>
      <c r="I40" s="136">
        <f t="shared" si="0"/>
        <v>1177850</v>
      </c>
      <c r="K40" s="199"/>
      <c r="L40" s="195"/>
    </row>
    <row r="41" spans="1:12" ht="15.75" thickBot="1">
      <c r="C41" s="200" t="s">
        <v>220</v>
      </c>
      <c r="D41" s="200">
        <f>SUM(D16:D40)</f>
        <v>4334500</v>
      </c>
      <c r="E41" s="200">
        <f t="shared" ref="E41:H41" si="1">SUM(E16:E40)</f>
        <v>4685000</v>
      </c>
      <c r="F41" s="200">
        <f t="shared" si="1"/>
        <v>4482900</v>
      </c>
      <c r="G41" s="200">
        <f t="shared" si="1"/>
        <v>3921450</v>
      </c>
      <c r="H41" s="201">
        <f t="shared" si="1"/>
        <v>4383431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26-05-2025</vt:lpstr>
      <vt:lpstr>By Order</vt:lpstr>
      <vt:lpstr>All Stores</vt:lpstr>
      <vt:lpstr>'26-05-2025'!Print_Titles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2025-05-30T04:40:37Z</cp:lastPrinted>
  <dcterms:created xsi:type="dcterms:W3CDTF">2010-10-20T06:23:14Z</dcterms:created>
  <dcterms:modified xsi:type="dcterms:W3CDTF">2025-05-30T04:40:57Z</dcterms:modified>
</cp:coreProperties>
</file>