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5-09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'15-09-2025'!$12:$14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7" i="11"/>
  <c r="G87" i="11"/>
  <c r="I83" i="11"/>
  <c r="G83" i="11"/>
  <c r="I82" i="11"/>
  <c r="G82" i="11"/>
  <c r="I86" i="11"/>
  <c r="G86" i="11"/>
  <c r="I85" i="11"/>
  <c r="G85" i="11"/>
  <c r="I88" i="11"/>
  <c r="G88" i="11"/>
  <c r="I77" i="11"/>
  <c r="G77" i="11"/>
  <c r="I79" i="11"/>
  <c r="G79" i="11"/>
  <c r="I76" i="11"/>
  <c r="G76" i="11"/>
  <c r="I75" i="11"/>
  <c r="G75" i="11"/>
  <c r="I78" i="11"/>
  <c r="G78" i="11"/>
  <c r="I72" i="11"/>
  <c r="G72" i="11"/>
  <c r="I71" i="11"/>
  <c r="G71" i="11"/>
  <c r="I70" i="11"/>
  <c r="G70" i="11"/>
  <c r="I69" i="11"/>
  <c r="G69" i="11"/>
  <c r="I68" i="11"/>
  <c r="G68" i="11"/>
  <c r="I67" i="11"/>
  <c r="G67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6" i="11"/>
  <c r="G56" i="11"/>
  <c r="I52" i="11"/>
  <c r="G52" i="11"/>
  <c r="I51" i="11"/>
  <c r="G51" i="11"/>
  <c r="I50" i="11"/>
  <c r="G50" i="11"/>
  <c r="I49" i="11"/>
  <c r="G49" i="11"/>
  <c r="I48" i="11"/>
  <c r="G48" i="11"/>
  <c r="I53" i="11"/>
  <c r="G53" i="11"/>
  <c r="I44" i="11"/>
  <c r="G44" i="11"/>
  <c r="I45" i="11"/>
  <c r="G45" i="11"/>
  <c r="I41" i="11"/>
  <c r="G41" i="11"/>
  <c r="I43" i="11"/>
  <c r="G43" i="11"/>
  <c r="I40" i="11"/>
  <c r="G40" i="11"/>
  <c r="I42" i="11"/>
  <c r="G42" i="11"/>
  <c r="I35" i="11"/>
  <c r="G35" i="11"/>
  <c r="I34" i="11"/>
  <c r="G34" i="11"/>
  <c r="I37" i="11"/>
  <c r="G37" i="11"/>
  <c r="I33" i="11"/>
  <c r="G33" i="11"/>
  <c r="I36" i="11"/>
  <c r="G36" i="11"/>
  <c r="I26" i="11"/>
  <c r="G26" i="11"/>
  <c r="I28" i="11"/>
  <c r="G28" i="11"/>
  <c r="I29" i="11"/>
  <c r="G29" i="11"/>
  <c r="I18" i="11"/>
  <c r="G18" i="11"/>
  <c r="I20" i="11"/>
  <c r="G20" i="11"/>
  <c r="I19" i="11"/>
  <c r="G19" i="11"/>
  <c r="I21" i="11"/>
  <c r="G21" i="11"/>
  <c r="I23" i="11"/>
  <c r="G23" i="11"/>
  <c r="I16" i="11"/>
  <c r="G16" i="11"/>
  <c r="I24" i="11"/>
  <c r="G24" i="11"/>
  <c r="I22" i="11"/>
  <c r="G22" i="11"/>
  <c r="I15" i="11"/>
  <c r="G15" i="11"/>
  <c r="I17" i="11"/>
  <c r="G17" i="11"/>
  <c r="I25" i="11"/>
  <c r="G25" i="11"/>
  <c r="I27" i="11"/>
  <c r="G27" i="11"/>
  <c r="I30" i="11"/>
  <c r="G30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H39" i="8" l="1"/>
  <c r="H38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I24" i="8" l="1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<sst xmlns="http://schemas.openxmlformats.org/spreadsheetml/2006/main" count="852" uniqueCount="231">
  <si>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</si>
  <si>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</si>
  <si>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</si>
  <si>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</si>
  <si>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</si>
  <si>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</si>
  <si>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</si>
  <si>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</si>
  <si>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</si>
  <si>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</si>
  <si>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</si>
  <si>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</si>
  <si>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</si>
  <si>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</si>
  <si>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</si>
  <si>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</si>
  <si>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</si>
  <si>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</si>
  <si>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</si>
  <si>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</si>
  <si>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</si>
  <si>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</si>
  <si>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</si>
  <si>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</si>
  <si>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</si>
  <si>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</si>
  <si>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</si>
  <si>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</si>
  <si>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</si>
  <si>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</si>
  <si>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</si>
  <si>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</si>
  <si>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</si>
  <si>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</si>
  <si>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</si>
  <si>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</si>
  <si>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</si>
  <si>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</si>
  <si>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</si>
  <si>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</si>
  <si>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</si>
  <si>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</si>
  <si>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</si>
  <si>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</si>
  <si>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</si>
  <si>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</si>
  <si>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</si>
  <si>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</si>
  <si>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</si>
  <si>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</si>
  <si>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</si>
  <si>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</si>
  <si>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</si>
  <si>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</si>
  <si>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</si>
  <si>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</si>
  <si>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</si>
  <si>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</si>
  <si>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</si>
  <si>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</si>
  <si>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</si>
  <si>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</si>
  <si>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</si>
  <si>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</si>
  <si>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</si>
  <si>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</si>
  <si>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</si>
  <si>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</si>
  <si>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</si>
  <si>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</si>
  <si>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</si>
  <si>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</si>
  <si>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</si>
  <si>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</si>
  <si>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</si>
  <si>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</si>
  <si>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</si>
  <si>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</si>
  <si>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</si>
  <si>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</si>
  <si>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</si>
  <si>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</si>
  <si>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</si>
  <si>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</si>
  <si>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</si>
  <si>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</si>
  <si>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</si>
  <si>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</si>
  <si>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</si>
  <si>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</si>
  <si>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</si>
  <si>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</si>
  <si>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</si>
  <si>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</si>
  <si>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</si>
  <si>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</si>
  <si>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</si>
  <si>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</si>
  <si>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</si>
  <si>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</si>
  <si>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</si>
  <si>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</si>
  <si>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</si>
  <si>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</si>
  <si>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</si>
  <si>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</si>
  <si>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</si>
  <si>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</si>
  <si>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</si>
  <si>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</si>
  <si>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</si>
  <si>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</si>
  <si>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</si>
  <si>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</si>
  <si>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</si>
  <si>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</si>
  <si>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</si>
  <si>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</si>
  <si>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</si>
  <si>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</si>
  <si>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</si>
  <si>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</si>
  <si>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</si>
  <si>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</si>
  <si>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</si>
  <si>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</si>
  <si>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</si>
  <si>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</si>
  <si>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</si>
  <si>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</si>
  <si>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</si>
  <si>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</si>
  <si>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</si>
  <si>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</si>
  <si>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</si>
  <si>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</si>
  <si>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</si>
  <si>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</si>
  <si>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</si>
  <si>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</si>
  <si>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</si>
  <si>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</si>
  <si>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</si>
  <si>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</si>
  <si>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</si>
  <si>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</si>
  <si>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</si>
  <si>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</si>
  <si>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</si>
  <si>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</si>
  <si>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</si>
  <si>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</si>
  <si>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</si>
  <si>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</si>
  <si>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</si>
  <si>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</si>
  <si>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</si>
  <si>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</si>
  <si>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</si>
  <si>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</si>
  <si>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</si>
  <si>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</si>
  <si>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</si>
  <si>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</si>
  <si>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</si>
  <si>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</si>
  <si>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</si>
  <si>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</si>
  <si>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</si>
  <si>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</si>
  <si>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</si>
  <si>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</si>
  <si>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</si>
  <si>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</si>
  <si>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</si>
  <si>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</si>
  <si>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</si>
  <si>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</si>
  <si>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</si>
  <si>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</si>
  <si>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</si>
  <si>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</si>
  <si>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</si>
  <si>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</si>
  <si>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</si>
  <si>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</si>
  <si>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</si>
  <si>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</si>
  <si>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</si>
  <si>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</si>
  <si>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</si>
  <si>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</si>
  <si>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</si>
  <si>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</si>
  <si>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</si>
  <si>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</si>
  <si>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</si>
  <si>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</si>
  <si>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</si>
  <si>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</si>
  <si>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</si>
  <si>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</si>
  <si>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</si>
  <si>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</si>
  <si>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</si>
  <si>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</si>
  <si>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</si>
  <si>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</si>
  <si>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</si>
  <si>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</si>
  <si>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</si>
  <si>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</si>
  <si>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</si>
  <si>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</si>
  <si>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</si>
  <si>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</si>
  <si>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</si>
  <si>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</si>
  <si>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</si>
  <si>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أيلول 2024 (ل.ل.)</t>
  </si>
  <si>
    <t>المجموع</t>
  </si>
  <si>
    <t>معدل أسعار  السوبرماركات في 08-09-2025(ل.ل.)</t>
  </si>
  <si>
    <t>معدل أسعار المحلات والملاحم في 08-09-2025 (ل.ل.)</t>
  </si>
  <si>
    <t>المعدل العام للأسعار في 08-09-2025  (ل.ل.)</t>
  </si>
  <si>
    <t xml:space="preserve"> التاريخ 15 أيلول 2025</t>
  </si>
  <si>
    <t>معدل أسعار  السوبرماركات في 15-09-2025(ل.ل.)</t>
  </si>
  <si>
    <t>معدل أسعار المحلات والملاحم في 15-09-2025 (ل.ل.)</t>
  </si>
  <si>
    <t>معدل أسعار  السوبرماركات في 15-09-2025 (ل.ل.)</t>
  </si>
  <si>
    <t>المعدل العام للأسعار في 15-09-2025 (ل.ل.)</t>
  </si>
  <si>
    <t>المعدل العام للأسعار في 15-09-2025  (ل.ل.)</t>
  </si>
  <si>
    <t xml:space="preserve"> التاريخ15 أيلول2025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</si>
</sst>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7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225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4" t="s">
        <v>4</v>
      </c>
      <c r="C15" s="19" t="s">
        <v>84</v>
      </c>
      <c r="D15" s="20" t="s">
        <v>161</v>
      </c>
      <c r="E15" s="158">
        <v>63943.908333333333</v>
      </c>
      <c r="F15" s="167">
        <v>72398.8</v>
      </c>
      <c r="G15" s="43">
        <f t="shared" ref="G15:G30" si="0">(F15-E15)/E15</f>
        <v>0.13222356729576409</v>
      </c>
      <c r="H15" s="167">
        <v>64398.8</v>
      </c>
      <c r="I15" s="43">
        <f t="shared" ref="I15:I30" si="1">(F15-H15)/H15</f>
        <v>0.12422591725311652</v>
      </c>
    </row>
    <row r="16" spans="1:9" ht="16.5">
      <c r="A16" s="35"/>
      <c r="B16" s="85" t="s">
        <v>5</v>
      </c>
      <c r="C16" s="141" t="s">
        <v>85</v>
      </c>
      <c r="D16" s="137" t="s">
        <v>161</v>
      </c>
      <c r="E16" s="161">
        <v>75422.902777777781</v>
      </c>
      <c r="F16" s="161">
        <v>141665.33333333334</v>
      </c>
      <c r="G16" s="46">
        <f t="shared" si="0"/>
        <v>0.87828004645656377</v>
      </c>
      <c r="H16" s="161">
        <v>143332</v>
      </c>
      <c r="I16" s="42">
        <f t="shared" si="1"/>
        <v>-1.1628015144326856E-2</v>
      </c>
    </row>
    <row r="17" spans="1:9" ht="16.5">
      <c r="A17" s="35"/>
      <c r="B17" s="85" t="s">
        <v>6</v>
      </c>
      <c r="C17" s="15" t="s">
        <v>86</v>
      </c>
      <c r="D17" s="11" t="s">
        <v>161</v>
      </c>
      <c r="E17" s="161">
        <v>53224.375</v>
      </c>
      <c r="F17" s="161">
        <v>93998.8</v>
      </c>
      <c r="G17" s="46">
        <f t="shared" si="0"/>
        <v>0.76608555760401142</v>
      </c>
      <c r="H17" s="161">
        <v>93332</v>
      </c>
      <c r="I17" s="42">
        <f t="shared" si="1"/>
        <v>7.1443877769682739E-3</v>
      </c>
    </row>
    <row r="18" spans="1:9" ht="16.5">
      <c r="A18" s="35"/>
      <c r="B18" s="85" t="s">
        <v>7</v>
      </c>
      <c r="C18" s="15" t="s">
        <v>87</v>
      </c>
      <c r="D18" s="11" t="s">
        <v>161</v>
      </c>
      <c r="E18" s="161">
        <v>36978.525000000001</v>
      </c>
      <c r="F18" s="161">
        <v>102498.8</v>
      </c>
      <c r="G18" s="46">
        <f t="shared" si="0"/>
        <v>1.7718466326063573</v>
      </c>
      <c r="H18" s="161">
        <v>107498.8</v>
      </c>
      <c r="I18" s="42">
        <f t="shared" si="1"/>
        <v>-4.6512147112339856E-2</v>
      </c>
    </row>
    <row r="19" spans="1:9" ht="16.5">
      <c r="A19" s="35"/>
      <c r="B19" s="85" t="s">
        <v>8</v>
      </c>
      <c r="C19" s="141" t="s">
        <v>89</v>
      </c>
      <c r="D19" s="137" t="s">
        <v>161</v>
      </c>
      <c r="E19" s="161">
        <v>114785.65</v>
      </c>
      <c r="F19" s="161">
        <v>321873.5</v>
      </c>
      <c r="G19" s="46">
        <f t="shared" si="0"/>
        <v>1.8041266482352107</v>
      </c>
      <c r="H19" s="161">
        <v>327498.5</v>
      </c>
      <c r="I19" s="42">
        <f t="shared" si="1"/>
        <v>-1.7175651186188638E-2</v>
      </c>
    </row>
    <row r="20" spans="1:9" ht="16.5">
      <c r="A20" s="35"/>
      <c r="B20" s="85" t="s">
        <v>9</v>
      </c>
      <c r="C20" s="141" t="s">
        <v>88</v>
      </c>
      <c r="D20" s="11" t="s">
        <v>161</v>
      </c>
      <c r="E20" s="161">
        <v>82536.850000000006</v>
      </c>
      <c r="F20" s="161">
        <v>114498.8</v>
      </c>
      <c r="G20" s="46">
        <f t="shared" si="0"/>
        <v>0.38724460650000569</v>
      </c>
      <c r="H20" s="161">
        <v>122998.8</v>
      </c>
      <c r="I20" s="42">
        <f t="shared" si="1"/>
        <v>-6.9106365265352188E-2</v>
      </c>
    </row>
    <row r="21" spans="1:9" ht="16.5">
      <c r="A21" s="35"/>
      <c r="B21" s="85" t="s">
        <v>10</v>
      </c>
      <c r="C21" s="15" t="s">
        <v>90</v>
      </c>
      <c r="D21" s="137" t="s">
        <v>161</v>
      </c>
      <c r="E21" s="161">
        <v>78766.024999999994</v>
      </c>
      <c r="F21" s="161">
        <v>109498.8</v>
      </c>
      <c r="G21" s="46">
        <f t="shared" si="0"/>
        <v>0.39017806217845841</v>
      </c>
      <c r="H21" s="161">
        <v>110998.8</v>
      </c>
      <c r="I21" s="42">
        <f t="shared" si="1"/>
        <v>-1.3513659607130888E-2</v>
      </c>
    </row>
    <row r="22" spans="1:9" ht="16.5">
      <c r="A22" s="35"/>
      <c r="B22" s="85" t="s">
        <v>11</v>
      </c>
      <c r="C22" s="141" t="s">
        <v>91</v>
      </c>
      <c r="D22" s="13" t="s">
        <v>81</v>
      </c>
      <c r="E22" s="161">
        <v>28943.75277777778</v>
      </c>
      <c r="F22" s="161">
        <v>49443.111111111109</v>
      </c>
      <c r="G22" s="46">
        <f t="shared" si="0"/>
        <v>0.70824811456626924</v>
      </c>
      <c r="H22" s="161">
        <v>52220.888888888891</v>
      </c>
      <c r="I22" s="42">
        <f t="shared" si="1"/>
        <v>-5.319284747695692E-2</v>
      </c>
    </row>
    <row r="23" spans="1:9" ht="16.5">
      <c r="A23" s="35"/>
      <c r="B23" s="85" t="s">
        <v>12</v>
      </c>
      <c r="C23" s="15" t="s">
        <v>92</v>
      </c>
      <c r="D23" s="13" t="s">
        <v>81</v>
      </c>
      <c r="E23" s="161">
        <v>34332.65</v>
      </c>
      <c r="F23" s="161">
        <v>51109.777777777781</v>
      </c>
      <c r="G23" s="46">
        <f t="shared" si="0"/>
        <v>0.48866393295529997</v>
      </c>
      <c r="H23" s="161">
        <v>52220.888888888891</v>
      </c>
      <c r="I23" s="42">
        <f t="shared" si="1"/>
        <v>-2.127713899078271E-2</v>
      </c>
    </row>
    <row r="24" spans="1:9" ht="16.5">
      <c r="A24" s="35"/>
      <c r="B24" s="85" t="s">
        <v>13</v>
      </c>
      <c r="C24" s="15" t="s">
        <v>93</v>
      </c>
      <c r="D24" s="139" t="s">
        <v>81</v>
      </c>
      <c r="E24" s="161">
        <v>34632.785416666666</v>
      </c>
      <c r="F24" s="161">
        <v>50554.222222222219</v>
      </c>
      <c r="G24" s="46">
        <f t="shared" si="0"/>
        <v>0.45972152150065088</v>
      </c>
      <c r="H24" s="161">
        <v>51109.777777777781</v>
      </c>
      <c r="I24" s="42">
        <f t="shared" si="1"/>
        <v>-1.0869848778663918E-2</v>
      </c>
    </row>
    <row r="25" spans="1:9" ht="16.5">
      <c r="A25" s="35"/>
      <c r="B25" s="85" t="s">
        <v>14</v>
      </c>
      <c r="C25" s="15" t="s">
        <v>94</v>
      </c>
      <c r="D25" s="139" t="s">
        <v>81</v>
      </c>
      <c r="E25" s="161">
        <v>34656.319444444438</v>
      </c>
      <c r="F25" s="161">
        <v>47498.8</v>
      </c>
      <c r="G25" s="46">
        <f t="shared" si="0"/>
        <v>0.37056677574035551</v>
      </c>
      <c r="H25" s="161">
        <v>48998.8</v>
      </c>
      <c r="I25" s="42">
        <f t="shared" si="1"/>
        <v>-3.0612994603949482E-2</v>
      </c>
    </row>
    <row r="26" spans="1:9" ht="16.5">
      <c r="A26" s="35"/>
      <c r="B26" s="85" t="s">
        <v>15</v>
      </c>
      <c r="C26" s="15" t="s">
        <v>95</v>
      </c>
      <c r="D26" s="13" t="s">
        <v>82</v>
      </c>
      <c r="E26" s="161">
        <v>68624.375</v>
      </c>
      <c r="F26" s="161">
        <v>116998.8</v>
      </c>
      <c r="G26" s="46">
        <f t="shared" si="0"/>
        <v>0.70491607391688449</v>
      </c>
      <c r="H26" s="161">
        <v>120498.8</v>
      </c>
      <c r="I26" s="42">
        <f t="shared" si="1"/>
        <v>-2.9045932407625635E-2</v>
      </c>
    </row>
    <row r="27" spans="1:9" ht="16.5">
      <c r="A27" s="35"/>
      <c r="B27" s="85" t="s">
        <v>16</v>
      </c>
      <c r="C27" s="15" t="s">
        <v>96</v>
      </c>
      <c r="D27" s="13" t="s">
        <v>81</v>
      </c>
      <c r="E27" s="161">
        <v>34235.411111111112</v>
      </c>
      <c r="F27" s="161">
        <v>49443.111111111109</v>
      </c>
      <c r="G27" s="46">
        <f t="shared" si="0"/>
        <v>0.44420965037175597</v>
      </c>
      <c r="H27" s="161">
        <v>51665.333333333336</v>
      </c>
      <c r="I27" s="42">
        <f t="shared" si="1"/>
        <v>-4.3011862671724937E-2</v>
      </c>
    </row>
    <row r="28" spans="1:9" ht="16.5">
      <c r="A28" s="35"/>
      <c r="B28" s="85" t="s">
        <v>17</v>
      </c>
      <c r="C28" s="15" t="s">
        <v>97</v>
      </c>
      <c r="D28" s="11" t="s">
        <v>161</v>
      </c>
      <c r="E28" s="161">
        <v>54194.3</v>
      </c>
      <c r="F28" s="161">
        <v>51998.8</v>
      </c>
      <c r="G28" s="46">
        <f t="shared" si="0"/>
        <v>-4.0511640523080837E-2</v>
      </c>
      <c r="H28" s="161">
        <v>48498.8</v>
      </c>
      <c r="I28" s="42">
        <f t="shared" si="1"/>
        <v>7.2166734022285087E-2</v>
      </c>
    </row>
    <row r="29" spans="1:9" ht="16.5">
      <c r="A29" s="35"/>
      <c r="B29" s="85" t="s">
        <v>18</v>
      </c>
      <c r="C29" s="15" t="s">
        <v>98</v>
      </c>
      <c r="D29" s="13" t="s">
        <v>83</v>
      </c>
      <c r="E29" s="161">
        <v>90949.78571428571</v>
      </c>
      <c r="F29" s="161">
        <v>130250</v>
      </c>
      <c r="G29" s="46">
        <f t="shared" si="0"/>
        <v>0.43210892666832645</v>
      </c>
      <c r="H29" s="161">
        <v>110357.09999999999</v>
      </c>
      <c r="I29" s="42">
        <f t="shared" si="1"/>
        <v>0.18025935802952425</v>
      </c>
    </row>
    <row r="30" spans="1:9" ht="17.25" thickBot="1">
      <c r="A30" s="36"/>
      <c r="B30" s="86" t="s">
        <v>19</v>
      </c>
      <c r="C30" s="16" t="s">
        <v>99</v>
      </c>
      <c r="D30" s="12" t="s">
        <v>161</v>
      </c>
      <c r="E30" s="164">
        <v>69091</v>
      </c>
      <c r="F30" s="164">
        <v>57222</v>
      </c>
      <c r="G30" s="48">
        <f t="shared" si="0"/>
        <v>-0.17178793185798441</v>
      </c>
      <c r="H30" s="164">
        <v>56110.888888888891</v>
      </c>
      <c r="I30" s="53">
        <f t="shared" si="1"/>
        <v>1.9802058622014316E-2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2"/>
      <c r="F31" s="181"/>
      <c r="G31" s="49"/>
      <c r="H31" s="181"/>
      <c r="I31" s="50"/>
    </row>
    <row r="32" spans="1:9" ht="16.5">
      <c r="A32" s="31"/>
      <c r="B32" s="37" t="s">
        <v>26</v>
      </c>
      <c r="C32" s="143" t="s">
        <v>100</v>
      </c>
      <c r="D32" s="20" t="s">
        <v>161</v>
      </c>
      <c r="E32" s="167">
        <v>127041.02499999999</v>
      </c>
      <c r="F32" s="167">
        <v>179999.75</v>
      </c>
      <c r="G32" s="43">
        <f>(F32-E32)/E32</f>
        <v>0.41686317471068901</v>
      </c>
      <c r="H32" s="167">
        <v>167776.44444444444</v>
      </c>
      <c r="I32" s="42">
        <f>(F32-H32)/H32</f>
        <v>7.2854718050739523E-2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165624.75</v>
      </c>
      <c r="G33" s="46">
        <f>(F33-E33)/E33</f>
        <v>0.31644793395852611</v>
      </c>
      <c r="H33" s="161">
        <v>171665.33333333334</v>
      </c>
      <c r="I33" s="42">
        <f>(F33-H33)/H33</f>
        <v>-3.5188137383591382E-2</v>
      </c>
    </row>
    <row r="34" spans="1:9" ht="16.5">
      <c r="A34" s="35"/>
      <c r="B34" s="156" t="s">
        <v>28</v>
      </c>
      <c r="C34" s="141" t="s">
        <v>102</v>
      </c>
      <c r="D34" s="137" t="s">
        <v>161</v>
      </c>
      <c r="E34" s="161">
        <v>85451.578571428574</v>
      </c>
      <c r="F34" s="161">
        <v>118570</v>
      </c>
      <c r="G34" s="46">
        <f>(F34-E34)/E34</f>
        <v>0.38756945140443361</v>
      </c>
      <c r="H34" s="161">
        <v>111665</v>
      </c>
      <c r="I34" s="42">
        <f>(F34-H34)/H34</f>
        <v>6.1836743831997491E-2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211666.66666666666</v>
      </c>
      <c r="G35" s="46">
        <f>(F35-E35)/E35</f>
        <v>1.4225083452551261</v>
      </c>
      <c r="H35" s="161">
        <v>220000</v>
      </c>
      <c r="I35" s="42">
        <f>(F35-H35)/H35</f>
        <v>-3.7878787878787921E-2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217498.8</v>
      </c>
      <c r="G36" s="48">
        <f>(F36-E36)/E36</f>
        <v>0.80373175499714211</v>
      </c>
      <c r="H36" s="161">
        <v>210398.8</v>
      </c>
      <c r="I36" s="53">
        <f>(F36-H36)/H36</f>
        <v>3.3745439612773459E-2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81"/>
      <c r="G37" s="49"/>
      <c r="H37" s="181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1">
        <v>1875320.125</v>
      </c>
      <c r="F38" s="161">
        <v>1943051.5</v>
      </c>
      <c r="G38" s="43">
        <f t="shared" ref="G38:G43" si="2">(F38-E38)/E38</f>
        <v>3.6117233584319369E-2</v>
      </c>
      <c r="H38" s="161">
        <v>1943051.5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1">
        <v>1012039.5833333333</v>
      </c>
      <c r="F39" s="161">
        <v>1028261</v>
      </c>
      <c r="G39" s="46">
        <f t="shared" si="2"/>
        <v>1.602844091654855E-2</v>
      </c>
      <c r="H39" s="161">
        <v>1033568.25</v>
      </c>
      <c r="I39" s="42">
        <f t="shared" si="3"/>
        <v>-5.1348810298690968E-3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69">
        <v>578116.5</v>
      </c>
      <c r="F40" s="161">
        <v>726031.8</v>
      </c>
      <c r="G40" s="46">
        <f t="shared" si="2"/>
        <v>0.25585725368502721</v>
      </c>
      <c r="H40" s="161">
        <v>726031.8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2">
        <v>290590.625</v>
      </c>
      <c r="F41" s="161">
        <v>313591.2</v>
      </c>
      <c r="G41" s="46">
        <f t="shared" si="2"/>
        <v>7.9151125401929298E-2</v>
      </c>
      <c r="H41" s="161">
        <v>321126</v>
      </c>
      <c r="I41" s="42">
        <f t="shared" si="3"/>
        <v>-2.3463687150837954E-2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2">
        <v>178503</v>
      </c>
      <c r="F42" s="161">
        <v>219765.00000000003</v>
      </c>
      <c r="G42" s="46">
        <f t="shared" si="2"/>
        <v>0.23115577889447253</v>
      </c>
      <c r="H42" s="161">
        <v>206309.99999999997</v>
      </c>
      <c r="I42" s="42">
        <f t="shared" si="3"/>
        <v>6.5217391304348116E-2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5">
        <v>895609.64999999991</v>
      </c>
      <c r="F43" s="161">
        <v>940594.2</v>
      </c>
      <c r="G43" s="48">
        <f t="shared" si="2"/>
        <v>5.0227853172417306E-2</v>
      </c>
      <c r="H43" s="161">
        <v>940594.2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2"/>
      <c r="F44" s="181"/>
      <c r="G44" s="6"/>
      <c r="H44" s="181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59">
        <v>470451.58333333331</v>
      </c>
      <c r="F45" s="161">
        <v>492340.875</v>
      </c>
      <c r="G45" s="43">
        <f t="shared" ref="G45:G50" si="4">(F45-E45)/E45</f>
        <v>4.6528255918648419E-2</v>
      </c>
      <c r="H45" s="161">
        <v>489537.75</v>
      </c>
      <c r="I45" s="42">
        <f t="shared" ref="I45:I50" si="5">(F45-H45)/H45</f>
        <v>5.7260650480989465E-3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2">
        <v>313381.89999999997</v>
      </c>
      <c r="F46" s="161">
        <v>318793.8</v>
      </c>
      <c r="G46" s="46">
        <f t="shared" si="4"/>
        <v>1.7269344528193949E-2</v>
      </c>
      <c r="H46" s="161">
        <v>319830.33333333331</v>
      </c>
      <c r="I46" s="77">
        <f t="shared" si="5"/>
        <v>-3.2408850109068004E-3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2">
        <v>990175.875</v>
      </c>
      <c r="F47" s="161">
        <v>1102541.142857143</v>
      </c>
      <c r="G47" s="46">
        <f t="shared" si="4"/>
        <v>0.11348011064917428</v>
      </c>
      <c r="H47" s="161">
        <v>1102541.142857143</v>
      </c>
      <c r="I47" s="77">
        <f t="shared" si="5"/>
        <v>0</v>
      </c>
    </row>
    <row r="48" spans="1:9" ht="16.5">
      <c r="A48" s="35"/>
      <c r="B48" s="32" t="s">
        <v>48</v>
      </c>
      <c r="C48" s="119" t="s">
        <v>157</v>
      </c>
      <c r="D48" s="11" t="s">
        <v>114</v>
      </c>
      <c r="E48" s="162">
        <v>1297389.03125</v>
      </c>
      <c r="F48" s="161">
        <v>1454709.75</v>
      </c>
      <c r="G48" s="46">
        <f t="shared" si="4"/>
        <v>0.12125947958603107</v>
      </c>
      <c r="H48" s="161">
        <v>1454709.75</v>
      </c>
      <c r="I48" s="77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2">
        <v>142847.25</v>
      </c>
      <c r="F49" s="161">
        <v>166169.25</v>
      </c>
      <c r="G49" s="46">
        <f t="shared" si="4"/>
        <v>0.16326530612244897</v>
      </c>
      <c r="H49" s="161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5">
        <v>1765520.25</v>
      </c>
      <c r="F50" s="161">
        <v>1759465.5</v>
      </c>
      <c r="G50" s="53">
        <f t="shared" si="4"/>
        <v>-3.4294423980693509E-3</v>
      </c>
      <c r="H50" s="161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2"/>
      <c r="F51" s="181"/>
      <c r="G51" s="49"/>
      <c r="H51" s="181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59">
        <v>154059.75</v>
      </c>
      <c r="F52" s="158">
        <v>150023.25</v>
      </c>
      <c r="G52" s="160">
        <f t="shared" ref="G52:G60" si="6">(F52-E52)/E52</f>
        <v>-2.6200873362445413E-2</v>
      </c>
      <c r="H52" s="158">
        <v>150023.25</v>
      </c>
      <c r="I52" s="108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2">
        <v>179660.33333333334</v>
      </c>
      <c r="F53" s="161">
        <v>209898</v>
      </c>
      <c r="G53" s="163">
        <f t="shared" si="6"/>
        <v>0.16830463411511717</v>
      </c>
      <c r="H53" s="161">
        <v>209898</v>
      </c>
      <c r="I53" s="77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2">
        <v>140290.79999999999</v>
      </c>
      <c r="F54" s="161">
        <v>146211</v>
      </c>
      <c r="G54" s="163">
        <f t="shared" si="6"/>
        <v>4.2199488491048681E-2</v>
      </c>
      <c r="H54" s="161">
        <v>146211</v>
      </c>
      <c r="I54" s="77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2">
        <v>191341.3125</v>
      </c>
      <c r="F55" s="161">
        <v>182629.2</v>
      </c>
      <c r="G55" s="163">
        <f t="shared" si="6"/>
        <v>-4.5531790213888014E-2</v>
      </c>
      <c r="H55" s="161">
        <v>182629.2</v>
      </c>
      <c r="I55" s="77">
        <f t="shared" si="7"/>
        <v>0</v>
      </c>
    </row>
    <row r="56" spans="1:9" ht="16.5">
      <c r="A56" s="35"/>
      <c r="B56" s="88" t="s">
        <v>42</v>
      </c>
      <c r="C56" s="89" t="s">
        <v>198</v>
      </c>
      <c r="D56" s="90" t="s">
        <v>114</v>
      </c>
      <c r="E56" s="162">
        <v>109714.3125</v>
      </c>
      <c r="F56" s="161">
        <v>109097.625</v>
      </c>
      <c r="G56" s="168">
        <f t="shared" si="6"/>
        <v>-5.620848237097598E-3</v>
      </c>
      <c r="H56" s="161">
        <v>109097.625</v>
      </c>
      <c r="I56" s="78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5">
        <v>148005</v>
      </c>
      <c r="F57" s="164">
        <v>179848.5</v>
      </c>
      <c r="G57" s="166">
        <f t="shared" si="6"/>
        <v>0.21515151515151515</v>
      </c>
      <c r="H57" s="164">
        <v>179848.5</v>
      </c>
      <c r="I57" s="109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59">
        <v>179923.25</v>
      </c>
      <c r="F58" s="167">
        <v>228017.4</v>
      </c>
      <c r="G58" s="42">
        <f t="shared" si="6"/>
        <v>0.26730369754881594</v>
      </c>
      <c r="H58" s="167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2">
        <v>182819.8125</v>
      </c>
      <c r="F59" s="161">
        <v>220790.14285714287</v>
      </c>
      <c r="G59" s="46">
        <f t="shared" si="6"/>
        <v>0.20769264467516543</v>
      </c>
      <c r="H59" s="161">
        <v>220790.14285714287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5">
        <v>926750.5</v>
      </c>
      <c r="F60" s="161">
        <v>1291680</v>
      </c>
      <c r="G60" s="48">
        <f t="shared" si="6"/>
        <v>0.3937731892240684</v>
      </c>
      <c r="H60" s="161">
        <v>1291680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2"/>
      <c r="F61" s="181"/>
      <c r="G61" s="49"/>
      <c r="H61" s="181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59">
        <v>448562.29166666669</v>
      </c>
      <c r="F62" s="161">
        <v>495592.5</v>
      </c>
      <c r="G62" s="43">
        <f t="shared" ref="G62:G67" si="8">(F62-E62)/E62</f>
        <v>0.10484654909040406</v>
      </c>
      <c r="H62" s="161">
        <v>495592.5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2">
        <v>2948140</v>
      </c>
      <c r="F63" s="161">
        <v>3107656.5</v>
      </c>
      <c r="G63" s="46">
        <f t="shared" si="8"/>
        <v>5.4107505070993912E-2</v>
      </c>
      <c r="H63" s="161">
        <v>3107656.5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2">
        <v>828823.99553571432</v>
      </c>
      <c r="F64" s="161">
        <v>830821.33333333337</v>
      </c>
      <c r="G64" s="46">
        <f t="shared" si="8"/>
        <v>2.4098455261639287E-3</v>
      </c>
      <c r="H64" s="161">
        <v>830821.33333333337</v>
      </c>
      <c r="I64" s="77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2">
        <v>600840.5</v>
      </c>
      <c r="F65" s="161">
        <v>574977</v>
      </c>
      <c r="G65" s="46">
        <f t="shared" si="8"/>
        <v>-4.3045533714854443E-2</v>
      </c>
      <c r="H65" s="161">
        <v>574977</v>
      </c>
      <c r="I65" s="77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2">
        <v>288357.46875</v>
      </c>
      <c r="F66" s="161">
        <v>295337.25</v>
      </c>
      <c r="G66" s="46">
        <f t="shared" si="8"/>
        <v>2.4205307669874599E-2</v>
      </c>
      <c r="H66" s="161">
        <v>295337.25</v>
      </c>
      <c r="I66" s="77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5">
        <v>221671.125</v>
      </c>
      <c r="F67" s="161">
        <v>224250</v>
      </c>
      <c r="G67" s="48">
        <f t="shared" si="8"/>
        <v>1.163378856853819E-2</v>
      </c>
      <c r="H67" s="161">
        <v>224250</v>
      </c>
      <c r="I67" s="78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2"/>
      <c r="F68" s="181"/>
      <c r="G68" s="56"/>
      <c r="H68" s="181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59">
        <v>311470.79166666669</v>
      </c>
      <c r="F69" s="167">
        <v>323119.33333333331</v>
      </c>
      <c r="G69" s="43">
        <f>(F69-E69)/E69</f>
        <v>3.7398504059837481E-2</v>
      </c>
      <c r="H69" s="167">
        <v>320926.66666666669</v>
      </c>
      <c r="I69" s="42">
        <f>(F69-H69)/H69</f>
        <v>6.832298136645841E-3</v>
      </c>
    </row>
    <row r="70" spans="1:9" ht="16.5">
      <c r="A70" s="35"/>
      <c r="B70" s="32" t="s">
        <v>67</v>
      </c>
      <c r="C70" s="141" t="s">
        <v>139</v>
      </c>
      <c r="D70" s="13" t="s">
        <v>135</v>
      </c>
      <c r="E70" s="162">
        <v>205541.14285714287</v>
      </c>
      <c r="F70" s="161">
        <v>209748.50000000003</v>
      </c>
      <c r="G70" s="46">
        <f>(F70-E70)/E70</f>
        <v>2.0469659185369988E-2</v>
      </c>
      <c r="H70" s="161">
        <v>209748.50000000003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2">
        <v>97941.1875</v>
      </c>
      <c r="F71" s="161">
        <v>98311.200000000012</v>
      </c>
      <c r="G71" s="46">
        <f>(F71-E71)/E71</f>
        <v>3.7779049799657742E-3</v>
      </c>
      <c r="H71" s="161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2">
        <v>148005</v>
      </c>
      <c r="F72" s="161">
        <v>157872</v>
      </c>
      <c r="G72" s="46">
        <f>(F72-E72)/E72</f>
        <v>6.6666666666666666E-2</v>
      </c>
      <c r="H72" s="161">
        <v>149350.5</v>
      </c>
      <c r="I72" s="42">
        <f>(F72-H72)/H72</f>
        <v>5.7057057057057055E-2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5">
        <v>128996.075</v>
      </c>
      <c r="F73" s="170">
        <v>131679.6</v>
      </c>
      <c r="G73" s="46">
        <f>(F73-E73)/E73</f>
        <v>2.0803152343976426E-2</v>
      </c>
      <c r="H73" s="170">
        <v>131679.6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2"/>
      <c r="F74" s="136"/>
      <c r="G74" s="49"/>
      <c r="H74" s="136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59">
        <v>69453.428571428565</v>
      </c>
      <c r="F75" s="158">
        <v>70606.71428571429</v>
      </c>
      <c r="G75" s="42">
        <f t="shared" ref="G75:G81" si="10">(F75-E75)/E75</f>
        <v>1.6605166051660666E-2</v>
      </c>
      <c r="H75" s="158">
        <v>70414.5</v>
      </c>
      <c r="I75" s="43">
        <f t="shared" ref="I75:I81" si="11">(F75-H75)/H75</f>
        <v>2.7297543221110692E-3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2">
        <v>91606.125</v>
      </c>
      <c r="F76" s="161">
        <v>88242.375</v>
      </c>
      <c r="G76" s="46">
        <f t="shared" si="10"/>
        <v>-3.6719706242350061E-2</v>
      </c>
      <c r="H76" s="161">
        <v>88242.375</v>
      </c>
      <c r="I76" s="42">
        <f t="shared" si="11"/>
        <v>0</v>
      </c>
    </row>
    <row r="77" spans="1:9" ht="16.5">
      <c r="A77" s="35"/>
      <c r="B77" s="32" t="s">
        <v>75</v>
      </c>
      <c r="C77" s="141" t="s">
        <v>148</v>
      </c>
      <c r="D77" s="13" t="s">
        <v>145</v>
      </c>
      <c r="E77" s="162">
        <v>51283.839285714283</v>
      </c>
      <c r="F77" s="161">
        <v>55998.428571428572</v>
      </c>
      <c r="G77" s="46">
        <f t="shared" si="10"/>
        <v>9.1931285788651826E-2</v>
      </c>
      <c r="H77" s="161">
        <v>55998.428571428572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2">
        <v>97249.749999999985</v>
      </c>
      <c r="F78" s="161">
        <v>86224.125</v>
      </c>
      <c r="G78" s="46">
        <f t="shared" si="10"/>
        <v>-0.1133743274404303</v>
      </c>
      <c r="H78" s="161">
        <v>91045.5</v>
      </c>
      <c r="I78" s="42">
        <f t="shared" si="11"/>
        <v>-5.295566502463054E-2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1">
        <v>143049.07499999998</v>
      </c>
      <c r="F79" s="161">
        <v>140928.66666666666</v>
      </c>
      <c r="G79" s="46">
        <f t="shared" si="10"/>
        <v>-1.4822943338384577E-2</v>
      </c>
      <c r="H79" s="161">
        <v>142802.4</v>
      </c>
      <c r="I79" s="42">
        <f t="shared" si="11"/>
        <v>-1.312116136236742E-2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1">
        <v>562866.25</v>
      </c>
      <c r="F80" s="161">
        <v>566455.5</v>
      </c>
      <c r="G80" s="46">
        <f t="shared" si="10"/>
        <v>6.376736924624633E-3</v>
      </c>
      <c r="H80" s="161">
        <v>566455.5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5">
        <v>247572.00000000003</v>
      </c>
      <c r="F81" s="164">
        <v>299710.125</v>
      </c>
      <c r="G81" s="48">
        <f t="shared" si="10"/>
        <v>0.21059782608695637</v>
      </c>
      <c r="H81" s="164">
        <v>301392</v>
      </c>
      <c r="I81" s="53">
        <f t="shared" si="11"/>
        <v>-5.580357142857143E-3</v>
      </c>
    </row>
    <row r="82" spans="1:9">
      <c r="F82" s="83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7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226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99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8">
        <v>63943.908333333333</v>
      </c>
      <c r="F15" s="167">
        <v>69100</v>
      </c>
      <c r="G15" s="42">
        <f>(F15-E15)/E15</f>
        <v>8.0634603061615601E-2</v>
      </c>
      <c r="H15" s="167">
        <v>50500</v>
      </c>
      <c r="I15" s="110">
        <f>(F15-H15)/H15</f>
        <v>0.36831683168316831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1">
        <v>75422.902777777781</v>
      </c>
      <c r="F16" s="161">
        <v>89500</v>
      </c>
      <c r="G16" s="46">
        <f t="shared" ref="G16:G39" si="0">(F16-E16)/E16</f>
        <v>0.18664220951158914</v>
      </c>
      <c r="H16" s="161">
        <v>86500</v>
      </c>
      <c r="I16" s="46">
        <f>(F16-H16)/H16</f>
        <v>3.4682080924855488E-2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1">
        <v>53224.375</v>
      </c>
      <c r="F17" s="161">
        <v>84000</v>
      </c>
      <c r="G17" s="46">
        <f t="shared" si="0"/>
        <v>0.57822426284949335</v>
      </c>
      <c r="H17" s="161">
        <v>87166.6</v>
      </c>
      <c r="I17" s="46">
        <f t="shared" ref="I17:I29" si="1">(F17-H17)/H17</f>
        <v>-3.6328134858994221E-2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1">
        <v>36978.525000000001</v>
      </c>
      <c r="F18" s="161">
        <v>73000</v>
      </c>
      <c r="G18" s="46">
        <f t="shared" si="0"/>
        <v>0.97411876217345061</v>
      </c>
      <c r="H18" s="161">
        <v>82500</v>
      </c>
      <c r="I18" s="46">
        <f t="shared" si="1"/>
        <v>-0.11515151515151516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1">
        <v>114785.65</v>
      </c>
      <c r="F19" s="161">
        <v>179500</v>
      </c>
      <c r="G19" s="46">
        <f t="shared" si="0"/>
        <v>0.56378432321461791</v>
      </c>
      <c r="H19" s="161">
        <v>243000</v>
      </c>
      <c r="I19" s="46">
        <f t="shared" si="1"/>
        <v>-0.26131687242798352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1">
        <v>82536.850000000006</v>
      </c>
      <c r="F20" s="161">
        <v>67600</v>
      </c>
      <c r="G20" s="46">
        <f t="shared" si="0"/>
        <v>-0.18097189316044901</v>
      </c>
      <c r="H20" s="161">
        <v>69000</v>
      </c>
      <c r="I20" s="46">
        <f t="shared" si="1"/>
        <v>-2.0289855072463767E-2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1">
        <v>78766.024999999994</v>
      </c>
      <c r="F21" s="161">
        <v>74600</v>
      </c>
      <c r="G21" s="46">
        <f t="shared" si="0"/>
        <v>-5.2891141834312379E-2</v>
      </c>
      <c r="H21" s="161">
        <v>76500</v>
      </c>
      <c r="I21" s="46">
        <f t="shared" si="1"/>
        <v>-2.4836601307189541E-2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1">
        <v>28943.75277777778</v>
      </c>
      <c r="F22" s="161">
        <v>32700</v>
      </c>
      <c r="G22" s="46">
        <f t="shared" si="0"/>
        <v>0.12977747740804932</v>
      </c>
      <c r="H22" s="161">
        <v>37500</v>
      </c>
      <c r="I22" s="46">
        <f t="shared" si="1"/>
        <v>-0.128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1">
        <v>34332.65</v>
      </c>
      <c r="F23" s="161">
        <v>34200</v>
      </c>
      <c r="G23" s="46">
        <f t="shared" si="0"/>
        <v>-3.8636691312788685E-3</v>
      </c>
      <c r="H23" s="161">
        <v>36000</v>
      </c>
      <c r="I23" s="46">
        <f t="shared" si="1"/>
        <v>-0.05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1">
        <v>34632.785416666666</v>
      </c>
      <c r="F24" s="161">
        <v>31600</v>
      </c>
      <c r="G24" s="46">
        <f t="shared" si="0"/>
        <v>-8.7569780489188412E-2</v>
      </c>
      <c r="H24" s="161">
        <v>36000</v>
      </c>
      <c r="I24" s="46">
        <f t="shared" si="1"/>
        <v>-0.12222222222222222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1">
        <v>34656.319444444438</v>
      </c>
      <c r="F25" s="161">
        <v>33700</v>
      </c>
      <c r="G25" s="46">
        <f t="shared" si="0"/>
        <v>-2.7594374122083532E-2</v>
      </c>
      <c r="H25" s="161">
        <v>38000</v>
      </c>
      <c r="I25" s="46">
        <f t="shared" si="1"/>
        <v>-0.11315789473684211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1">
        <v>68624.375</v>
      </c>
      <c r="F26" s="161">
        <v>73100</v>
      </c>
      <c r="G26" s="46">
        <f t="shared" si="0"/>
        <v>6.5219173216513812E-2</v>
      </c>
      <c r="H26" s="161">
        <v>83000</v>
      </c>
      <c r="I26" s="46">
        <f t="shared" si="1"/>
        <v>-0.11927710843373494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1">
        <v>34235.411111111112</v>
      </c>
      <c r="F27" s="161">
        <v>34600</v>
      </c>
      <c r="G27" s="46">
        <f t="shared" si="0"/>
        <v>1.0649467234543013E-2</v>
      </c>
      <c r="H27" s="161">
        <v>39000</v>
      </c>
      <c r="I27" s="46">
        <f t="shared" si="1"/>
        <v>-0.11282051282051282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1">
        <v>54194.3</v>
      </c>
      <c r="F28" s="161">
        <v>45600</v>
      </c>
      <c r="G28" s="46">
        <f t="shared" si="0"/>
        <v>-0.15858309822250685</v>
      </c>
      <c r="H28" s="161">
        <v>41500</v>
      </c>
      <c r="I28" s="46">
        <f t="shared" si="1"/>
        <v>9.8795180722891562E-2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1">
        <v>90949.78571428571</v>
      </c>
      <c r="F29" s="161">
        <v>106000</v>
      </c>
      <c r="G29" s="46">
        <f t="shared" si="0"/>
        <v>0.16547828197192019</v>
      </c>
      <c r="H29" s="161">
        <v>115000</v>
      </c>
      <c r="I29" s="46">
        <f t="shared" si="1"/>
        <v>-7.8260869565217397E-2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4">
        <v>69091</v>
      </c>
      <c r="F30" s="164">
        <v>47000</v>
      </c>
      <c r="G30" s="48">
        <f t="shared" si="0"/>
        <v>-0.3197377371871879</v>
      </c>
      <c r="H30" s="164">
        <v>48833.2</v>
      </c>
      <c r="I30" s="48">
        <f>(F30-H30)/H30</f>
        <v>-3.7540034239001277E-2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2"/>
      <c r="F31" s="181"/>
      <c r="G31" s="39"/>
      <c r="H31" s="181"/>
      <c r="I31" s="111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7">
        <v>127041.02499999999</v>
      </c>
      <c r="F32" s="167">
        <v>135000</v>
      </c>
      <c r="G32" s="42">
        <f t="shared" si="0"/>
        <v>6.2648856934206937E-2</v>
      </c>
      <c r="H32" s="167">
        <v>144166.6</v>
      </c>
      <c r="I32" s="43">
        <f>(F32-H32)/H32</f>
        <v>-6.3583382003876115E-2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131600</v>
      </c>
      <c r="G33" s="46">
        <f t="shared" si="0"/>
        <v>4.6006397648552133E-2</v>
      </c>
      <c r="H33" s="161">
        <v>135833.20000000001</v>
      </c>
      <c r="I33" s="46">
        <f>(F33-H33)/H33</f>
        <v>-3.1164693167797058E-2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1">
        <v>85451.578571428574</v>
      </c>
      <c r="F34" s="161">
        <v>108600</v>
      </c>
      <c r="G34" s="46">
        <f>(F34-E34)/E34</f>
        <v>0.27089518784280586</v>
      </c>
      <c r="H34" s="161">
        <v>102000</v>
      </c>
      <c r="I34" s="46">
        <f>(F34-H34)/H34</f>
        <v>6.4705882352941183E-2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87500</v>
      </c>
      <c r="G35" s="46">
        <f t="shared" si="0"/>
        <v>1.4306151645207439E-3</v>
      </c>
      <c r="H35" s="161">
        <v>86500</v>
      </c>
      <c r="I35" s="46">
        <f>(F35-H35)/H35</f>
        <v>1.1560693641618497E-2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186500</v>
      </c>
      <c r="G36" s="52">
        <f t="shared" si="0"/>
        <v>0.54665668181602389</v>
      </c>
      <c r="H36" s="161">
        <v>192166.6</v>
      </c>
      <c r="I36" s="46">
        <f>(F36-H36)/H36</f>
        <v>-2.9487954722620922E-2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31"/>
      <c r="G37" s="6"/>
      <c r="H37" s="131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1">
        <v>1875320.125</v>
      </c>
      <c r="F38" s="188">
        <v>1785902</v>
      </c>
      <c r="G38" s="160">
        <f t="shared" si="0"/>
        <v>-4.7681525840821443E-2</v>
      </c>
      <c r="H38" s="188">
        <v>1841157.2</v>
      </c>
      <c r="I38" s="160">
        <f>(F38-H38)/H38</f>
        <v>-3.0011125611653342E-2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4">
        <v>1012039.5833333333</v>
      </c>
      <c r="F39" s="134">
        <v>1269261</v>
      </c>
      <c r="G39" s="166">
        <f t="shared" si="0"/>
        <v>0.25416141908151657</v>
      </c>
      <c r="H39" s="134">
        <v>1351498.6</v>
      </c>
      <c r="I39" s="166">
        <f>(F39-H39)/H39</f>
        <v>-6.0849193628465532E-2</v>
      </c>
    </row>
    <row r="40" spans="1:9">
      <c r="F40" s="83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7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227</v>
      </c>
      <c r="E12" s="214" t="s">
        <v>226</v>
      </c>
      <c r="F12" s="221" t="s">
        <v>186</v>
      </c>
      <c r="G12" s="206" t="s">
        <v>219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0"/>
      <c r="B15" s="157" t="s">
        <v>4</v>
      </c>
      <c r="C15" s="144" t="s">
        <v>163</v>
      </c>
      <c r="D15" s="189">
        <v>72398.8</v>
      </c>
      <c r="E15" s="189">
        <v>69100</v>
      </c>
      <c r="F15" s="62">
        <f t="shared" ref="F15:F30" si="0">D15-E15</f>
        <v>3298.8000000000029</v>
      </c>
      <c r="G15" s="158">
        <v>63943.908333333333</v>
      </c>
      <c r="H15" s="123">
        <f>AVERAGE(D15:E15)</f>
        <v>70749.399999999994</v>
      </c>
      <c r="I15" s="63">
        <f t="shared" ref="I15:I30" si="1">(H15-G15)/G15</f>
        <v>0.10642908517868974</v>
      </c>
    </row>
    <row r="16" spans="1:9" ht="16.5" customHeight="1">
      <c r="A16" s="121"/>
      <c r="B16" s="154" t="s">
        <v>5</v>
      </c>
      <c r="C16" s="141" t="s">
        <v>164</v>
      </c>
      <c r="D16" s="133">
        <v>141665.33333333334</v>
      </c>
      <c r="E16" s="133">
        <v>89500</v>
      </c>
      <c r="F16" s="64">
        <f t="shared" si="0"/>
        <v>52165.333333333343</v>
      </c>
      <c r="G16" s="161">
        <v>75422.902777777781</v>
      </c>
      <c r="H16" s="172">
        <f t="shared" ref="H16:H30" si="2">AVERAGE(D16:E16)</f>
        <v>115582.66666666667</v>
      </c>
      <c r="I16" s="65">
        <f t="shared" si="1"/>
        <v>0.53246112798407641</v>
      </c>
    </row>
    <row r="17" spans="1:9" ht="16.5">
      <c r="A17" s="121"/>
      <c r="B17" s="154" t="s">
        <v>6</v>
      </c>
      <c r="C17" s="141" t="s">
        <v>165</v>
      </c>
      <c r="D17" s="133">
        <v>93998.8</v>
      </c>
      <c r="E17" s="133">
        <v>84000</v>
      </c>
      <c r="F17" s="64">
        <f t="shared" si="0"/>
        <v>9998.8000000000029</v>
      </c>
      <c r="G17" s="161">
        <v>53224.375</v>
      </c>
      <c r="H17" s="172">
        <f t="shared" si="2"/>
        <v>88999.4</v>
      </c>
      <c r="I17" s="65">
        <f t="shared" si="1"/>
        <v>0.67215491022675222</v>
      </c>
    </row>
    <row r="18" spans="1:9" ht="16.5">
      <c r="A18" s="121"/>
      <c r="B18" s="154" t="s">
        <v>7</v>
      </c>
      <c r="C18" s="141" t="s">
        <v>166</v>
      </c>
      <c r="D18" s="133">
        <v>102498.8</v>
      </c>
      <c r="E18" s="133">
        <v>73000</v>
      </c>
      <c r="F18" s="64">
        <f t="shared" si="0"/>
        <v>29498.800000000003</v>
      </c>
      <c r="G18" s="161">
        <v>36978.525000000001</v>
      </c>
      <c r="H18" s="172">
        <f t="shared" si="2"/>
        <v>87749.4</v>
      </c>
      <c r="I18" s="65">
        <f t="shared" si="1"/>
        <v>1.3729826973899038</v>
      </c>
    </row>
    <row r="19" spans="1:9" ht="16.5">
      <c r="A19" s="121"/>
      <c r="B19" s="154" t="s">
        <v>8</v>
      </c>
      <c r="C19" s="141" t="s">
        <v>167</v>
      </c>
      <c r="D19" s="133">
        <v>321873.5</v>
      </c>
      <c r="E19" s="133">
        <v>179500</v>
      </c>
      <c r="F19" s="64">
        <f t="shared" si="0"/>
        <v>142373.5</v>
      </c>
      <c r="G19" s="161">
        <v>114785.65</v>
      </c>
      <c r="H19" s="172">
        <f t="shared" si="2"/>
        <v>250686.75</v>
      </c>
      <c r="I19" s="65">
        <f t="shared" si="1"/>
        <v>1.1839554857249144</v>
      </c>
    </row>
    <row r="20" spans="1:9" ht="16.5">
      <c r="A20" s="121"/>
      <c r="B20" s="154" t="s">
        <v>9</v>
      </c>
      <c r="C20" s="141" t="s">
        <v>168</v>
      </c>
      <c r="D20" s="133">
        <v>114498.8</v>
      </c>
      <c r="E20" s="133">
        <v>67600</v>
      </c>
      <c r="F20" s="64">
        <f t="shared" si="0"/>
        <v>46898.8</v>
      </c>
      <c r="G20" s="161">
        <v>82536.850000000006</v>
      </c>
      <c r="H20" s="172">
        <f t="shared" si="2"/>
        <v>91049.4</v>
      </c>
      <c r="I20" s="65">
        <f t="shared" si="1"/>
        <v>0.10313635666977826</v>
      </c>
    </row>
    <row r="21" spans="1:9" ht="16.5">
      <c r="A21" s="121"/>
      <c r="B21" s="154" t="s">
        <v>10</v>
      </c>
      <c r="C21" s="141" t="s">
        <v>169</v>
      </c>
      <c r="D21" s="133">
        <v>109498.8</v>
      </c>
      <c r="E21" s="133">
        <v>74600</v>
      </c>
      <c r="F21" s="64">
        <f t="shared" si="0"/>
        <v>34898.800000000003</v>
      </c>
      <c r="G21" s="161">
        <v>78766.024999999994</v>
      </c>
      <c r="H21" s="172">
        <f t="shared" si="2"/>
        <v>92049.4</v>
      </c>
      <c r="I21" s="65">
        <f t="shared" si="1"/>
        <v>0.16864346017207293</v>
      </c>
    </row>
    <row r="22" spans="1:9" ht="16.5">
      <c r="A22" s="121"/>
      <c r="B22" s="154" t="s">
        <v>11</v>
      </c>
      <c r="C22" s="141" t="s">
        <v>170</v>
      </c>
      <c r="D22" s="133">
        <v>49443.111111111109</v>
      </c>
      <c r="E22" s="133">
        <v>32700</v>
      </c>
      <c r="F22" s="64">
        <f t="shared" si="0"/>
        <v>16743.111111111109</v>
      </c>
      <c r="G22" s="161">
        <v>28943.75277777778</v>
      </c>
      <c r="H22" s="172">
        <f t="shared" si="2"/>
        <v>41071.555555555555</v>
      </c>
      <c r="I22" s="65">
        <f t="shared" si="1"/>
        <v>0.41901279598715929</v>
      </c>
    </row>
    <row r="23" spans="1:9" ht="16.5">
      <c r="A23" s="121"/>
      <c r="B23" s="154" t="s">
        <v>12</v>
      </c>
      <c r="C23" s="141" t="s">
        <v>171</v>
      </c>
      <c r="D23" s="133">
        <v>51109.777777777781</v>
      </c>
      <c r="E23" s="133">
        <v>34200</v>
      </c>
      <c r="F23" s="64">
        <f t="shared" si="0"/>
        <v>16909.777777777781</v>
      </c>
      <c r="G23" s="161">
        <v>34332.65</v>
      </c>
      <c r="H23" s="172">
        <f t="shared" si="2"/>
        <v>42654.888888888891</v>
      </c>
      <c r="I23" s="65">
        <f t="shared" si="1"/>
        <v>0.24240013191201054</v>
      </c>
    </row>
    <row r="24" spans="1:9" ht="16.5">
      <c r="A24" s="121"/>
      <c r="B24" s="154" t="s">
        <v>13</v>
      </c>
      <c r="C24" s="141" t="s">
        <v>172</v>
      </c>
      <c r="D24" s="133">
        <v>50554.222222222219</v>
      </c>
      <c r="E24" s="133">
        <v>31600</v>
      </c>
      <c r="F24" s="64">
        <f t="shared" si="0"/>
        <v>18954.222222222219</v>
      </c>
      <c r="G24" s="161">
        <v>34632.785416666666</v>
      </c>
      <c r="H24" s="172">
        <f t="shared" si="2"/>
        <v>41077.111111111109</v>
      </c>
      <c r="I24" s="65">
        <f t="shared" si="1"/>
        <v>0.18607587050573124</v>
      </c>
    </row>
    <row r="25" spans="1:9" ht="16.5">
      <c r="A25" s="121"/>
      <c r="B25" s="154" t="s">
        <v>14</v>
      </c>
      <c r="C25" s="141" t="s">
        <v>173</v>
      </c>
      <c r="D25" s="133">
        <v>47498.8</v>
      </c>
      <c r="E25" s="133">
        <v>33700</v>
      </c>
      <c r="F25" s="64">
        <f t="shared" si="0"/>
        <v>13798.800000000003</v>
      </c>
      <c r="G25" s="161">
        <v>34656.319444444438</v>
      </c>
      <c r="H25" s="172">
        <f t="shared" si="2"/>
        <v>40599.4</v>
      </c>
      <c r="I25" s="65">
        <f t="shared" si="1"/>
        <v>0.17148620080913601</v>
      </c>
    </row>
    <row r="26" spans="1:9" ht="16.5">
      <c r="A26" s="121"/>
      <c r="B26" s="154" t="s">
        <v>15</v>
      </c>
      <c r="C26" s="141" t="s">
        <v>174</v>
      </c>
      <c r="D26" s="133">
        <v>116998.8</v>
      </c>
      <c r="E26" s="133">
        <v>73100</v>
      </c>
      <c r="F26" s="64">
        <f t="shared" si="0"/>
        <v>43898.8</v>
      </c>
      <c r="G26" s="161">
        <v>68624.375</v>
      </c>
      <c r="H26" s="172">
        <f t="shared" si="2"/>
        <v>95049.4</v>
      </c>
      <c r="I26" s="65">
        <f t="shared" si="1"/>
        <v>0.38506762356669905</v>
      </c>
    </row>
    <row r="27" spans="1:9" ht="16.5">
      <c r="A27" s="121"/>
      <c r="B27" s="154" t="s">
        <v>16</v>
      </c>
      <c r="C27" s="141" t="s">
        <v>175</v>
      </c>
      <c r="D27" s="133">
        <v>49443.111111111109</v>
      </c>
      <c r="E27" s="133">
        <v>34600</v>
      </c>
      <c r="F27" s="64">
        <f t="shared" si="0"/>
        <v>14843.111111111109</v>
      </c>
      <c r="G27" s="161">
        <v>34235.411111111112</v>
      </c>
      <c r="H27" s="172">
        <f t="shared" si="2"/>
        <v>42021.555555555555</v>
      </c>
      <c r="I27" s="65">
        <f t="shared" si="1"/>
        <v>0.2274295588031495</v>
      </c>
    </row>
    <row r="28" spans="1:9" ht="16.5">
      <c r="A28" s="121"/>
      <c r="B28" s="154" t="s">
        <v>17</v>
      </c>
      <c r="C28" s="141" t="s">
        <v>176</v>
      </c>
      <c r="D28" s="133">
        <v>51998.8</v>
      </c>
      <c r="E28" s="133">
        <v>45600</v>
      </c>
      <c r="F28" s="64">
        <f t="shared" si="0"/>
        <v>6398.8000000000029</v>
      </c>
      <c r="G28" s="161">
        <v>54194.3</v>
      </c>
      <c r="H28" s="172">
        <f t="shared" si="2"/>
        <v>48799.4</v>
      </c>
      <c r="I28" s="65">
        <f t="shared" si="1"/>
        <v>-9.9547369372793834E-2</v>
      </c>
    </row>
    <row r="29" spans="1:9" ht="16.5">
      <c r="A29" s="121"/>
      <c r="B29" s="154" t="s">
        <v>18</v>
      </c>
      <c r="C29" s="141" t="s">
        <v>177</v>
      </c>
      <c r="D29" s="133">
        <v>130250</v>
      </c>
      <c r="E29" s="133">
        <v>106000</v>
      </c>
      <c r="F29" s="64">
        <f t="shared" si="0"/>
        <v>24250</v>
      </c>
      <c r="G29" s="161">
        <v>90949.78571428571</v>
      </c>
      <c r="H29" s="172">
        <f t="shared" si="2"/>
        <v>118125</v>
      </c>
      <c r="I29" s="65">
        <f t="shared" si="1"/>
        <v>0.29879360432012331</v>
      </c>
    </row>
    <row r="30" spans="1:9" ht="17.25" thickBot="1">
      <c r="A30" s="36"/>
      <c r="B30" s="155" t="s">
        <v>19</v>
      </c>
      <c r="C30" s="142" t="s">
        <v>178</v>
      </c>
      <c r="D30" s="190">
        <v>57222</v>
      </c>
      <c r="E30" s="135">
        <v>47000</v>
      </c>
      <c r="F30" s="67">
        <f t="shared" si="0"/>
        <v>10222</v>
      </c>
      <c r="G30" s="164">
        <v>69091</v>
      </c>
      <c r="H30" s="92">
        <f t="shared" si="2"/>
        <v>52111</v>
      </c>
      <c r="I30" s="68">
        <f t="shared" si="1"/>
        <v>-0.24576283452258615</v>
      </c>
    </row>
    <row r="31" spans="1:9" ht="17.25" customHeight="1" thickBot="1">
      <c r="A31" s="191" t="s">
        <v>20</v>
      </c>
      <c r="B31" s="10" t="s">
        <v>21</v>
      </c>
      <c r="C31" s="17"/>
      <c r="D31" s="69"/>
      <c r="E31" s="132"/>
      <c r="F31" s="69"/>
      <c r="G31" s="132"/>
      <c r="H31" s="69"/>
      <c r="I31" s="70"/>
    </row>
    <row r="32" spans="1:9" ht="16.5">
      <c r="A32" s="31"/>
      <c r="B32" s="37" t="s">
        <v>26</v>
      </c>
      <c r="C32" s="18" t="s">
        <v>179</v>
      </c>
      <c r="D32" s="41">
        <v>179999.75</v>
      </c>
      <c r="E32" s="124">
        <v>135000</v>
      </c>
      <c r="F32" s="62">
        <f>D32-E32</f>
        <v>44999.75</v>
      </c>
      <c r="G32" s="167">
        <v>127041.02499999999</v>
      </c>
      <c r="H32" s="172">
        <f>AVERAGE(D32:E32)</f>
        <v>157499.875</v>
      </c>
      <c r="I32" s="71">
        <f>(H32-G32)/G32</f>
        <v>0.23975601582244796</v>
      </c>
    </row>
    <row r="33" spans="1:9" ht="16.5">
      <c r="A33" s="35"/>
      <c r="B33" s="32" t="s">
        <v>27</v>
      </c>
      <c r="C33" s="15" t="s">
        <v>180</v>
      </c>
      <c r="D33" s="45">
        <v>165624.75</v>
      </c>
      <c r="E33" s="124">
        <v>131600</v>
      </c>
      <c r="F33" s="72">
        <f>D33-E33</f>
        <v>34024.75</v>
      </c>
      <c r="G33" s="161">
        <v>125811.85</v>
      </c>
      <c r="H33" s="172">
        <f>AVERAGE(D33:E33)</f>
        <v>148612.375</v>
      </c>
      <c r="I33" s="65">
        <f>(H33-G33)/G33</f>
        <v>0.18122716580353912</v>
      </c>
    </row>
    <row r="34" spans="1:9" ht="16.5">
      <c r="A34" s="35"/>
      <c r="B34" s="37" t="s">
        <v>28</v>
      </c>
      <c r="C34" s="15" t="s">
        <v>181</v>
      </c>
      <c r="D34" s="45">
        <v>118570</v>
      </c>
      <c r="E34" s="124">
        <v>108600</v>
      </c>
      <c r="F34" s="64">
        <f>D34-E34</f>
        <v>9970</v>
      </c>
      <c r="G34" s="161">
        <v>85451.578571428574</v>
      </c>
      <c r="H34" s="172">
        <f>AVERAGE(D34:E34)</f>
        <v>113585</v>
      </c>
      <c r="I34" s="65">
        <f>(H34-G34)/G34</f>
        <v>0.32923231962361971</v>
      </c>
    </row>
    <row r="35" spans="1:9" ht="16.5">
      <c r="A35" s="35"/>
      <c r="B35" s="32" t="s">
        <v>29</v>
      </c>
      <c r="C35" s="15" t="s">
        <v>182</v>
      </c>
      <c r="D35" s="45">
        <v>211666.66666666666</v>
      </c>
      <c r="E35" s="124">
        <v>87500</v>
      </c>
      <c r="F35" s="72">
        <f>D35-E35</f>
        <v>124166.66666666666</v>
      </c>
      <c r="G35" s="161">
        <v>87375</v>
      </c>
      <c r="H35" s="172">
        <f>AVERAGE(D35:E35)</f>
        <v>149583.33333333331</v>
      </c>
      <c r="I35" s="65">
        <f>(H35-G35)/G35</f>
        <v>0.71196948020982331</v>
      </c>
    </row>
    <row r="36" spans="1:9" ht="17.25" thickBot="1">
      <c r="A36" s="36"/>
      <c r="B36" s="37" t="s">
        <v>30</v>
      </c>
      <c r="C36" s="15" t="s">
        <v>183</v>
      </c>
      <c r="D36" s="47">
        <v>217498.8</v>
      </c>
      <c r="E36" s="124">
        <v>186500</v>
      </c>
      <c r="F36" s="64">
        <f>D36-E36</f>
        <v>30998.799999999988</v>
      </c>
      <c r="G36" s="164">
        <v>120582.67499999999</v>
      </c>
      <c r="H36" s="172">
        <f>AVERAGE(D36:E36)</f>
        <v>201999.4</v>
      </c>
      <c r="I36" s="73">
        <f>(H36-G36)/G36</f>
        <v>0.675194218406583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8"/>
      <c r="F37" s="39"/>
      <c r="G37" s="132"/>
      <c r="H37" s="69"/>
      <c r="I37" s="70"/>
    </row>
    <row r="38" spans="1:9" ht="16.5">
      <c r="A38" s="31"/>
      <c r="B38" s="38" t="s">
        <v>31</v>
      </c>
      <c r="C38" s="19" t="s">
        <v>184</v>
      </c>
      <c r="D38" s="41">
        <v>1943051.5</v>
      </c>
      <c r="E38" s="125">
        <v>1785902</v>
      </c>
      <c r="F38" s="62">
        <f>D38-E38</f>
        <v>157149.5</v>
      </c>
      <c r="G38" s="161">
        <v>1875320.125</v>
      </c>
      <c r="H38" s="62">
        <f>AVERAGE(D38:E38)</f>
        <v>1864476.75</v>
      </c>
      <c r="I38" s="71">
        <f>(H38-G38)/G38</f>
        <v>-5.7821461282510367E-3</v>
      </c>
    </row>
    <row r="39" spans="1:9" ht="17.25" thickBot="1">
      <c r="A39" s="36"/>
      <c r="B39" s="34" t="s">
        <v>32</v>
      </c>
      <c r="C39" s="16" t="s">
        <v>185</v>
      </c>
      <c r="D39" s="54">
        <v>1028261</v>
      </c>
      <c r="E39" s="126">
        <v>1269261</v>
      </c>
      <c r="F39" s="67">
        <f>D39-E39</f>
        <v>-241000</v>
      </c>
      <c r="G39" s="161">
        <v>1012039.5833333333</v>
      </c>
      <c r="H39" s="74">
        <f>AVERAGE(D39:E39)</f>
        <v>1148761</v>
      </c>
      <c r="I39" s="68">
        <f>(H39-G39)/G39</f>
        <v>0.13509492999903258</v>
      </c>
    </row>
    <row r="40" spans="1:9" ht="15.75" customHeight="1" thickBot="1">
      <c r="A40" s="216"/>
      <c r="B40" s="217"/>
      <c r="C40" s="218"/>
      <c r="D40" s="76">
        <f>SUM(D15:D39)</f>
        <v>5425623.9222222222</v>
      </c>
      <c r="E40" s="76">
        <f>SUM(E15:E39)</f>
        <v>4780163</v>
      </c>
      <c r="F40" s="76">
        <f>SUM(F15:F39)</f>
        <v>645460.9222222222</v>
      </c>
      <c r="G40" s="76">
        <f>SUM(G15:G39)</f>
        <v>4388940.4524801588</v>
      </c>
      <c r="H40" s="76">
        <f>AVERAGE(D40:E40)</f>
        <v>5102893.4611111116</v>
      </c>
      <c r="I40" s="68">
        <f>(H40-G40)/G40</f>
        <v>0.16267092624314441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7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223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8">
        <v>63943.908333333333</v>
      </c>
      <c r="F16" s="40">
        <v>70749.399999999994</v>
      </c>
      <c r="G16" s="21">
        <f t="shared" ref="G16:G31" si="0">(F16-E16)/E16</f>
        <v>0.10642908517868974</v>
      </c>
      <c r="H16" s="158">
        <v>57449.4</v>
      </c>
      <c r="I16" s="21">
        <f t="shared" ref="I16:I31" si="1">(F16-H16)/H16</f>
        <v>0.23150807493202702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1">
        <v>75422.902777777781</v>
      </c>
      <c r="F17" s="44">
        <v>115582.66666666667</v>
      </c>
      <c r="G17" s="21">
        <f t="shared" si="0"/>
        <v>0.53246112798407641</v>
      </c>
      <c r="H17" s="161">
        <v>114916</v>
      </c>
      <c r="I17" s="21">
        <f t="shared" si="1"/>
        <v>5.8013389490294779E-3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1">
        <v>53224.375</v>
      </c>
      <c r="F18" s="44">
        <v>88999.4</v>
      </c>
      <c r="G18" s="21">
        <f t="shared" si="0"/>
        <v>0.67215491022675222</v>
      </c>
      <c r="H18" s="161">
        <v>90249.3</v>
      </c>
      <c r="I18" s="21">
        <f t="shared" si="1"/>
        <v>-1.3849414898509004E-2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1">
        <v>36978.525000000001</v>
      </c>
      <c r="F19" s="44">
        <v>87749.4</v>
      </c>
      <c r="G19" s="21">
        <f t="shared" si="0"/>
        <v>1.3729826973899038</v>
      </c>
      <c r="H19" s="161">
        <v>94999.4</v>
      </c>
      <c r="I19" s="21">
        <f t="shared" si="1"/>
        <v>-7.6316271471188246E-2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1">
        <v>114785.65</v>
      </c>
      <c r="F20" s="44">
        <v>250686.75</v>
      </c>
      <c r="G20" s="21">
        <f t="shared" si="0"/>
        <v>1.1839554857249144</v>
      </c>
      <c r="H20" s="161">
        <v>285249.25</v>
      </c>
      <c r="I20" s="21">
        <f t="shared" si="1"/>
        <v>-0.12116596275012116</v>
      </c>
    </row>
    <row r="21" spans="1:9" ht="16.5">
      <c r="A21" s="35"/>
      <c r="B21" s="32" t="s">
        <v>9</v>
      </c>
      <c r="C21" s="15" t="s">
        <v>88</v>
      </c>
      <c r="D21" s="137" t="s">
        <v>161</v>
      </c>
      <c r="E21" s="161">
        <v>82536.850000000006</v>
      </c>
      <c r="F21" s="44">
        <v>91049.4</v>
      </c>
      <c r="G21" s="21">
        <f t="shared" si="0"/>
        <v>0.10313635666977826</v>
      </c>
      <c r="H21" s="161">
        <v>95999.4</v>
      </c>
      <c r="I21" s="21">
        <f t="shared" si="1"/>
        <v>-5.1562822267639176E-2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1">
        <v>78766.024999999994</v>
      </c>
      <c r="F22" s="44">
        <v>92049.4</v>
      </c>
      <c r="G22" s="21">
        <f t="shared" si="0"/>
        <v>0.16864346017207293</v>
      </c>
      <c r="H22" s="161">
        <v>93749.4</v>
      </c>
      <c r="I22" s="21">
        <f t="shared" si="1"/>
        <v>-1.8133449387409413E-2</v>
      </c>
    </row>
    <row r="23" spans="1:9" ht="16.5">
      <c r="A23" s="35"/>
      <c r="B23" s="154" t="s">
        <v>11</v>
      </c>
      <c r="C23" s="141" t="s">
        <v>91</v>
      </c>
      <c r="D23" s="139" t="s">
        <v>81</v>
      </c>
      <c r="E23" s="161">
        <v>28943.75277777778</v>
      </c>
      <c r="F23" s="161">
        <v>41071.555555555555</v>
      </c>
      <c r="G23" s="21">
        <f t="shared" si="0"/>
        <v>0.41901279598715929</v>
      </c>
      <c r="H23" s="161">
        <v>44860.444444444445</v>
      </c>
      <c r="I23" s="21">
        <f t="shared" si="1"/>
        <v>-8.4459459459459499E-2</v>
      </c>
    </row>
    <row r="24" spans="1:9" ht="16.5">
      <c r="A24" s="35"/>
      <c r="B24" s="154" t="s">
        <v>12</v>
      </c>
      <c r="C24" s="141" t="s">
        <v>92</v>
      </c>
      <c r="D24" s="139" t="s">
        <v>81</v>
      </c>
      <c r="E24" s="161">
        <v>34332.65</v>
      </c>
      <c r="F24" s="161">
        <v>42654.888888888891</v>
      </c>
      <c r="G24" s="21">
        <f t="shared" si="0"/>
        <v>0.24240013191201054</v>
      </c>
      <c r="H24" s="161">
        <v>44110.444444444445</v>
      </c>
      <c r="I24" s="21">
        <f t="shared" si="1"/>
        <v>-3.2997979818334765E-2</v>
      </c>
    </row>
    <row r="25" spans="1:9" ht="16.5">
      <c r="A25" s="35"/>
      <c r="B25" s="32" t="s">
        <v>13</v>
      </c>
      <c r="C25" s="141" t="s">
        <v>93</v>
      </c>
      <c r="D25" s="139" t="s">
        <v>81</v>
      </c>
      <c r="E25" s="161">
        <v>34632.785416666666</v>
      </c>
      <c r="F25" s="44">
        <v>41077.111111111109</v>
      </c>
      <c r="G25" s="21">
        <f t="shared" si="0"/>
        <v>0.18607587050573124</v>
      </c>
      <c r="H25" s="161">
        <v>43554.888888888891</v>
      </c>
      <c r="I25" s="21">
        <f t="shared" si="1"/>
        <v>-5.6888625846314045E-2</v>
      </c>
    </row>
    <row r="26" spans="1:9" ht="16.5">
      <c r="A26" s="35"/>
      <c r="B26" s="154" t="s">
        <v>14</v>
      </c>
      <c r="C26" s="141" t="s">
        <v>94</v>
      </c>
      <c r="D26" s="139" t="s">
        <v>81</v>
      </c>
      <c r="E26" s="161">
        <v>34656.319444444438</v>
      </c>
      <c r="F26" s="161">
        <v>40599.4</v>
      </c>
      <c r="G26" s="21">
        <f t="shared" si="0"/>
        <v>0.17148620080913601</v>
      </c>
      <c r="H26" s="161">
        <v>43499.4</v>
      </c>
      <c r="I26" s="21">
        <f t="shared" si="1"/>
        <v>-6.6667586219580036E-2</v>
      </c>
    </row>
    <row r="27" spans="1:9" ht="16.5">
      <c r="A27" s="35"/>
      <c r="B27" s="32" t="s">
        <v>15</v>
      </c>
      <c r="C27" s="15" t="s">
        <v>95</v>
      </c>
      <c r="D27" s="139" t="s">
        <v>82</v>
      </c>
      <c r="E27" s="161">
        <v>68624.375</v>
      </c>
      <c r="F27" s="44">
        <v>95049.4</v>
      </c>
      <c r="G27" s="21">
        <f t="shared" si="0"/>
        <v>0.38506762356669905</v>
      </c>
      <c r="H27" s="161">
        <v>101749.4</v>
      </c>
      <c r="I27" s="21">
        <f t="shared" si="1"/>
        <v>-6.5848054140859799E-2</v>
      </c>
    </row>
    <row r="28" spans="1:9" ht="16.5">
      <c r="A28" s="35"/>
      <c r="B28" s="154" t="s">
        <v>16</v>
      </c>
      <c r="C28" s="141" t="s">
        <v>96</v>
      </c>
      <c r="D28" s="139" t="s">
        <v>81</v>
      </c>
      <c r="E28" s="161">
        <v>34235.411111111112</v>
      </c>
      <c r="F28" s="161">
        <v>42021.555555555555</v>
      </c>
      <c r="G28" s="21">
        <f t="shared" si="0"/>
        <v>0.2274295588031495</v>
      </c>
      <c r="H28" s="161">
        <v>45332.666666666672</v>
      </c>
      <c r="I28" s="21">
        <f t="shared" si="1"/>
        <v>-7.304028980818357E-2</v>
      </c>
    </row>
    <row r="29" spans="1:9" ht="16.5">
      <c r="A29" s="35"/>
      <c r="B29" s="32" t="s">
        <v>17</v>
      </c>
      <c r="C29" s="15" t="s">
        <v>97</v>
      </c>
      <c r="D29" s="139" t="s">
        <v>161</v>
      </c>
      <c r="E29" s="161">
        <v>54194.3</v>
      </c>
      <c r="F29" s="44">
        <v>48799.4</v>
      </c>
      <c r="G29" s="21">
        <f t="shared" si="0"/>
        <v>-9.9547369372793834E-2</v>
      </c>
      <c r="H29" s="161">
        <v>44999.4</v>
      </c>
      <c r="I29" s="21">
        <f t="shared" si="1"/>
        <v>8.4445570385382918E-2</v>
      </c>
    </row>
    <row r="30" spans="1:9" ht="16.5">
      <c r="A30" s="35"/>
      <c r="B30" s="32" t="s">
        <v>18</v>
      </c>
      <c r="C30" s="15" t="s">
        <v>98</v>
      </c>
      <c r="D30" s="139" t="s">
        <v>83</v>
      </c>
      <c r="E30" s="161">
        <v>90949.78571428571</v>
      </c>
      <c r="F30" s="44">
        <v>118125</v>
      </c>
      <c r="G30" s="21">
        <f t="shared" si="0"/>
        <v>0.29879360432012331</v>
      </c>
      <c r="H30" s="161">
        <v>112678.54999999999</v>
      </c>
      <c r="I30" s="21">
        <f t="shared" si="1"/>
        <v>4.8336174010049048E-2</v>
      </c>
    </row>
    <row r="31" spans="1:9" ht="17.25" thickBot="1">
      <c r="A31" s="36"/>
      <c r="B31" s="155" t="s">
        <v>19</v>
      </c>
      <c r="C31" s="142" t="s">
        <v>99</v>
      </c>
      <c r="D31" s="138" t="s">
        <v>161</v>
      </c>
      <c r="E31" s="164">
        <v>69091</v>
      </c>
      <c r="F31" s="164">
        <v>52111</v>
      </c>
      <c r="G31" s="148">
        <f t="shared" si="0"/>
        <v>-0.24576283452258615</v>
      </c>
      <c r="H31" s="164">
        <v>52472.044444444444</v>
      </c>
      <c r="I31" s="148">
        <f t="shared" si="1"/>
        <v>-6.8807009192619695E-3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2"/>
      <c r="F32" s="39"/>
      <c r="G32" s="39"/>
      <c r="H32" s="132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7">
        <v>127041.02499999999</v>
      </c>
      <c r="F33" s="51">
        <v>157499.875</v>
      </c>
      <c r="G33" s="21">
        <f>(F33-E33)/E33</f>
        <v>0.23975601582244796</v>
      </c>
      <c r="H33" s="167">
        <v>155971.52222222224</v>
      </c>
      <c r="I33" s="21">
        <f>(F33-H33)/H33</f>
        <v>9.7989219826951825E-3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1">
        <v>125811.85</v>
      </c>
      <c r="F34" s="44">
        <v>148612.375</v>
      </c>
      <c r="G34" s="21">
        <f>(F34-E34)/E34</f>
        <v>0.18122716580353912</v>
      </c>
      <c r="H34" s="161">
        <v>153749.26666666666</v>
      </c>
      <c r="I34" s="21">
        <f>(F34-H34)/H34</f>
        <v>-3.3410836864696133E-2</v>
      </c>
    </row>
    <row r="35" spans="1:9" ht="16.5">
      <c r="A35" s="35"/>
      <c r="B35" s="37" t="s">
        <v>28</v>
      </c>
      <c r="C35" s="141" t="s">
        <v>102</v>
      </c>
      <c r="D35" s="11" t="s">
        <v>161</v>
      </c>
      <c r="E35" s="161">
        <v>85451.578571428574</v>
      </c>
      <c r="F35" s="44">
        <v>113585</v>
      </c>
      <c r="G35" s="21">
        <f>(F35-E35)/E35</f>
        <v>0.32923231962361971</v>
      </c>
      <c r="H35" s="161">
        <v>106832.5</v>
      </c>
      <c r="I35" s="21">
        <f>(F35-H35)/H35</f>
        <v>6.3206421266936555E-2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1">
        <v>87375</v>
      </c>
      <c r="F36" s="44">
        <v>149583.33333333331</v>
      </c>
      <c r="G36" s="21">
        <f>(F36-E36)/E36</f>
        <v>0.71196948020982331</v>
      </c>
      <c r="H36" s="161">
        <v>153250</v>
      </c>
      <c r="I36" s="21">
        <f>(F36-H36)/H36</f>
        <v>-2.3926046764546075E-2</v>
      </c>
    </row>
    <row r="37" spans="1:9" ht="17.25" thickBot="1">
      <c r="A37" s="36"/>
      <c r="B37" s="37" t="s">
        <v>30</v>
      </c>
      <c r="C37" s="141" t="s">
        <v>104</v>
      </c>
      <c r="D37" s="149" t="s">
        <v>161</v>
      </c>
      <c r="E37" s="164">
        <v>120582.67499999999</v>
      </c>
      <c r="F37" s="164">
        <v>201999.4</v>
      </c>
      <c r="G37" s="148">
        <f>(F37-E37)/E37</f>
        <v>0.675194218406583</v>
      </c>
      <c r="H37" s="164">
        <v>201282.7</v>
      </c>
      <c r="I37" s="148">
        <f>(F37-H37)/H37</f>
        <v>3.5606636834660033E-3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2"/>
      <c r="F38" s="39"/>
      <c r="G38" s="39"/>
      <c r="H38" s="132"/>
      <c r="I38" s="115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1">
        <v>1875320.125</v>
      </c>
      <c r="F39" s="44">
        <v>1864476.75</v>
      </c>
      <c r="G39" s="21">
        <f t="shared" ref="G39:G44" si="2">(F39-E39)/E39</f>
        <v>-5.7821461282510367E-3</v>
      </c>
      <c r="H39" s="161">
        <v>1892104.35</v>
      </c>
      <c r="I39" s="21">
        <f t="shared" ref="I39:I44" si="3">(F39-H39)/H39</f>
        <v>-1.4601520259704541E-2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1">
        <v>1012039.5833333333</v>
      </c>
      <c r="F40" s="44">
        <v>1148761</v>
      </c>
      <c r="G40" s="21">
        <f t="shared" si="2"/>
        <v>0.13509492999903258</v>
      </c>
      <c r="H40" s="161">
        <v>1192533.425</v>
      </c>
      <c r="I40" s="21">
        <f t="shared" si="3"/>
        <v>-3.6705407229990258E-2</v>
      </c>
    </row>
    <row r="41" spans="1:9" ht="16.5">
      <c r="A41" s="35"/>
      <c r="B41" s="156" t="s">
        <v>33</v>
      </c>
      <c r="C41" s="15" t="s">
        <v>107</v>
      </c>
      <c r="D41" s="137" t="s">
        <v>161</v>
      </c>
      <c r="E41" s="169">
        <v>578116.5</v>
      </c>
      <c r="F41" s="169">
        <v>726031.8</v>
      </c>
      <c r="G41" s="21">
        <f t="shared" si="2"/>
        <v>0.25585725368502721</v>
      </c>
      <c r="H41" s="169">
        <v>726031.8</v>
      </c>
      <c r="I41" s="21">
        <f t="shared" si="3"/>
        <v>0</v>
      </c>
    </row>
    <row r="42" spans="1:9" ht="16.5">
      <c r="A42" s="35"/>
      <c r="B42" s="154" t="s">
        <v>34</v>
      </c>
      <c r="C42" s="15" t="s">
        <v>154</v>
      </c>
      <c r="D42" s="137" t="s">
        <v>161</v>
      </c>
      <c r="E42" s="162">
        <v>290590.625</v>
      </c>
      <c r="F42" s="162">
        <v>313591.2</v>
      </c>
      <c r="G42" s="21">
        <f t="shared" si="2"/>
        <v>7.9151125401929298E-2</v>
      </c>
      <c r="H42" s="162">
        <v>321126</v>
      </c>
      <c r="I42" s="21">
        <f t="shared" si="3"/>
        <v>-2.3463687150837954E-2</v>
      </c>
    </row>
    <row r="43" spans="1:9" ht="16.5">
      <c r="A43" s="35"/>
      <c r="B43" s="154" t="s">
        <v>35</v>
      </c>
      <c r="C43" s="15" t="s">
        <v>152</v>
      </c>
      <c r="D43" s="137" t="s">
        <v>161</v>
      </c>
      <c r="E43" s="162">
        <v>178503</v>
      </c>
      <c r="F43" s="162">
        <v>219765.00000000003</v>
      </c>
      <c r="G43" s="21">
        <f t="shared" si="2"/>
        <v>0.23115577889447253</v>
      </c>
      <c r="H43" s="162">
        <v>206309.99999999997</v>
      </c>
      <c r="I43" s="21">
        <f t="shared" si="3"/>
        <v>6.5217391304348116E-2</v>
      </c>
    </row>
    <row r="44" spans="1:9" ht="16.5" customHeight="1" thickBot="1">
      <c r="A44" s="36"/>
      <c r="B44" s="154" t="s">
        <v>36</v>
      </c>
      <c r="C44" s="15" t="s">
        <v>153</v>
      </c>
      <c r="D44" s="137" t="s">
        <v>161</v>
      </c>
      <c r="E44" s="165">
        <v>895609.64999999991</v>
      </c>
      <c r="F44" s="165">
        <v>940594.2</v>
      </c>
      <c r="G44" s="152">
        <f t="shared" si="2"/>
        <v>5.0227853172417306E-2</v>
      </c>
      <c r="H44" s="165">
        <v>940594.2</v>
      </c>
      <c r="I44" s="152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2"/>
      <c r="F45" s="113"/>
      <c r="G45" s="39"/>
      <c r="H45" s="128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59">
        <v>470451.58333333331</v>
      </c>
      <c r="F46" s="41">
        <v>492340.875</v>
      </c>
      <c r="G46" s="21">
        <f t="shared" ref="G46:G51" si="4">(F46-E46)/E46</f>
        <v>4.6528255918648419E-2</v>
      </c>
      <c r="H46" s="159">
        <v>489537.75</v>
      </c>
      <c r="I46" s="21">
        <f t="shared" ref="I46:I51" si="5">(F46-H46)/H46</f>
        <v>5.7260650480989465E-3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2">
        <v>313381.89999999997</v>
      </c>
      <c r="F47" s="45">
        <v>318793.8</v>
      </c>
      <c r="G47" s="21">
        <f t="shared" si="4"/>
        <v>1.7269344528193949E-2</v>
      </c>
      <c r="H47" s="162">
        <v>319830.33333333331</v>
      </c>
      <c r="I47" s="21">
        <f t="shared" si="5"/>
        <v>-3.2408850109068004E-3</v>
      </c>
    </row>
    <row r="48" spans="1:9" ht="16.5">
      <c r="A48" s="35"/>
      <c r="B48" s="32" t="s">
        <v>47</v>
      </c>
      <c r="C48" s="15" t="s">
        <v>113</v>
      </c>
      <c r="D48" s="137" t="s">
        <v>114</v>
      </c>
      <c r="E48" s="162">
        <v>990175.875</v>
      </c>
      <c r="F48" s="45">
        <v>1102541.142857143</v>
      </c>
      <c r="G48" s="21">
        <f t="shared" si="4"/>
        <v>0.11348011064917428</v>
      </c>
      <c r="H48" s="162">
        <v>1102541.142857143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7" t="s">
        <v>114</v>
      </c>
      <c r="E49" s="162">
        <v>1297389.03125</v>
      </c>
      <c r="F49" s="162">
        <v>1454709.75</v>
      </c>
      <c r="G49" s="21">
        <f t="shared" si="4"/>
        <v>0.12125947958603107</v>
      </c>
      <c r="H49" s="162">
        <v>1454709.75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2">
        <v>142847.25</v>
      </c>
      <c r="F50" s="45">
        <v>166169.25</v>
      </c>
      <c r="G50" s="21">
        <f t="shared" si="4"/>
        <v>0.16326530612244897</v>
      </c>
      <c r="H50" s="162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19" t="s">
        <v>159</v>
      </c>
      <c r="D51" s="138" t="s">
        <v>112</v>
      </c>
      <c r="E51" s="165">
        <v>1765520.25</v>
      </c>
      <c r="F51" s="165">
        <v>1759465.5</v>
      </c>
      <c r="G51" s="152">
        <f t="shared" si="4"/>
        <v>-3.4294423980693509E-3</v>
      </c>
      <c r="H51" s="165">
        <v>1759465.5</v>
      </c>
      <c r="I51" s="152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2"/>
      <c r="F52" s="39"/>
      <c r="G52" s="39"/>
      <c r="H52" s="132"/>
      <c r="I52" s="8"/>
    </row>
    <row r="53" spans="1:11" ht="16.5">
      <c r="A53" s="31"/>
      <c r="B53" s="84" t="s">
        <v>38</v>
      </c>
      <c r="C53" s="19" t="s">
        <v>115</v>
      </c>
      <c r="D53" s="20" t="s">
        <v>114</v>
      </c>
      <c r="E53" s="159">
        <v>154059.75</v>
      </c>
      <c r="F53" s="123">
        <v>150023.25</v>
      </c>
      <c r="G53" s="22">
        <f t="shared" ref="G53:G61" si="6">(F53-E53)/E53</f>
        <v>-2.6200873362445413E-2</v>
      </c>
      <c r="H53" s="123">
        <v>150023.25</v>
      </c>
      <c r="I53" s="22">
        <f t="shared" ref="I53:I61" si="7">(F53-H53)/H53</f>
        <v>0</v>
      </c>
      <c r="K53" s="117"/>
    </row>
    <row r="54" spans="1:11" ht="16.5">
      <c r="A54" s="35"/>
      <c r="B54" s="176" t="s">
        <v>39</v>
      </c>
      <c r="C54" s="141" t="s">
        <v>116</v>
      </c>
      <c r="D54" s="137" t="s">
        <v>114</v>
      </c>
      <c r="E54" s="162">
        <v>179660.33333333334</v>
      </c>
      <c r="F54" s="173">
        <v>209898</v>
      </c>
      <c r="G54" s="146">
        <f t="shared" si="6"/>
        <v>0.16830463411511717</v>
      </c>
      <c r="H54" s="173">
        <v>209898</v>
      </c>
      <c r="I54" s="146">
        <f t="shared" si="7"/>
        <v>0</v>
      </c>
      <c r="K54" s="117"/>
    </row>
    <row r="55" spans="1:11" ht="16.5">
      <c r="A55" s="35"/>
      <c r="B55" s="176" t="s">
        <v>40</v>
      </c>
      <c r="C55" s="141" t="s">
        <v>117</v>
      </c>
      <c r="D55" s="137" t="s">
        <v>114</v>
      </c>
      <c r="E55" s="162">
        <v>140290.79999999999</v>
      </c>
      <c r="F55" s="173">
        <v>146211</v>
      </c>
      <c r="G55" s="146">
        <f t="shared" si="6"/>
        <v>4.2199488491048681E-2</v>
      </c>
      <c r="H55" s="173">
        <v>146211</v>
      </c>
      <c r="I55" s="146">
        <f t="shared" si="7"/>
        <v>0</v>
      </c>
      <c r="K55" s="117"/>
    </row>
    <row r="56" spans="1:11" ht="16.5">
      <c r="A56" s="35"/>
      <c r="B56" s="176" t="s">
        <v>41</v>
      </c>
      <c r="C56" s="141" t="s">
        <v>118</v>
      </c>
      <c r="D56" s="137" t="s">
        <v>114</v>
      </c>
      <c r="E56" s="162">
        <v>191341.3125</v>
      </c>
      <c r="F56" s="173">
        <v>182629.2</v>
      </c>
      <c r="G56" s="146">
        <f t="shared" si="6"/>
        <v>-4.5531790213888014E-2</v>
      </c>
      <c r="H56" s="173">
        <v>182629.2</v>
      </c>
      <c r="I56" s="146">
        <f t="shared" si="7"/>
        <v>0</v>
      </c>
      <c r="K56" s="117"/>
    </row>
    <row r="57" spans="1:11" ht="16.5">
      <c r="A57" s="35"/>
      <c r="B57" s="176" t="s">
        <v>42</v>
      </c>
      <c r="C57" s="141" t="s">
        <v>198</v>
      </c>
      <c r="D57" s="137" t="s">
        <v>114</v>
      </c>
      <c r="E57" s="162">
        <v>109714.3125</v>
      </c>
      <c r="F57" s="178">
        <v>109097.625</v>
      </c>
      <c r="G57" s="146">
        <f t="shared" si="6"/>
        <v>-5.620848237097598E-3</v>
      </c>
      <c r="H57" s="178">
        <v>109097.625</v>
      </c>
      <c r="I57" s="146">
        <f t="shared" si="7"/>
        <v>0</v>
      </c>
      <c r="K57" s="117"/>
    </row>
    <row r="58" spans="1:11" ht="16.5" customHeight="1" thickBot="1">
      <c r="A58" s="36"/>
      <c r="B58" s="177" t="s">
        <v>43</v>
      </c>
      <c r="C58" s="142" t="s">
        <v>119</v>
      </c>
      <c r="D58" s="138" t="s">
        <v>114</v>
      </c>
      <c r="E58" s="165">
        <v>148005</v>
      </c>
      <c r="F58" s="165">
        <v>179848.5</v>
      </c>
      <c r="G58" s="151">
        <f t="shared" si="6"/>
        <v>0.21515151515151515</v>
      </c>
      <c r="H58" s="165">
        <v>179848.5</v>
      </c>
      <c r="I58" s="151">
        <f t="shared" si="7"/>
        <v>0</v>
      </c>
      <c r="K58" s="117"/>
    </row>
    <row r="59" spans="1:11" ht="16.5">
      <c r="A59" s="35"/>
      <c r="B59" s="87" t="s">
        <v>54</v>
      </c>
      <c r="C59" s="140" t="s">
        <v>121</v>
      </c>
      <c r="D59" s="137" t="s">
        <v>120</v>
      </c>
      <c r="E59" s="159">
        <v>179923.25</v>
      </c>
      <c r="F59" s="172">
        <v>228017.4</v>
      </c>
      <c r="G59" s="146">
        <f t="shared" si="6"/>
        <v>0.26730369754881594</v>
      </c>
      <c r="H59" s="172">
        <v>228017.4</v>
      </c>
      <c r="I59" s="146">
        <f t="shared" si="7"/>
        <v>0</v>
      </c>
      <c r="K59" s="117"/>
    </row>
    <row r="60" spans="1:11" ht="16.5">
      <c r="A60" s="35"/>
      <c r="B60" s="176" t="s">
        <v>55</v>
      </c>
      <c r="C60" s="141" t="s">
        <v>122</v>
      </c>
      <c r="D60" s="139" t="s">
        <v>120</v>
      </c>
      <c r="E60" s="162">
        <v>182819.8125</v>
      </c>
      <c r="F60" s="173">
        <v>220790.14285714287</v>
      </c>
      <c r="G60" s="146">
        <f t="shared" si="6"/>
        <v>0.20769264467516543</v>
      </c>
      <c r="H60" s="173">
        <v>220790.14285714287</v>
      </c>
      <c r="I60" s="146">
        <f t="shared" si="7"/>
        <v>0</v>
      </c>
      <c r="K60" s="117"/>
    </row>
    <row r="61" spans="1:11" ht="16.5" customHeight="1" thickBot="1">
      <c r="A61" s="36"/>
      <c r="B61" s="86" t="s">
        <v>56</v>
      </c>
      <c r="C61" s="16" t="s">
        <v>123</v>
      </c>
      <c r="D61" s="12" t="s">
        <v>120</v>
      </c>
      <c r="E61" s="165">
        <v>926750.5</v>
      </c>
      <c r="F61" s="66">
        <v>1291680</v>
      </c>
      <c r="G61" s="28">
        <f t="shared" si="6"/>
        <v>0.3937731892240684</v>
      </c>
      <c r="H61" s="174">
        <v>1291680</v>
      </c>
      <c r="I61" s="28">
        <f t="shared" si="7"/>
        <v>0</v>
      </c>
      <c r="K61" s="117"/>
    </row>
    <row r="62" spans="1:11" ht="17.25" customHeight="1" thickBot="1">
      <c r="A62" s="35" t="s">
        <v>53</v>
      </c>
      <c r="B62" s="26" t="s">
        <v>58</v>
      </c>
      <c r="C62" s="5"/>
      <c r="D62" s="6"/>
      <c r="E62" s="132"/>
      <c r="F62" s="49"/>
      <c r="G62" s="39"/>
      <c r="H62" s="122"/>
      <c r="I62" s="8"/>
      <c r="K62" s="117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59">
        <v>448562.29166666669</v>
      </c>
      <c r="F63" s="51">
        <v>495592.5</v>
      </c>
      <c r="G63" s="21">
        <f t="shared" ref="G63:G68" si="8">(F63-E63)/E63</f>
        <v>0.10484654909040406</v>
      </c>
      <c r="H63" s="167">
        <v>495592.5</v>
      </c>
      <c r="I63" s="21">
        <f t="shared" ref="I63:I68" si="9">(F63-H63)/H63</f>
        <v>0</v>
      </c>
      <c r="K63" s="117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2">
        <v>2948140</v>
      </c>
      <c r="F64" s="44">
        <v>3107656.5</v>
      </c>
      <c r="G64" s="21">
        <f t="shared" si="8"/>
        <v>5.4107505070993912E-2</v>
      </c>
      <c r="H64" s="161">
        <v>3107656.5</v>
      </c>
      <c r="I64" s="21">
        <f t="shared" si="9"/>
        <v>0</v>
      </c>
      <c r="K64" s="117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2">
        <v>828823.99553571432</v>
      </c>
      <c r="F65" s="44">
        <v>830821.33333333337</v>
      </c>
      <c r="G65" s="21">
        <f t="shared" si="8"/>
        <v>2.4098455261639287E-3</v>
      </c>
      <c r="H65" s="161">
        <v>830821.33333333337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2">
        <v>600840.5</v>
      </c>
      <c r="F66" s="44">
        <v>574977</v>
      </c>
      <c r="G66" s="21">
        <f t="shared" si="8"/>
        <v>-4.3045533714854443E-2</v>
      </c>
      <c r="H66" s="161">
        <v>574977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2">
        <v>288357.46875</v>
      </c>
      <c r="F67" s="44">
        <v>295337.25</v>
      </c>
      <c r="G67" s="21">
        <f t="shared" si="8"/>
        <v>2.4205307669874599E-2</v>
      </c>
      <c r="H67" s="161">
        <v>295337.25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8" t="s">
        <v>127</v>
      </c>
      <c r="E68" s="165">
        <v>221671.125</v>
      </c>
      <c r="F68" s="170">
        <v>224250</v>
      </c>
      <c r="G68" s="152">
        <f t="shared" si="8"/>
        <v>1.163378856853819E-2</v>
      </c>
      <c r="H68" s="170">
        <v>224250</v>
      </c>
      <c r="I68" s="152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2"/>
      <c r="F69" s="49"/>
      <c r="G69" s="49"/>
      <c r="H69" s="122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59">
        <v>311470.79166666669</v>
      </c>
      <c r="F70" s="41">
        <v>323119.33333333331</v>
      </c>
      <c r="G70" s="21">
        <f>(F70-E70)/E70</f>
        <v>3.7398504059837481E-2</v>
      </c>
      <c r="H70" s="159">
        <v>320926.66666666669</v>
      </c>
      <c r="I70" s="21">
        <f>(F70-H70)/H70</f>
        <v>6.832298136645841E-3</v>
      </c>
    </row>
    <row r="71" spans="1:9" ht="16.5">
      <c r="A71" s="35"/>
      <c r="B71" s="32" t="s">
        <v>67</v>
      </c>
      <c r="C71" s="141" t="s">
        <v>139</v>
      </c>
      <c r="D71" s="139" t="s">
        <v>135</v>
      </c>
      <c r="E71" s="162">
        <v>205541.14285714287</v>
      </c>
      <c r="F71" s="162">
        <v>209748.50000000003</v>
      </c>
      <c r="G71" s="21">
        <f>(F71-E71)/E71</f>
        <v>2.0469659185369988E-2</v>
      </c>
      <c r="H71" s="162">
        <v>209748.50000000003</v>
      </c>
      <c r="I71" s="21">
        <f>(F71-H71)/H71</f>
        <v>0</v>
      </c>
    </row>
    <row r="72" spans="1:9" ht="16.5">
      <c r="A72" s="35"/>
      <c r="B72" s="32" t="s">
        <v>69</v>
      </c>
      <c r="C72" s="141" t="s">
        <v>140</v>
      </c>
      <c r="D72" s="139" t="s">
        <v>136</v>
      </c>
      <c r="E72" s="162">
        <v>97941.1875</v>
      </c>
      <c r="F72" s="162">
        <v>98311.200000000012</v>
      </c>
      <c r="G72" s="21">
        <f>(F72-E72)/E72</f>
        <v>3.7779049799657742E-3</v>
      </c>
      <c r="H72" s="162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2">
        <v>148005</v>
      </c>
      <c r="F73" s="45">
        <v>157872</v>
      </c>
      <c r="G73" s="21">
        <f>(F73-E73)/E73</f>
        <v>6.6666666666666666E-2</v>
      </c>
      <c r="H73" s="162">
        <v>149350.5</v>
      </c>
      <c r="I73" s="21">
        <f>(F73-H73)/H73</f>
        <v>5.7057057057057055E-2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5">
        <v>128996.075</v>
      </c>
      <c r="F74" s="47">
        <v>131679.6</v>
      </c>
      <c r="G74" s="21">
        <f>(F74-E74)/E74</f>
        <v>2.0803152343976426E-2</v>
      </c>
      <c r="H74" s="165">
        <v>131679.6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2"/>
      <c r="F75" s="49"/>
      <c r="G75" s="49"/>
      <c r="H75" s="122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59">
        <v>69453.428571428565</v>
      </c>
      <c r="F76" s="41">
        <v>70606.71428571429</v>
      </c>
      <c r="G76" s="22">
        <f t="shared" ref="G76:G82" si="10">(F76-E76)/E76</f>
        <v>1.6605166051660666E-2</v>
      </c>
      <c r="H76" s="159">
        <v>70414.5</v>
      </c>
      <c r="I76" s="22">
        <f t="shared" ref="I76:I82" si="11">(F76-H76)/H76</f>
        <v>2.7297543221110692E-3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2">
        <v>91606.125</v>
      </c>
      <c r="F77" s="30">
        <v>88242.375</v>
      </c>
      <c r="G77" s="21">
        <f t="shared" si="10"/>
        <v>-3.6719706242350061E-2</v>
      </c>
      <c r="H77" s="153">
        <v>88242.375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2">
        <v>51283.839285714283</v>
      </c>
      <c r="F78" s="45">
        <v>55998.428571428572</v>
      </c>
      <c r="G78" s="21">
        <f t="shared" si="10"/>
        <v>9.1931285788651826E-2</v>
      </c>
      <c r="H78" s="162">
        <v>55998.428571428572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2">
        <v>97249.749999999985</v>
      </c>
      <c r="F79" s="45">
        <v>86224.125</v>
      </c>
      <c r="G79" s="21">
        <f t="shared" si="10"/>
        <v>-0.1133743274404303</v>
      </c>
      <c r="H79" s="162">
        <v>91045.5</v>
      </c>
      <c r="I79" s="21">
        <f t="shared" si="11"/>
        <v>-5.295566502463054E-2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1">
        <v>143049.07499999998</v>
      </c>
      <c r="F80" s="57">
        <v>140928.66666666666</v>
      </c>
      <c r="G80" s="21">
        <f t="shared" si="10"/>
        <v>-1.4822943338384577E-2</v>
      </c>
      <c r="H80" s="171">
        <v>142802.4</v>
      </c>
      <c r="I80" s="21">
        <f t="shared" si="11"/>
        <v>-1.312116136236742E-2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1">
        <v>562866.25</v>
      </c>
      <c r="F81" s="57">
        <v>566455.5</v>
      </c>
      <c r="G81" s="21">
        <f t="shared" si="10"/>
        <v>6.376736924624633E-3</v>
      </c>
      <c r="H81" s="171">
        <v>566455.5</v>
      </c>
      <c r="I81" s="21">
        <f t="shared" si="11"/>
        <v>0</v>
      </c>
    </row>
    <row r="82" spans="1:9" ht="16.5" customHeight="1" thickBot="1">
      <c r="A82" s="33"/>
      <c r="B82" s="155" t="s">
        <v>80</v>
      </c>
      <c r="C82" s="142" t="s">
        <v>151</v>
      </c>
      <c r="D82" s="138" t="s">
        <v>150</v>
      </c>
      <c r="E82" s="165">
        <v>247572.00000000003</v>
      </c>
      <c r="F82" s="165">
        <v>299710.125</v>
      </c>
      <c r="G82" s="148">
        <f t="shared" si="10"/>
        <v>0.21059782608695637</v>
      </c>
      <c r="H82" s="165">
        <v>301392</v>
      </c>
      <c r="I82" s="148">
        <f t="shared" si="11"/>
        <v>-5.580357142857143E-3</v>
      </c>
    </row>
    <row r="83" spans="1:9">
      <c r="E83"/>
      <c r="F83"/>
      <c r="H83"/>
    </row>
    <row r="84" spans="1:9">
      <c r="H84" s="182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4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7"/>
      <c r="G1" s="117"/>
      <c r="H1" s="117"/>
      <c r="I1" s="117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F10" s="117"/>
      <c r="G10" s="117"/>
      <c r="H10" s="117"/>
    </row>
    <row r="11" spans="1:9" ht="18.75" thickBot="1">
      <c r="A11" s="2"/>
      <c r="B11" s="2"/>
      <c r="C11" s="2"/>
      <c r="D11" s="229" t="s">
        <v>208</v>
      </c>
      <c r="E11" s="229"/>
      <c r="F11" s="187" t="s">
        <v>218</v>
      </c>
      <c r="H11" s="117"/>
    </row>
    <row r="12" spans="1:9" s="117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229</v>
      </c>
      <c r="G12" s="206" t="s">
        <v>197</v>
      </c>
      <c r="H12" s="223" t="s">
        <v>223</v>
      </c>
      <c r="I12" s="206" t="s">
        <v>187</v>
      </c>
    </row>
    <row r="13" spans="1:9" s="117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6"/>
      <c r="D14" s="6"/>
      <c r="E14" s="29"/>
      <c r="F14" s="7"/>
      <c r="G14" s="7"/>
      <c r="H14" s="7"/>
      <c r="I14" s="8"/>
    </row>
    <row r="15" spans="1:9" ht="15.75" customHeight="1">
      <c r="A15" s="120"/>
      <c r="B15" s="157" t="s">
        <v>8</v>
      </c>
      <c r="C15" s="140" t="s">
        <v>89</v>
      </c>
      <c r="D15" s="137" t="s">
        <v>161</v>
      </c>
      <c r="E15" s="158">
        <v>114785.65</v>
      </c>
      <c r="F15" s="158">
        <v>250686.75</v>
      </c>
      <c r="G15" s="146">
        <f>(F15-E15)/E15</f>
        <v>1.1839554857249144</v>
      </c>
      <c r="H15" s="158">
        <v>285249.25</v>
      </c>
      <c r="I15" s="146">
        <f>(F15-H15)/H15</f>
        <v>-0.12116596275012116</v>
      </c>
    </row>
    <row r="16" spans="1:9" ht="16.5">
      <c r="A16" s="121"/>
      <c r="B16" s="154" t="s">
        <v>11</v>
      </c>
      <c r="C16" s="141" t="s">
        <v>91</v>
      </c>
      <c r="D16" s="137" t="s">
        <v>81</v>
      </c>
      <c r="E16" s="161">
        <v>28943.75277777778</v>
      </c>
      <c r="F16" s="161">
        <v>41071.555555555555</v>
      </c>
      <c r="G16" s="146">
        <f>(F16-E16)/E16</f>
        <v>0.41901279598715929</v>
      </c>
      <c r="H16" s="161">
        <v>44860.444444444445</v>
      </c>
      <c r="I16" s="146">
        <f>(F16-H16)/H16</f>
        <v>-8.4459459459459499E-2</v>
      </c>
    </row>
    <row r="17" spans="1:9" ht="16.5">
      <c r="A17" s="121"/>
      <c r="B17" s="154" t="s">
        <v>7</v>
      </c>
      <c r="C17" s="141" t="s">
        <v>87</v>
      </c>
      <c r="D17" s="137" t="s">
        <v>161</v>
      </c>
      <c r="E17" s="161">
        <v>36978.525000000001</v>
      </c>
      <c r="F17" s="161">
        <v>87749.4</v>
      </c>
      <c r="G17" s="146">
        <f>(F17-E17)/E17</f>
        <v>1.3729826973899038</v>
      </c>
      <c r="H17" s="161">
        <v>94999.4</v>
      </c>
      <c r="I17" s="146">
        <f>(F17-H17)/H17</f>
        <v>-7.6316271471188246E-2</v>
      </c>
    </row>
    <row r="18" spans="1:9" ht="16.5">
      <c r="A18" s="121"/>
      <c r="B18" s="154" t="s">
        <v>16</v>
      </c>
      <c r="C18" s="141" t="s">
        <v>96</v>
      </c>
      <c r="D18" s="137" t="s">
        <v>81</v>
      </c>
      <c r="E18" s="161">
        <v>34235.411111111112</v>
      </c>
      <c r="F18" s="161">
        <v>42021.555555555555</v>
      </c>
      <c r="G18" s="146">
        <f>(F18-E18)/E18</f>
        <v>0.2274295588031495</v>
      </c>
      <c r="H18" s="161">
        <v>45332.666666666672</v>
      </c>
      <c r="I18" s="146">
        <f>(F18-H18)/H18</f>
        <v>-7.304028980818357E-2</v>
      </c>
    </row>
    <row r="19" spans="1:9" ht="16.5">
      <c r="A19" s="121"/>
      <c r="B19" s="154" t="s">
        <v>14</v>
      </c>
      <c r="C19" s="141" t="s">
        <v>94</v>
      </c>
      <c r="D19" s="137" t="s">
        <v>81</v>
      </c>
      <c r="E19" s="161">
        <v>34656.319444444438</v>
      </c>
      <c r="F19" s="161">
        <v>40599.4</v>
      </c>
      <c r="G19" s="146">
        <f>(F19-E19)/E19</f>
        <v>0.17148620080913601</v>
      </c>
      <c r="H19" s="161">
        <v>43499.4</v>
      </c>
      <c r="I19" s="146">
        <f>(F19-H19)/H19</f>
        <v>-6.6667586219580036E-2</v>
      </c>
    </row>
    <row r="20" spans="1:9" ht="16.5" customHeight="1">
      <c r="A20" s="121"/>
      <c r="B20" s="154" t="s">
        <v>15</v>
      </c>
      <c r="C20" s="141" t="s">
        <v>95</v>
      </c>
      <c r="D20" s="137" t="s">
        <v>82</v>
      </c>
      <c r="E20" s="161">
        <v>68624.375</v>
      </c>
      <c r="F20" s="161">
        <v>95049.4</v>
      </c>
      <c r="G20" s="146">
        <f>(F20-E20)/E20</f>
        <v>0.38506762356669905</v>
      </c>
      <c r="H20" s="161">
        <v>101749.4</v>
      </c>
      <c r="I20" s="146">
        <f>(F20-H20)/H20</f>
        <v>-6.5848054140859799E-2</v>
      </c>
    </row>
    <row r="21" spans="1:9" ht="16.5">
      <c r="A21" s="121"/>
      <c r="B21" s="154" t="s">
        <v>13</v>
      </c>
      <c r="C21" s="141" t="s">
        <v>93</v>
      </c>
      <c r="D21" s="137" t="s">
        <v>81</v>
      </c>
      <c r="E21" s="161">
        <v>34632.785416666666</v>
      </c>
      <c r="F21" s="161">
        <v>41077.111111111109</v>
      </c>
      <c r="G21" s="146">
        <f>(F21-E21)/E21</f>
        <v>0.18607587050573124</v>
      </c>
      <c r="H21" s="161">
        <v>43554.888888888891</v>
      </c>
      <c r="I21" s="146">
        <f>(F21-H21)/H21</f>
        <v>-5.6888625846314045E-2</v>
      </c>
    </row>
    <row r="22" spans="1:9" ht="16.5">
      <c r="A22" s="121"/>
      <c r="B22" s="154" t="s">
        <v>9</v>
      </c>
      <c r="C22" s="141" t="s">
        <v>88</v>
      </c>
      <c r="D22" s="139" t="s">
        <v>161</v>
      </c>
      <c r="E22" s="161">
        <v>82536.850000000006</v>
      </c>
      <c r="F22" s="161">
        <v>91049.4</v>
      </c>
      <c r="G22" s="146">
        <f>(F22-E22)/E22</f>
        <v>0.10313635666977826</v>
      </c>
      <c r="H22" s="161">
        <v>95999.4</v>
      </c>
      <c r="I22" s="146">
        <f>(F22-H22)/H22</f>
        <v>-5.1562822267639176E-2</v>
      </c>
    </row>
    <row r="23" spans="1:9" ht="16.5">
      <c r="A23" s="121"/>
      <c r="B23" s="154" t="s">
        <v>12</v>
      </c>
      <c r="C23" s="141" t="s">
        <v>92</v>
      </c>
      <c r="D23" s="139" t="s">
        <v>81</v>
      </c>
      <c r="E23" s="161">
        <v>34332.65</v>
      </c>
      <c r="F23" s="161">
        <v>42654.888888888891</v>
      </c>
      <c r="G23" s="146">
        <f>(F23-E23)/E23</f>
        <v>0.24240013191201054</v>
      </c>
      <c r="H23" s="161">
        <v>44110.444444444445</v>
      </c>
      <c r="I23" s="146">
        <f>(F23-H23)/H23</f>
        <v>-3.2997979818334765E-2</v>
      </c>
    </row>
    <row r="24" spans="1:9" ht="16.5">
      <c r="A24" s="121"/>
      <c r="B24" s="154" t="s">
        <v>10</v>
      </c>
      <c r="C24" s="141" t="s">
        <v>90</v>
      </c>
      <c r="D24" s="139" t="s">
        <v>161</v>
      </c>
      <c r="E24" s="161">
        <v>78766.024999999994</v>
      </c>
      <c r="F24" s="161">
        <v>92049.4</v>
      </c>
      <c r="G24" s="146">
        <f>(F24-E24)/E24</f>
        <v>0.16864346017207293</v>
      </c>
      <c r="H24" s="161">
        <v>93749.4</v>
      </c>
      <c r="I24" s="146">
        <f>(F24-H24)/H24</f>
        <v>-1.8133449387409413E-2</v>
      </c>
    </row>
    <row r="25" spans="1:9" ht="16.5">
      <c r="A25" s="121"/>
      <c r="B25" s="154" t="s">
        <v>6</v>
      </c>
      <c r="C25" s="141" t="s">
        <v>86</v>
      </c>
      <c r="D25" s="139" t="s">
        <v>161</v>
      </c>
      <c r="E25" s="161">
        <v>53224.375</v>
      </c>
      <c r="F25" s="161">
        <v>88999.4</v>
      </c>
      <c r="G25" s="146">
        <f>(F25-E25)/E25</f>
        <v>0.67215491022675222</v>
      </c>
      <c r="H25" s="161">
        <v>90249.3</v>
      </c>
      <c r="I25" s="146">
        <f>(F25-H25)/H25</f>
        <v>-1.3849414898509004E-2</v>
      </c>
    </row>
    <row r="26" spans="1:9" ht="16.5">
      <c r="A26" s="121"/>
      <c r="B26" s="154" t="s">
        <v>19</v>
      </c>
      <c r="C26" s="141" t="s">
        <v>99</v>
      </c>
      <c r="D26" s="139" t="s">
        <v>161</v>
      </c>
      <c r="E26" s="161">
        <v>69091</v>
      </c>
      <c r="F26" s="161">
        <v>52111</v>
      </c>
      <c r="G26" s="146">
        <f>(F26-E26)/E26</f>
        <v>-0.24576283452258615</v>
      </c>
      <c r="H26" s="161">
        <v>52472.044444444444</v>
      </c>
      <c r="I26" s="146">
        <f>(F26-H26)/H26</f>
        <v>-6.8807009192619695E-3</v>
      </c>
    </row>
    <row r="27" spans="1:9" ht="16.5">
      <c r="A27" s="121"/>
      <c r="B27" s="154" t="s">
        <v>5</v>
      </c>
      <c r="C27" s="141" t="s">
        <v>85</v>
      </c>
      <c r="D27" s="139" t="s">
        <v>161</v>
      </c>
      <c r="E27" s="161">
        <v>75422.902777777781</v>
      </c>
      <c r="F27" s="161">
        <v>115582.66666666667</v>
      </c>
      <c r="G27" s="146">
        <f>(F27-E27)/E27</f>
        <v>0.53246112798407641</v>
      </c>
      <c r="H27" s="161">
        <v>114916</v>
      </c>
      <c r="I27" s="146">
        <f>(F27-H27)/H27</f>
        <v>5.8013389490294779E-3</v>
      </c>
    </row>
    <row r="28" spans="1:9" ht="17.25" thickBot="1">
      <c r="A28" s="36"/>
      <c r="B28" s="154" t="s">
        <v>18</v>
      </c>
      <c r="C28" s="141" t="s">
        <v>98</v>
      </c>
      <c r="D28" s="139" t="s">
        <v>83</v>
      </c>
      <c r="E28" s="161">
        <v>90949.78571428571</v>
      </c>
      <c r="F28" s="161">
        <v>118125</v>
      </c>
      <c r="G28" s="146">
        <f>(F28-E28)/E28</f>
        <v>0.29879360432012331</v>
      </c>
      <c r="H28" s="161">
        <v>112678.54999999999</v>
      </c>
      <c r="I28" s="146">
        <f>(F28-H28)/H28</f>
        <v>4.8336174010049048E-2</v>
      </c>
    </row>
    <row r="29" spans="1:9" ht="16.5">
      <c r="A29" s="121"/>
      <c r="B29" s="154" t="s">
        <v>17</v>
      </c>
      <c r="C29" s="141" t="s">
        <v>97</v>
      </c>
      <c r="D29" s="139" t="s">
        <v>161</v>
      </c>
      <c r="E29" s="161">
        <v>54194.3</v>
      </c>
      <c r="F29" s="161">
        <v>48799.4</v>
      </c>
      <c r="G29" s="146">
        <f>(F29-E29)/E29</f>
        <v>-9.9547369372793834E-2</v>
      </c>
      <c r="H29" s="161">
        <v>44999.4</v>
      </c>
      <c r="I29" s="146">
        <f>(F29-H29)/H29</f>
        <v>8.4445570385382918E-2</v>
      </c>
    </row>
    <row r="30" spans="1:9" ht="17.25" thickBot="1">
      <c r="A30" s="36"/>
      <c r="B30" s="155" t="s">
        <v>4</v>
      </c>
      <c r="C30" s="142" t="s">
        <v>84</v>
      </c>
      <c r="D30" s="138" t="s">
        <v>161</v>
      </c>
      <c r="E30" s="164">
        <v>63943.908333333333</v>
      </c>
      <c r="F30" s="164">
        <v>70749.399999999994</v>
      </c>
      <c r="G30" s="148">
        <f>(F30-E30)/E30</f>
        <v>0.10642908517868974</v>
      </c>
      <c r="H30" s="164">
        <v>57449.4</v>
      </c>
      <c r="I30" s="148">
        <f>(F30-H30)/H30</f>
        <v>0.23150807493202702</v>
      </c>
    </row>
    <row r="31" spans="1:9" ht="15.75" customHeight="1" thickBot="1">
      <c r="A31" s="216" t="s">
        <v>188</v>
      </c>
      <c r="B31" s="217"/>
      <c r="C31" s="217"/>
      <c r="D31" s="218"/>
      <c r="E31" s="91">
        <f>SUM(E15:E30)</f>
        <v>955318.61557539681</v>
      </c>
      <c r="F31" s="92">
        <f>SUM(F15:F30)</f>
        <v>1318375.7277777777</v>
      </c>
      <c r="G31" s="93">
        <f t="shared" ref="G31" si="0">(F31-E31)/E31</f>
        <v>0.38003772383699275</v>
      </c>
      <c r="H31" s="92">
        <f>SUM(H15:H30)</f>
        <v>1365869.3888888888</v>
      </c>
      <c r="I31" s="96">
        <f t="shared" ref="I31" si="1">(F31-H31)/H31</f>
        <v>-3.4771744280576E-2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6" t="s">
        <v>27</v>
      </c>
      <c r="C33" s="143" t="s">
        <v>101</v>
      </c>
      <c r="D33" s="145" t="s">
        <v>161</v>
      </c>
      <c r="E33" s="167">
        <v>125811.85</v>
      </c>
      <c r="F33" s="167">
        <v>148612.375</v>
      </c>
      <c r="G33" s="146">
        <f>(F33-E33)/E33</f>
        <v>0.18122716580353912</v>
      </c>
      <c r="H33" s="167">
        <v>153749.26666666666</v>
      </c>
      <c r="I33" s="146">
        <f>(F33-H33)/H33</f>
        <v>-3.3410836864696133E-2</v>
      </c>
    </row>
    <row r="34" spans="1:9" ht="16.5">
      <c r="A34" s="35"/>
      <c r="B34" s="154" t="s">
        <v>29</v>
      </c>
      <c r="C34" s="141" t="s">
        <v>103</v>
      </c>
      <c r="D34" s="137" t="s">
        <v>161</v>
      </c>
      <c r="E34" s="161">
        <v>87375</v>
      </c>
      <c r="F34" s="161">
        <v>149583.33333333331</v>
      </c>
      <c r="G34" s="146">
        <f>(F34-E34)/E34</f>
        <v>0.71196948020982331</v>
      </c>
      <c r="H34" s="161">
        <v>153250</v>
      </c>
      <c r="I34" s="146">
        <f>(F34-H34)/H34</f>
        <v>-2.3926046764546075E-2</v>
      </c>
    </row>
    <row r="35" spans="1:9" ht="16.5">
      <c r="A35" s="35"/>
      <c r="B35" s="156" t="s">
        <v>30</v>
      </c>
      <c r="C35" s="141" t="s">
        <v>104</v>
      </c>
      <c r="D35" s="137" t="s">
        <v>161</v>
      </c>
      <c r="E35" s="161">
        <v>120582.67499999999</v>
      </c>
      <c r="F35" s="161">
        <v>201999.4</v>
      </c>
      <c r="G35" s="146">
        <f>(F35-E35)/E35</f>
        <v>0.675194218406583</v>
      </c>
      <c r="H35" s="161">
        <v>201282.7</v>
      </c>
      <c r="I35" s="146">
        <f>(F35-H35)/H35</f>
        <v>3.5606636834660033E-3</v>
      </c>
    </row>
    <row r="36" spans="1:9" ht="16.5">
      <c r="A36" s="35"/>
      <c r="B36" s="154" t="s">
        <v>26</v>
      </c>
      <c r="C36" s="141" t="s">
        <v>100</v>
      </c>
      <c r="D36" s="137" t="s">
        <v>161</v>
      </c>
      <c r="E36" s="161">
        <v>127041.02499999999</v>
      </c>
      <c r="F36" s="161">
        <v>157499.875</v>
      </c>
      <c r="G36" s="146">
        <f>(F36-E36)/E36</f>
        <v>0.23975601582244796</v>
      </c>
      <c r="H36" s="161">
        <v>155971.52222222224</v>
      </c>
      <c r="I36" s="146">
        <f>(F36-H36)/H36</f>
        <v>9.7989219826951825E-3</v>
      </c>
    </row>
    <row r="37" spans="1:9" ht="17.25" thickBot="1">
      <c r="A37" s="36"/>
      <c r="B37" s="156" t="s">
        <v>28</v>
      </c>
      <c r="C37" s="141" t="s">
        <v>102</v>
      </c>
      <c r="D37" s="149" t="s">
        <v>161</v>
      </c>
      <c r="E37" s="164">
        <v>85451.578571428574</v>
      </c>
      <c r="F37" s="164">
        <v>113585</v>
      </c>
      <c r="G37" s="148">
        <f>(F37-E37)/E37</f>
        <v>0.32923231962361971</v>
      </c>
      <c r="H37" s="164">
        <v>106832.5</v>
      </c>
      <c r="I37" s="148">
        <f>(F37-H37)/H37</f>
        <v>6.3206421266936555E-2</v>
      </c>
    </row>
    <row r="38" spans="1:9" ht="15.75" customHeight="1" thickBot="1">
      <c r="A38" s="216" t="s">
        <v>189</v>
      </c>
      <c r="B38" s="217"/>
      <c r="C38" s="217"/>
      <c r="D38" s="218"/>
      <c r="E38" s="76">
        <f>SUM(E33:E37)</f>
        <v>546262.12857142859</v>
      </c>
      <c r="F38" s="94">
        <f>SUM(F33:F37)</f>
        <v>771279.98333333328</v>
      </c>
      <c r="G38" s="95">
        <f t="shared" ref="G38" si="2">(F38-E38)/E38</f>
        <v>0.41192285350325475</v>
      </c>
      <c r="H38" s="94">
        <f>SUM(H33:H37)</f>
        <v>771085.98888888885</v>
      </c>
      <c r="I38" s="96">
        <f t="shared" ref="I38" si="3">(F38-H38)/H38</f>
        <v>2.5158600628182384E-4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7" t="s">
        <v>32</v>
      </c>
      <c r="C40" s="141" t="s">
        <v>106</v>
      </c>
      <c r="D40" s="145" t="s">
        <v>161</v>
      </c>
      <c r="E40" s="161">
        <v>1012039.5833333333</v>
      </c>
      <c r="F40" s="161">
        <v>1148761</v>
      </c>
      <c r="G40" s="146">
        <f>(F40-E40)/E40</f>
        <v>0.13509492999903258</v>
      </c>
      <c r="H40" s="161">
        <v>1192533.425</v>
      </c>
      <c r="I40" s="146">
        <f>(F40-H40)/H40</f>
        <v>-3.6705407229990258E-2</v>
      </c>
    </row>
    <row r="41" spans="1:9" ht="16.5">
      <c r="A41" s="35"/>
      <c r="B41" s="154" t="s">
        <v>34</v>
      </c>
      <c r="C41" s="141" t="s">
        <v>154</v>
      </c>
      <c r="D41" s="137" t="s">
        <v>161</v>
      </c>
      <c r="E41" s="161">
        <v>290590.625</v>
      </c>
      <c r="F41" s="161">
        <v>313591.2</v>
      </c>
      <c r="G41" s="146">
        <f>(F41-E41)/E41</f>
        <v>7.9151125401929298E-2</v>
      </c>
      <c r="H41" s="161">
        <v>321126</v>
      </c>
      <c r="I41" s="146">
        <f>(F41-H41)/H41</f>
        <v>-2.3463687150837954E-2</v>
      </c>
    </row>
    <row r="42" spans="1:9" ht="16.5">
      <c r="A42" s="35"/>
      <c r="B42" s="156" t="s">
        <v>31</v>
      </c>
      <c r="C42" s="141" t="s">
        <v>105</v>
      </c>
      <c r="D42" s="137" t="s">
        <v>161</v>
      </c>
      <c r="E42" s="169">
        <v>1875320.125</v>
      </c>
      <c r="F42" s="169">
        <v>1864476.75</v>
      </c>
      <c r="G42" s="146">
        <f>(F42-E42)/E42</f>
        <v>-5.7821461282510367E-3</v>
      </c>
      <c r="H42" s="169">
        <v>1892104.35</v>
      </c>
      <c r="I42" s="146">
        <f>(F42-H42)/H42</f>
        <v>-1.4601520259704541E-2</v>
      </c>
    </row>
    <row r="43" spans="1:9" ht="16.5">
      <c r="A43" s="35"/>
      <c r="B43" s="154" t="s">
        <v>33</v>
      </c>
      <c r="C43" s="141" t="s">
        <v>107</v>
      </c>
      <c r="D43" s="137" t="s">
        <v>161</v>
      </c>
      <c r="E43" s="162">
        <v>578116.5</v>
      </c>
      <c r="F43" s="162">
        <v>726031.8</v>
      </c>
      <c r="G43" s="146">
        <f>(F43-E43)/E43</f>
        <v>0.25585725368502721</v>
      </c>
      <c r="H43" s="162">
        <v>726031.8</v>
      </c>
      <c r="I43" s="146">
        <f>(F43-H43)/H43</f>
        <v>0</v>
      </c>
    </row>
    <row r="44" spans="1:9" ht="16.5">
      <c r="A44" s="35"/>
      <c r="B44" s="154" t="s">
        <v>36</v>
      </c>
      <c r="C44" s="141" t="s">
        <v>153</v>
      </c>
      <c r="D44" s="137" t="s">
        <v>161</v>
      </c>
      <c r="E44" s="162">
        <v>895609.64999999991</v>
      </c>
      <c r="F44" s="162">
        <v>940594.2</v>
      </c>
      <c r="G44" s="146">
        <f>(F44-E44)/E44</f>
        <v>5.0227853172417306E-2</v>
      </c>
      <c r="H44" s="162">
        <v>940594.2</v>
      </c>
      <c r="I44" s="146">
        <f>(F44-H44)/H44</f>
        <v>0</v>
      </c>
    </row>
    <row r="45" spans="1:9" ht="16.5" customHeight="1" thickBot="1">
      <c r="A45" s="36"/>
      <c r="B45" s="154" t="s">
        <v>35</v>
      </c>
      <c r="C45" s="141" t="s">
        <v>152</v>
      </c>
      <c r="D45" s="137" t="s">
        <v>161</v>
      </c>
      <c r="E45" s="165">
        <v>178503</v>
      </c>
      <c r="F45" s="165">
        <v>219765.00000000003</v>
      </c>
      <c r="G45" s="152">
        <f>(F45-E45)/E45</f>
        <v>0.23115577889447253</v>
      </c>
      <c r="H45" s="165">
        <v>206309.99999999997</v>
      </c>
      <c r="I45" s="152">
        <f>(F45-H45)/H45</f>
        <v>6.5217391304348116E-2</v>
      </c>
    </row>
    <row r="46" spans="1:9" ht="15.75" customHeight="1" thickBot="1">
      <c r="A46" s="216" t="s">
        <v>190</v>
      </c>
      <c r="B46" s="217"/>
      <c r="C46" s="217"/>
      <c r="D46" s="218"/>
      <c r="E46" s="76">
        <f>SUM(E40:E45)</f>
        <v>4830179.4833333325</v>
      </c>
      <c r="F46" s="76">
        <f>SUM(F40:F45)</f>
        <v>5213219.95</v>
      </c>
      <c r="G46" s="95">
        <f t="shared" ref="G46" si="4">(F46-E46)/E46</f>
        <v>7.9301497592037612E-2</v>
      </c>
      <c r="H46" s="94">
        <f>SUM(H40:H45)</f>
        <v>5278699.7750000004</v>
      </c>
      <c r="I46" s="96">
        <f t="shared" ref="I46" si="5">(F46-H46)/H46</f>
        <v>-1.2404536683467698E-2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4" t="s">
        <v>46</v>
      </c>
      <c r="C48" s="141" t="s">
        <v>111</v>
      </c>
      <c r="D48" s="145" t="s">
        <v>110</v>
      </c>
      <c r="E48" s="159">
        <v>313381.89999999997</v>
      </c>
      <c r="F48" s="159">
        <v>318793.8</v>
      </c>
      <c r="G48" s="146">
        <f>(F48-E48)/E48</f>
        <v>1.7269344528193949E-2</v>
      </c>
      <c r="H48" s="159">
        <v>319830.33333333331</v>
      </c>
      <c r="I48" s="146">
        <f>(F48-H48)/H48</f>
        <v>-3.2408850109068004E-3</v>
      </c>
    </row>
    <row r="49" spans="1:9" ht="16.5">
      <c r="A49" s="35"/>
      <c r="B49" s="154" t="s">
        <v>47</v>
      </c>
      <c r="C49" s="141" t="s">
        <v>113</v>
      </c>
      <c r="D49" s="139" t="s">
        <v>114</v>
      </c>
      <c r="E49" s="162">
        <v>990175.875</v>
      </c>
      <c r="F49" s="162">
        <v>1102541.142857143</v>
      </c>
      <c r="G49" s="146">
        <f>(F49-E49)/E49</f>
        <v>0.11348011064917428</v>
      </c>
      <c r="H49" s="162">
        <v>1102541.142857143</v>
      </c>
      <c r="I49" s="146">
        <f>(F49-H49)/H49</f>
        <v>0</v>
      </c>
    </row>
    <row r="50" spans="1:9" ht="16.5">
      <c r="A50" s="35"/>
      <c r="B50" s="154" t="s">
        <v>48</v>
      </c>
      <c r="C50" s="141" t="s">
        <v>157</v>
      </c>
      <c r="D50" s="137" t="s">
        <v>114</v>
      </c>
      <c r="E50" s="162">
        <v>1297389.03125</v>
      </c>
      <c r="F50" s="162">
        <v>1454709.75</v>
      </c>
      <c r="G50" s="146">
        <f>(F50-E50)/E50</f>
        <v>0.12125947958603107</v>
      </c>
      <c r="H50" s="162">
        <v>1454709.75</v>
      </c>
      <c r="I50" s="146">
        <f>(F50-H50)/H50</f>
        <v>0</v>
      </c>
    </row>
    <row r="51" spans="1:9" ht="16.5">
      <c r="A51" s="35"/>
      <c r="B51" s="154" t="s">
        <v>49</v>
      </c>
      <c r="C51" s="141" t="s">
        <v>158</v>
      </c>
      <c r="D51" s="137" t="s">
        <v>199</v>
      </c>
      <c r="E51" s="162">
        <v>142847.25</v>
      </c>
      <c r="F51" s="162">
        <v>166169.25</v>
      </c>
      <c r="G51" s="146">
        <f>(F51-E51)/E51</f>
        <v>0.16326530612244897</v>
      </c>
      <c r="H51" s="162">
        <v>166169.25</v>
      </c>
      <c r="I51" s="146">
        <f>(F51-H51)/H51</f>
        <v>0</v>
      </c>
    </row>
    <row r="52" spans="1:9" ht="16.5">
      <c r="A52" s="35"/>
      <c r="B52" s="154" t="s">
        <v>50</v>
      </c>
      <c r="C52" s="141" t="s">
        <v>159</v>
      </c>
      <c r="D52" s="139" t="s">
        <v>112</v>
      </c>
      <c r="E52" s="162">
        <v>1765520.25</v>
      </c>
      <c r="F52" s="162">
        <v>1759465.5</v>
      </c>
      <c r="G52" s="146">
        <f>(F52-E52)/E52</f>
        <v>-3.4294423980693509E-3</v>
      </c>
      <c r="H52" s="162">
        <v>1759465.5</v>
      </c>
      <c r="I52" s="146">
        <f>(F52-H52)/H52</f>
        <v>0</v>
      </c>
    </row>
    <row r="53" spans="1:9" ht="16.5" customHeight="1" thickBot="1">
      <c r="A53" s="36"/>
      <c r="B53" s="154" t="s">
        <v>45</v>
      </c>
      <c r="C53" s="141" t="s">
        <v>109</v>
      </c>
      <c r="D53" s="138" t="s">
        <v>108</v>
      </c>
      <c r="E53" s="165">
        <v>470451.58333333331</v>
      </c>
      <c r="F53" s="165">
        <v>492340.875</v>
      </c>
      <c r="G53" s="152">
        <f>(F53-E53)/E53</f>
        <v>4.6528255918648419E-2</v>
      </c>
      <c r="H53" s="165">
        <v>489537.75</v>
      </c>
      <c r="I53" s="152">
        <f>(F53-H53)/H53</f>
        <v>5.7260650480989465E-3</v>
      </c>
    </row>
    <row r="54" spans="1:9" ht="15.75" customHeight="1" thickBot="1">
      <c r="A54" s="216" t="s">
        <v>191</v>
      </c>
      <c r="B54" s="217"/>
      <c r="C54" s="217"/>
      <c r="D54" s="218"/>
      <c r="E54" s="76">
        <f>SUM(E48:E53)</f>
        <v>4979765.8895833334</v>
      </c>
      <c r="F54" s="76">
        <f>SUM(F48:F53)</f>
        <v>5294020.3178571425</v>
      </c>
      <c r="G54" s="95">
        <f t="shared" ref="G54" si="6">(F54-E54)/E54</f>
        <v>6.3106265483517221E-2</v>
      </c>
      <c r="H54" s="76">
        <f>SUM(H48:H53)</f>
        <v>5292253.7261904757</v>
      </c>
      <c r="I54" s="96">
        <f t="shared" ref="I54" si="7">(F54-H54)/H54</f>
        <v>3.3380706180511055E-4</v>
      </c>
    </row>
    <row r="55" spans="1:9" ht="17.25" customHeight="1" thickBot="1">
      <c r="A55" s="100" t="s">
        <v>44</v>
      </c>
      <c r="B55" s="10" t="s">
        <v>57</v>
      </c>
      <c r="C55" s="129"/>
      <c r="D55" s="114"/>
      <c r="E55" s="97"/>
      <c r="F55" s="97"/>
      <c r="G55" s="98"/>
      <c r="H55" s="97"/>
      <c r="I55" s="99"/>
    </row>
    <row r="56" spans="1:9" ht="16.5">
      <c r="A56" s="100"/>
      <c r="B56" s="175" t="s">
        <v>38</v>
      </c>
      <c r="C56" s="144" t="s">
        <v>115</v>
      </c>
      <c r="D56" s="145" t="s">
        <v>114</v>
      </c>
      <c r="E56" s="159">
        <v>154059.75</v>
      </c>
      <c r="F56" s="123">
        <v>150023.25</v>
      </c>
      <c r="G56" s="147">
        <f>(F56-E56)/E56</f>
        <v>-2.6200873362445413E-2</v>
      </c>
      <c r="H56" s="123">
        <v>150023.25</v>
      </c>
      <c r="I56" s="147">
        <f>(F56-H56)/H56</f>
        <v>0</v>
      </c>
    </row>
    <row r="57" spans="1:9" ht="16.5">
      <c r="A57" s="101"/>
      <c r="B57" s="176" t="s">
        <v>39</v>
      </c>
      <c r="C57" s="141" t="s">
        <v>116</v>
      </c>
      <c r="D57" s="137" t="s">
        <v>114</v>
      </c>
      <c r="E57" s="162">
        <v>179660.33333333334</v>
      </c>
      <c r="F57" s="173">
        <v>209898</v>
      </c>
      <c r="G57" s="146">
        <f>(F57-E57)/E57</f>
        <v>0.16830463411511717</v>
      </c>
      <c r="H57" s="173">
        <v>209898</v>
      </c>
      <c r="I57" s="146">
        <f>(F57-H57)/H57</f>
        <v>0</v>
      </c>
    </row>
    <row r="58" spans="1:9" ht="16.5">
      <c r="A58" s="101"/>
      <c r="B58" s="176" t="s">
        <v>40</v>
      </c>
      <c r="C58" s="141" t="s">
        <v>117</v>
      </c>
      <c r="D58" s="137" t="s">
        <v>114</v>
      </c>
      <c r="E58" s="162">
        <v>140290.79999999999</v>
      </c>
      <c r="F58" s="173">
        <v>146211</v>
      </c>
      <c r="G58" s="146">
        <f>(F58-E58)/E58</f>
        <v>4.2199488491048681E-2</v>
      </c>
      <c r="H58" s="173">
        <v>146211</v>
      </c>
      <c r="I58" s="146">
        <f>(F58-H58)/H58</f>
        <v>0</v>
      </c>
    </row>
    <row r="59" spans="1:9" ht="16.5">
      <c r="A59" s="101"/>
      <c r="B59" s="176" t="s">
        <v>41</v>
      </c>
      <c r="C59" s="141" t="s">
        <v>118</v>
      </c>
      <c r="D59" s="137" t="s">
        <v>114</v>
      </c>
      <c r="E59" s="162">
        <v>191341.3125</v>
      </c>
      <c r="F59" s="173">
        <v>182629.2</v>
      </c>
      <c r="G59" s="146">
        <f>(F59-E59)/E59</f>
        <v>-4.5531790213888014E-2</v>
      </c>
      <c r="H59" s="173">
        <v>182629.2</v>
      </c>
      <c r="I59" s="146">
        <f>(F59-H59)/H59</f>
        <v>0</v>
      </c>
    </row>
    <row r="60" spans="1:9" s="117" customFormat="1" ht="16.5">
      <c r="A60" s="127"/>
      <c r="B60" s="176" t="s">
        <v>42</v>
      </c>
      <c r="C60" s="141" t="s">
        <v>198</v>
      </c>
      <c r="D60" s="137" t="s">
        <v>114</v>
      </c>
      <c r="E60" s="162">
        <v>109714.3125</v>
      </c>
      <c r="F60" s="178">
        <v>109097.625</v>
      </c>
      <c r="G60" s="146">
        <f>(F60-E60)/E60</f>
        <v>-5.620848237097598E-3</v>
      </c>
      <c r="H60" s="178">
        <v>109097.625</v>
      </c>
      <c r="I60" s="146">
        <f>(F60-H60)/H60</f>
        <v>0</v>
      </c>
    </row>
    <row r="61" spans="1:9" s="117" customFormat="1" ht="17.25" thickBot="1">
      <c r="A61" s="127"/>
      <c r="B61" s="177" t="s">
        <v>43</v>
      </c>
      <c r="C61" s="142" t="s">
        <v>119</v>
      </c>
      <c r="D61" s="138" t="s">
        <v>114</v>
      </c>
      <c r="E61" s="165">
        <v>148005</v>
      </c>
      <c r="F61" s="165">
        <v>179848.5</v>
      </c>
      <c r="G61" s="151">
        <f>(F61-E61)/E61</f>
        <v>0.21515151515151515</v>
      </c>
      <c r="H61" s="165">
        <v>179848.5</v>
      </c>
      <c r="I61" s="151">
        <f>(F61-H61)/H61</f>
        <v>0</v>
      </c>
    </row>
    <row r="62" spans="1:9" s="117" customFormat="1" ht="16.5">
      <c r="A62" s="127"/>
      <c r="B62" s="87" t="s">
        <v>54</v>
      </c>
      <c r="C62" s="140" t="s">
        <v>121</v>
      </c>
      <c r="D62" s="137" t="s">
        <v>120</v>
      </c>
      <c r="E62" s="159">
        <v>179923.25</v>
      </c>
      <c r="F62" s="172">
        <v>228017.4</v>
      </c>
      <c r="G62" s="146">
        <f>(F62-E62)/E62</f>
        <v>0.26730369754881594</v>
      </c>
      <c r="H62" s="172">
        <v>228017.4</v>
      </c>
      <c r="I62" s="146">
        <f>(F62-H62)/H62</f>
        <v>0</v>
      </c>
    </row>
    <row r="63" spans="1:9" s="117" customFormat="1" ht="16.5">
      <c r="A63" s="127"/>
      <c r="B63" s="176" t="s">
        <v>55</v>
      </c>
      <c r="C63" s="141" t="s">
        <v>122</v>
      </c>
      <c r="D63" s="139" t="s">
        <v>120</v>
      </c>
      <c r="E63" s="162">
        <v>182819.8125</v>
      </c>
      <c r="F63" s="173">
        <v>220790.14285714287</v>
      </c>
      <c r="G63" s="146">
        <f>(F63-E63)/E63</f>
        <v>0.20769264467516543</v>
      </c>
      <c r="H63" s="173">
        <v>220790.14285714287</v>
      </c>
      <c r="I63" s="146">
        <f>(F63-H63)/H63</f>
        <v>0</v>
      </c>
    </row>
    <row r="64" spans="1:9" ht="16.5" customHeight="1" thickBot="1">
      <c r="A64" s="102"/>
      <c r="B64" s="177" t="s">
        <v>56</v>
      </c>
      <c r="C64" s="142" t="s">
        <v>123</v>
      </c>
      <c r="D64" s="138" t="s">
        <v>120</v>
      </c>
      <c r="E64" s="165">
        <v>926750.5</v>
      </c>
      <c r="F64" s="174">
        <v>1291680</v>
      </c>
      <c r="G64" s="151">
        <f>(F64-E64)/E64</f>
        <v>0.3937731892240684</v>
      </c>
      <c r="H64" s="174">
        <v>1291680</v>
      </c>
      <c r="I64" s="151">
        <f>(F64-H64)/H64</f>
        <v>0</v>
      </c>
    </row>
    <row r="65" spans="1:9" ht="15.75" customHeight="1" thickBot="1">
      <c r="A65" s="216" t="s">
        <v>192</v>
      </c>
      <c r="B65" s="227"/>
      <c r="C65" s="227"/>
      <c r="D65" s="228"/>
      <c r="E65" s="91">
        <f>SUM(E56:E64)</f>
        <v>2212565.0708333333</v>
      </c>
      <c r="F65" s="91">
        <f>SUM(F56:F64)</f>
        <v>2718195.1178571428</v>
      </c>
      <c r="G65" s="93">
        <f t="shared" ref="G65" si="8">(F65-E65)/E65</f>
        <v>0.22852663349393409</v>
      </c>
      <c r="H65" s="91">
        <f>SUM(H56:H64)</f>
        <v>2718195.1178571428</v>
      </c>
      <c r="I65" s="130">
        <f t="shared" ref="I65" si="9">(F65-H65)/H65</f>
        <v>0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4" t="s">
        <v>59</v>
      </c>
      <c r="C67" s="141" t="s">
        <v>128</v>
      </c>
      <c r="D67" s="145" t="s">
        <v>124</v>
      </c>
      <c r="E67" s="159">
        <v>448562.29166666669</v>
      </c>
      <c r="F67" s="167">
        <v>495592.5</v>
      </c>
      <c r="G67" s="146">
        <f>(F67-E67)/E67</f>
        <v>0.10484654909040406</v>
      </c>
      <c r="H67" s="167">
        <v>495592.5</v>
      </c>
      <c r="I67" s="146">
        <f>(F67-H67)/H67</f>
        <v>0</v>
      </c>
    </row>
    <row r="68" spans="1:9" ht="16.5">
      <c r="A68" s="35"/>
      <c r="B68" s="154" t="s">
        <v>60</v>
      </c>
      <c r="C68" s="141" t="s">
        <v>129</v>
      </c>
      <c r="D68" s="139" t="s">
        <v>206</v>
      </c>
      <c r="E68" s="162">
        <v>2948140</v>
      </c>
      <c r="F68" s="161">
        <v>3107656.5</v>
      </c>
      <c r="G68" s="146">
        <f>(F68-E68)/E68</f>
        <v>5.4107505070993912E-2</v>
      </c>
      <c r="H68" s="161">
        <v>3107656.5</v>
      </c>
      <c r="I68" s="146">
        <f>(F68-H68)/H68</f>
        <v>0</v>
      </c>
    </row>
    <row r="69" spans="1:9" ht="16.5">
      <c r="A69" s="35"/>
      <c r="B69" s="154" t="s">
        <v>61</v>
      </c>
      <c r="C69" s="141" t="s">
        <v>130</v>
      </c>
      <c r="D69" s="139" t="s">
        <v>207</v>
      </c>
      <c r="E69" s="162">
        <v>828823.99553571432</v>
      </c>
      <c r="F69" s="161">
        <v>830821.33333333337</v>
      </c>
      <c r="G69" s="146">
        <f>(F69-E69)/E69</f>
        <v>2.4098455261639287E-3</v>
      </c>
      <c r="H69" s="161">
        <v>830821.33333333337</v>
      </c>
      <c r="I69" s="146">
        <f>(F69-H69)/H69</f>
        <v>0</v>
      </c>
    </row>
    <row r="70" spans="1:9" ht="16.5">
      <c r="A70" s="35"/>
      <c r="B70" s="154" t="s">
        <v>62</v>
      </c>
      <c r="C70" s="141" t="s">
        <v>131</v>
      </c>
      <c r="D70" s="139" t="s">
        <v>125</v>
      </c>
      <c r="E70" s="162">
        <v>600840.5</v>
      </c>
      <c r="F70" s="161">
        <v>574977</v>
      </c>
      <c r="G70" s="146">
        <f>(F70-E70)/E70</f>
        <v>-4.3045533714854443E-2</v>
      </c>
      <c r="H70" s="161">
        <v>574977</v>
      </c>
      <c r="I70" s="146">
        <f>(F70-H70)/H70</f>
        <v>0</v>
      </c>
    </row>
    <row r="71" spans="1:9" ht="16.5">
      <c r="A71" s="35"/>
      <c r="B71" s="154" t="s">
        <v>63</v>
      </c>
      <c r="C71" s="141" t="s">
        <v>132</v>
      </c>
      <c r="D71" s="139" t="s">
        <v>126</v>
      </c>
      <c r="E71" s="162">
        <v>288357.46875</v>
      </c>
      <c r="F71" s="161">
        <v>295337.25</v>
      </c>
      <c r="G71" s="146">
        <f>(F71-E71)/E71</f>
        <v>2.4205307669874599E-2</v>
      </c>
      <c r="H71" s="161">
        <v>295337.25</v>
      </c>
      <c r="I71" s="146">
        <f>(F71-H71)/H71</f>
        <v>0</v>
      </c>
    </row>
    <row r="72" spans="1:9" ht="16.5" customHeight="1" thickBot="1">
      <c r="A72" s="35"/>
      <c r="B72" s="154" t="s">
        <v>64</v>
      </c>
      <c r="C72" s="141" t="s">
        <v>133</v>
      </c>
      <c r="D72" s="138" t="s">
        <v>127</v>
      </c>
      <c r="E72" s="165">
        <v>221671.125</v>
      </c>
      <c r="F72" s="170">
        <v>224250</v>
      </c>
      <c r="G72" s="152">
        <f>(F72-E72)/E72</f>
        <v>1.163378856853819E-2</v>
      </c>
      <c r="H72" s="170">
        <v>224250</v>
      </c>
      <c r="I72" s="152">
        <f>(F72-H72)/H72</f>
        <v>0</v>
      </c>
    </row>
    <row r="73" spans="1:9" ht="15.75" customHeight="1" thickBot="1">
      <c r="A73" s="216" t="s">
        <v>205</v>
      </c>
      <c r="B73" s="217"/>
      <c r="C73" s="217"/>
      <c r="D73" s="218"/>
      <c r="E73" s="76">
        <f>SUM(E67:E72)</f>
        <v>5336395.3809523806</v>
      </c>
      <c r="F73" s="76">
        <f>SUM(F67:F72)</f>
        <v>5528634.583333333</v>
      </c>
      <c r="G73" s="95">
        <f t="shared" ref="G73" si="10">(F73-E73)/E73</f>
        <v>3.6024167749475061E-2</v>
      </c>
      <c r="H73" s="76">
        <f>SUM(H67:H72)</f>
        <v>5528634.583333333</v>
      </c>
      <c r="I73" s="96">
        <f t="shared" ref="I73" si="11">(F73-H73)/H73</f>
        <v>0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4" t="s">
        <v>67</v>
      </c>
      <c r="C75" s="143" t="s">
        <v>139</v>
      </c>
      <c r="D75" s="145" t="s">
        <v>135</v>
      </c>
      <c r="E75" s="159">
        <v>205541.14285714287</v>
      </c>
      <c r="F75" s="159">
        <v>209748.50000000003</v>
      </c>
      <c r="G75" s="146">
        <f>(F75-E75)/E75</f>
        <v>2.0469659185369988E-2</v>
      </c>
      <c r="H75" s="159">
        <v>209748.50000000003</v>
      </c>
      <c r="I75" s="146">
        <f>(F75-H75)/H75</f>
        <v>0</v>
      </c>
    </row>
    <row r="76" spans="1:9" ht="16.5">
      <c r="A76" s="35"/>
      <c r="B76" s="154" t="s">
        <v>69</v>
      </c>
      <c r="C76" s="141" t="s">
        <v>140</v>
      </c>
      <c r="D76" s="139" t="s">
        <v>136</v>
      </c>
      <c r="E76" s="162">
        <v>97941.1875</v>
      </c>
      <c r="F76" s="162">
        <v>98311.200000000012</v>
      </c>
      <c r="G76" s="146">
        <f>(F76-E76)/E76</f>
        <v>3.7779049799657742E-3</v>
      </c>
      <c r="H76" s="162">
        <v>98311.200000000012</v>
      </c>
      <c r="I76" s="146">
        <f>(F76-H76)/H76</f>
        <v>0</v>
      </c>
    </row>
    <row r="77" spans="1:9" ht="16.5">
      <c r="A77" s="35"/>
      <c r="B77" s="154" t="s">
        <v>71</v>
      </c>
      <c r="C77" s="141" t="s">
        <v>200</v>
      </c>
      <c r="D77" s="139" t="s">
        <v>134</v>
      </c>
      <c r="E77" s="162">
        <v>128996.075</v>
      </c>
      <c r="F77" s="162">
        <v>131679.6</v>
      </c>
      <c r="G77" s="146">
        <f>(F77-E77)/E77</f>
        <v>2.0803152343976426E-2</v>
      </c>
      <c r="H77" s="162">
        <v>131679.6</v>
      </c>
      <c r="I77" s="146">
        <f>(F77-H77)/H77</f>
        <v>0</v>
      </c>
    </row>
    <row r="78" spans="1:9" ht="16.5">
      <c r="A78" s="35"/>
      <c r="B78" s="154" t="s">
        <v>68</v>
      </c>
      <c r="C78" s="141" t="s">
        <v>138</v>
      </c>
      <c r="D78" s="139" t="s">
        <v>134</v>
      </c>
      <c r="E78" s="162">
        <v>311470.79166666669</v>
      </c>
      <c r="F78" s="162">
        <v>323119.33333333331</v>
      </c>
      <c r="G78" s="146">
        <f>(F78-E78)/E78</f>
        <v>3.7398504059837481E-2</v>
      </c>
      <c r="H78" s="162">
        <v>320926.66666666669</v>
      </c>
      <c r="I78" s="146">
        <f>(F78-H78)/H78</f>
        <v>6.832298136645841E-3</v>
      </c>
    </row>
    <row r="79" spans="1:9" ht="16.5" customHeight="1" thickBot="1">
      <c r="A79" s="36"/>
      <c r="B79" s="154" t="s">
        <v>70</v>
      </c>
      <c r="C79" s="141" t="s">
        <v>141</v>
      </c>
      <c r="D79" s="138" t="s">
        <v>137</v>
      </c>
      <c r="E79" s="165">
        <v>148005</v>
      </c>
      <c r="F79" s="165">
        <v>157872</v>
      </c>
      <c r="G79" s="146">
        <f>(F79-E79)/E79</f>
        <v>6.6666666666666666E-2</v>
      </c>
      <c r="H79" s="165">
        <v>149350.5</v>
      </c>
      <c r="I79" s="146">
        <f>(F79-H79)/H79</f>
        <v>5.7057057057057055E-2</v>
      </c>
    </row>
    <row r="80" spans="1:9" ht="15.75" customHeight="1" thickBot="1">
      <c r="A80" s="216" t="s">
        <v>193</v>
      </c>
      <c r="B80" s="217"/>
      <c r="C80" s="217"/>
      <c r="D80" s="218"/>
      <c r="E80" s="76">
        <f>SUM(E75:E79)</f>
        <v>891954.19702380954</v>
      </c>
      <c r="F80" s="76">
        <f>SUM(F75:F79)</f>
        <v>920730.6333333333</v>
      </c>
      <c r="G80" s="95">
        <f t="shared" ref="G80" si="12">(F80-E80)/E80</f>
        <v>3.2262235443862836E-2</v>
      </c>
      <c r="H80" s="76">
        <f>SUM(H75:H79)</f>
        <v>910016.46666666679</v>
      </c>
      <c r="I80" s="96">
        <f t="shared" ref="I80" si="13">(F80-H80)/H80</f>
        <v>1.1773596477777849E-2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4" t="s">
        <v>77</v>
      </c>
      <c r="C82" s="141" t="s">
        <v>146</v>
      </c>
      <c r="D82" s="145" t="s">
        <v>162</v>
      </c>
      <c r="E82" s="159">
        <v>97249.749999999985</v>
      </c>
      <c r="F82" s="159">
        <v>86224.125</v>
      </c>
      <c r="G82" s="147">
        <f>(F82-E82)/E82</f>
        <v>-0.1133743274404303</v>
      </c>
      <c r="H82" s="159">
        <v>91045.5</v>
      </c>
      <c r="I82" s="147">
        <f>(F82-H82)/H82</f>
        <v>-5.295566502463054E-2</v>
      </c>
    </row>
    <row r="83" spans="1:11" ht="16.5">
      <c r="A83" s="35"/>
      <c r="B83" s="154" t="s">
        <v>78</v>
      </c>
      <c r="C83" s="141" t="s">
        <v>149</v>
      </c>
      <c r="D83" s="137" t="s">
        <v>147</v>
      </c>
      <c r="E83" s="162">
        <v>143049.07499999998</v>
      </c>
      <c r="F83" s="162">
        <v>140928.66666666666</v>
      </c>
      <c r="G83" s="146">
        <f>(F83-E83)/E83</f>
        <v>-1.4822943338384577E-2</v>
      </c>
      <c r="H83" s="162">
        <v>142802.4</v>
      </c>
      <c r="I83" s="146">
        <f>(F83-H83)/H83</f>
        <v>-1.312116136236742E-2</v>
      </c>
    </row>
    <row r="84" spans="1:11" ht="16.5">
      <c r="A84" s="35"/>
      <c r="B84" s="154" t="s">
        <v>80</v>
      </c>
      <c r="C84" s="141" t="s">
        <v>151</v>
      </c>
      <c r="D84" s="139" t="s">
        <v>150</v>
      </c>
      <c r="E84" s="162">
        <v>247572.00000000003</v>
      </c>
      <c r="F84" s="162">
        <v>299710.125</v>
      </c>
      <c r="G84" s="146">
        <f>(F84-E84)/E84</f>
        <v>0.21059782608695637</v>
      </c>
      <c r="H84" s="162">
        <v>301392</v>
      </c>
      <c r="I84" s="146">
        <f>(F84-H84)/H84</f>
        <v>-5.580357142857143E-3</v>
      </c>
    </row>
    <row r="85" spans="1:11" ht="16.5">
      <c r="A85" s="35"/>
      <c r="B85" s="154" t="s">
        <v>76</v>
      </c>
      <c r="C85" s="141" t="s">
        <v>143</v>
      </c>
      <c r="D85" s="139" t="s">
        <v>161</v>
      </c>
      <c r="E85" s="162">
        <v>91606.125</v>
      </c>
      <c r="F85" s="153">
        <v>88242.375</v>
      </c>
      <c r="G85" s="146">
        <f>(F85-E85)/E85</f>
        <v>-3.6719706242350061E-2</v>
      </c>
      <c r="H85" s="153">
        <v>88242.375</v>
      </c>
      <c r="I85" s="146">
        <f>(F85-H85)/H85</f>
        <v>0</v>
      </c>
    </row>
    <row r="86" spans="1:11" ht="16.5">
      <c r="A86" s="35"/>
      <c r="B86" s="154" t="s">
        <v>75</v>
      </c>
      <c r="C86" s="141" t="s">
        <v>148</v>
      </c>
      <c r="D86" s="150" t="s">
        <v>145</v>
      </c>
      <c r="E86" s="171">
        <v>51283.839285714283</v>
      </c>
      <c r="F86" s="171">
        <v>55998.428571428572</v>
      </c>
      <c r="G86" s="146">
        <f>(F86-E86)/E86</f>
        <v>9.1931285788651826E-2</v>
      </c>
      <c r="H86" s="171">
        <v>55998.428571428572</v>
      </c>
      <c r="I86" s="146">
        <f>(F86-H86)/H86</f>
        <v>0</v>
      </c>
    </row>
    <row r="87" spans="1:11" ht="16.5">
      <c r="A87" s="35"/>
      <c r="B87" s="154" t="s">
        <v>79</v>
      </c>
      <c r="C87" s="141" t="s">
        <v>155</v>
      </c>
      <c r="D87" s="150" t="s">
        <v>156</v>
      </c>
      <c r="E87" s="171">
        <v>562866.25</v>
      </c>
      <c r="F87" s="171">
        <v>566455.5</v>
      </c>
      <c r="G87" s="146">
        <f>(F87-E87)/E87</f>
        <v>6.376736924624633E-3</v>
      </c>
      <c r="H87" s="171">
        <v>566455.5</v>
      </c>
      <c r="I87" s="146">
        <f>(F87-H87)/H87</f>
        <v>0</v>
      </c>
    </row>
    <row r="88" spans="1:11" ht="16.5" customHeight="1" thickBot="1">
      <c r="A88" s="33"/>
      <c r="B88" s="155" t="s">
        <v>74</v>
      </c>
      <c r="C88" s="142" t="s">
        <v>144</v>
      </c>
      <c r="D88" s="138" t="s">
        <v>142</v>
      </c>
      <c r="E88" s="165">
        <v>69453.428571428565</v>
      </c>
      <c r="F88" s="165">
        <v>70606.71428571429</v>
      </c>
      <c r="G88" s="148">
        <f>(F88-E88)/E88</f>
        <v>1.6605166051660666E-2</v>
      </c>
      <c r="H88" s="165">
        <v>70414.5</v>
      </c>
      <c r="I88" s="148">
        <f>(F88-H88)/H88</f>
        <v>2.7297543221110692E-3</v>
      </c>
    </row>
    <row r="89" spans="1:11" ht="15.75" customHeight="1" thickBot="1">
      <c r="A89" s="216" t="s">
        <v>194</v>
      </c>
      <c r="B89" s="217"/>
      <c r="C89" s="217"/>
      <c r="D89" s="218"/>
      <c r="E89" s="76">
        <f>SUM(E82:E88)</f>
        <v>1263080.4678571429</v>
      </c>
      <c r="F89" s="76">
        <f>SUM(F82:F88)</f>
        <v>1308165.9345238095</v>
      </c>
      <c r="G89" s="103">
        <f t="shared" ref="G89:G90" si="14">(F89-E89)/E89</f>
        <v>3.5694849072565836E-2</v>
      </c>
      <c r="H89" s="76">
        <f>SUM(H82:H88)</f>
        <v>1316350.7035714285</v>
      </c>
      <c r="I89" s="96">
        <f t="shared" ref="I89:I90" si="15">(F89-H89)/H89</f>
        <v>-6.2177723804247203E-3</v>
      </c>
    </row>
    <row r="90" spans="1:11" ht="15.75" customHeight="1" thickBot="1">
      <c r="A90" s="216" t="s">
        <v>195</v>
      </c>
      <c r="B90" s="217"/>
      <c r="C90" s="217"/>
      <c r="D90" s="218"/>
      <c r="E90" s="91">
        <f>SUM(E89+E80+E73+E65+E54+E46+E38+E31)</f>
        <v>21015521.233730152</v>
      </c>
      <c r="F90" s="91">
        <f>SUM(F31,F38,F46,F54,F65,F73,F80,F89)</f>
        <v>23072622.248015873</v>
      </c>
      <c r="G90" s="93">
        <f t="shared" si="14"/>
        <v>9.7884843845036318E-2</v>
      </c>
      <c r="H90" s="91">
        <f>SUM(H31,H38,H46,H54,H65,H73,H80,H89)</f>
        <v>23181105.750396822</v>
      </c>
      <c r="I90" s="104">
        <f t="shared" si="15"/>
        <v>-4.6798243167969437E-3</v>
      </c>
      <c r="J90" s="105"/>
    </row>
    <row r="91" spans="1:11">
      <c r="E91" s="106"/>
      <c r="F91" s="106"/>
      <c r="K91" s="107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7" customWidth="1"/>
    <col min="4" max="6" width="13.140625" style="117" customWidth="1"/>
    <col min="7" max="7" width="11.28515625" style="75" customWidth="1"/>
    <col min="8" max="8" width="11.42578125" style="117" customWidth="1"/>
    <col min="9" max="9" width="11.7109375" style="117" customWidth="1"/>
    <col min="10" max="10" width="9.140625" style="117"/>
    <col min="11" max="11" width="13" style="202" bestFit="1" customWidth="1"/>
    <col min="12" max="12" width="9.140625" style="202"/>
    <col min="13" max="16384" width="9.140625" style="117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79" t="s">
        <v>24</v>
      </c>
      <c r="B15" s="112" t="s">
        <v>22</v>
      </c>
      <c r="C15" s="5"/>
      <c r="D15" s="7"/>
      <c r="E15" s="7"/>
      <c r="F15" s="7"/>
      <c r="G15" s="7"/>
      <c r="H15" s="7"/>
      <c r="I15" s="8"/>
      <c r="K15" s="192"/>
    </row>
    <row r="16" spans="1:12" ht="18">
      <c r="A16" s="80"/>
      <c r="B16" s="183" t="s">
        <v>4</v>
      </c>
      <c r="C16" s="140" t="s">
        <v>163</v>
      </c>
      <c r="D16" s="193">
        <v>65000</v>
      </c>
      <c r="E16" s="193">
        <v>50000</v>
      </c>
      <c r="F16" s="193">
        <v>80000</v>
      </c>
      <c r="G16" s="133">
        <v>67500</v>
      </c>
      <c r="H16" s="133">
        <v>83000</v>
      </c>
      <c r="I16" s="133">
        <f>AVERAGE(D16:H16)</f>
        <v>69100</v>
      </c>
      <c r="K16" s="192"/>
      <c r="L16" s="194"/>
    </row>
    <row r="17" spans="1:16" ht="18">
      <c r="A17" s="81"/>
      <c r="B17" s="184" t="s">
        <v>5</v>
      </c>
      <c r="C17" s="141" t="s">
        <v>164</v>
      </c>
      <c r="D17" s="179">
        <v>110000</v>
      </c>
      <c r="E17" s="179">
        <v>90000</v>
      </c>
      <c r="F17" s="179">
        <v>80000</v>
      </c>
      <c r="G17" s="195">
        <v>67500</v>
      </c>
      <c r="H17" s="195">
        <v>100000</v>
      </c>
      <c r="I17" s="133">
        <f t="shared" ref="I17:I40" si="0">AVERAGE(D17:H17)</f>
        <v>89500</v>
      </c>
      <c r="K17" s="192"/>
      <c r="L17" s="194"/>
    </row>
    <row r="18" spans="1:16" ht="18">
      <c r="A18" s="81"/>
      <c r="B18" s="184" t="s">
        <v>6</v>
      </c>
      <c r="C18" s="141" t="s">
        <v>165</v>
      </c>
      <c r="D18" s="179">
        <v>70000</v>
      </c>
      <c r="E18" s="179">
        <v>90000</v>
      </c>
      <c r="F18" s="179">
        <v>100000</v>
      </c>
      <c r="G18" s="195">
        <v>60000</v>
      </c>
      <c r="H18" s="195">
        <v>100000</v>
      </c>
      <c r="I18" s="133">
        <f t="shared" si="0"/>
        <v>84000</v>
      </c>
      <c r="K18" s="192"/>
      <c r="L18" s="194"/>
    </row>
    <row r="19" spans="1:16" ht="18">
      <c r="A19" s="81"/>
      <c r="B19" s="184" t="s">
        <v>7</v>
      </c>
      <c r="C19" s="141" t="s">
        <v>166</v>
      </c>
      <c r="D19" s="179">
        <v>85000</v>
      </c>
      <c r="E19" s="179">
        <v>50000</v>
      </c>
      <c r="F19" s="179">
        <v>40000</v>
      </c>
      <c r="G19" s="195">
        <v>90000</v>
      </c>
      <c r="H19" s="195">
        <v>100000</v>
      </c>
      <c r="I19" s="133">
        <f t="shared" si="0"/>
        <v>73000</v>
      </c>
      <c r="K19" s="192"/>
      <c r="L19" s="194"/>
      <c r="P19" s="202"/>
    </row>
    <row r="20" spans="1:16" ht="18">
      <c r="A20" s="81"/>
      <c r="B20" s="184" t="s">
        <v>8</v>
      </c>
      <c r="C20" s="141" t="s">
        <v>167</v>
      </c>
      <c r="D20" s="179">
        <v>150000</v>
      </c>
      <c r="E20" s="179">
        <v>210000</v>
      </c>
      <c r="F20" s="179">
        <v>150000</v>
      </c>
      <c r="G20" s="195">
        <v>187500</v>
      </c>
      <c r="H20" s="195">
        <v>200000</v>
      </c>
      <c r="I20" s="133">
        <f t="shared" si="0"/>
        <v>179500</v>
      </c>
      <c r="K20" s="192"/>
      <c r="L20" s="194"/>
    </row>
    <row r="21" spans="1:16" ht="18.75" customHeight="1">
      <c r="A21" s="81"/>
      <c r="B21" s="184" t="s">
        <v>9</v>
      </c>
      <c r="C21" s="141" t="s">
        <v>168</v>
      </c>
      <c r="D21" s="179">
        <v>45000</v>
      </c>
      <c r="E21" s="179">
        <v>60000</v>
      </c>
      <c r="F21" s="179">
        <v>100000</v>
      </c>
      <c r="G21" s="195">
        <v>50000</v>
      </c>
      <c r="H21" s="195">
        <v>83000</v>
      </c>
      <c r="I21" s="133">
        <f t="shared" si="0"/>
        <v>67600</v>
      </c>
      <c r="K21" s="192"/>
      <c r="L21" s="194"/>
    </row>
    <row r="22" spans="1:16" ht="18">
      <c r="A22" s="81"/>
      <c r="B22" s="184" t="s">
        <v>10</v>
      </c>
      <c r="C22" s="141" t="s">
        <v>169</v>
      </c>
      <c r="D22" s="179">
        <v>80000</v>
      </c>
      <c r="E22" s="179">
        <v>75000</v>
      </c>
      <c r="F22" s="179">
        <v>70000</v>
      </c>
      <c r="G22" s="195">
        <v>65000</v>
      </c>
      <c r="H22" s="195">
        <v>83000</v>
      </c>
      <c r="I22" s="133">
        <f t="shared" si="0"/>
        <v>74600</v>
      </c>
      <c r="K22" s="192"/>
      <c r="L22" s="194"/>
    </row>
    <row r="23" spans="1:16" ht="18">
      <c r="A23" s="81"/>
      <c r="B23" s="184" t="s">
        <v>11</v>
      </c>
      <c r="C23" s="141" t="s">
        <v>170</v>
      </c>
      <c r="D23" s="179">
        <v>35000</v>
      </c>
      <c r="E23" s="179">
        <v>35000</v>
      </c>
      <c r="F23" s="179">
        <v>35000</v>
      </c>
      <c r="G23" s="195">
        <v>22500</v>
      </c>
      <c r="H23" s="195">
        <v>36000</v>
      </c>
      <c r="I23" s="133">
        <f t="shared" si="0"/>
        <v>32700</v>
      </c>
      <c r="K23" s="192"/>
      <c r="L23" s="194"/>
    </row>
    <row r="24" spans="1:16" ht="18">
      <c r="A24" s="81"/>
      <c r="B24" s="184" t="s">
        <v>12</v>
      </c>
      <c r="C24" s="141" t="s">
        <v>171</v>
      </c>
      <c r="D24" s="179">
        <v>35000</v>
      </c>
      <c r="E24" s="179">
        <v>35000</v>
      </c>
      <c r="F24" s="179">
        <v>35000</v>
      </c>
      <c r="G24" s="195">
        <v>30000</v>
      </c>
      <c r="H24" s="195">
        <v>36000</v>
      </c>
      <c r="I24" s="133">
        <f t="shared" si="0"/>
        <v>34200</v>
      </c>
      <c r="K24" s="192"/>
      <c r="L24" s="194"/>
    </row>
    <row r="25" spans="1:16" ht="18">
      <c r="A25" s="81"/>
      <c r="B25" s="184" t="s">
        <v>13</v>
      </c>
      <c r="C25" s="141" t="s">
        <v>172</v>
      </c>
      <c r="D25" s="179">
        <v>35000</v>
      </c>
      <c r="E25" s="179">
        <v>35000</v>
      </c>
      <c r="F25" s="179">
        <v>35000</v>
      </c>
      <c r="G25" s="195">
        <v>30000</v>
      </c>
      <c r="H25" s="195">
        <v>23000</v>
      </c>
      <c r="I25" s="133">
        <f t="shared" si="0"/>
        <v>31600</v>
      </c>
      <c r="K25" s="192"/>
      <c r="L25" s="194"/>
    </row>
    <row r="26" spans="1:16" ht="18">
      <c r="A26" s="81"/>
      <c r="B26" s="184" t="s">
        <v>14</v>
      </c>
      <c r="C26" s="141" t="s">
        <v>173</v>
      </c>
      <c r="D26" s="179">
        <v>35000</v>
      </c>
      <c r="E26" s="179">
        <v>35000</v>
      </c>
      <c r="F26" s="179">
        <v>35000</v>
      </c>
      <c r="G26" s="195">
        <v>27500</v>
      </c>
      <c r="H26" s="195">
        <v>36000</v>
      </c>
      <c r="I26" s="133">
        <f t="shared" si="0"/>
        <v>33700</v>
      </c>
      <c r="K26" s="192"/>
      <c r="L26" s="194"/>
    </row>
    <row r="27" spans="1:16" ht="18">
      <c r="A27" s="81"/>
      <c r="B27" s="184" t="s">
        <v>15</v>
      </c>
      <c r="C27" s="141" t="s">
        <v>174</v>
      </c>
      <c r="D27" s="179">
        <v>75000</v>
      </c>
      <c r="E27" s="179">
        <v>80000</v>
      </c>
      <c r="F27" s="179">
        <v>50000</v>
      </c>
      <c r="G27" s="195">
        <v>67500</v>
      </c>
      <c r="H27" s="195">
        <v>93000</v>
      </c>
      <c r="I27" s="133">
        <f t="shared" si="0"/>
        <v>73100</v>
      </c>
      <c r="K27" s="192"/>
      <c r="L27" s="194"/>
    </row>
    <row r="28" spans="1:16" ht="18">
      <c r="A28" s="81"/>
      <c r="B28" s="184" t="s">
        <v>16</v>
      </c>
      <c r="C28" s="141" t="s">
        <v>175</v>
      </c>
      <c r="D28" s="179">
        <v>35000</v>
      </c>
      <c r="E28" s="179">
        <v>35000</v>
      </c>
      <c r="F28" s="179">
        <v>35000</v>
      </c>
      <c r="G28" s="195">
        <v>30000</v>
      </c>
      <c r="H28" s="195">
        <v>38000</v>
      </c>
      <c r="I28" s="133">
        <f t="shared" si="0"/>
        <v>34600</v>
      </c>
      <c r="K28" s="192"/>
      <c r="L28" s="194"/>
    </row>
    <row r="29" spans="1:16" ht="18">
      <c r="A29" s="81"/>
      <c r="B29" s="184" t="s">
        <v>17</v>
      </c>
      <c r="C29" s="141" t="s">
        <v>176</v>
      </c>
      <c r="D29" s="179">
        <v>33000</v>
      </c>
      <c r="E29" s="179">
        <v>45000</v>
      </c>
      <c r="F29" s="179">
        <v>50000</v>
      </c>
      <c r="G29" s="195">
        <v>50000</v>
      </c>
      <c r="H29" s="195">
        <v>50000</v>
      </c>
      <c r="I29" s="133">
        <f t="shared" si="0"/>
        <v>45600</v>
      </c>
      <c r="K29" s="192"/>
      <c r="L29" s="194"/>
    </row>
    <row r="30" spans="1:16" ht="18">
      <c r="A30" s="81"/>
      <c r="B30" s="184" t="s">
        <v>18</v>
      </c>
      <c r="C30" s="141" t="s">
        <v>177</v>
      </c>
      <c r="D30" s="179">
        <v>125000</v>
      </c>
      <c r="E30" s="179">
        <v>150000</v>
      </c>
      <c r="F30" s="179">
        <v>150000</v>
      </c>
      <c r="G30" s="195">
        <v>55000</v>
      </c>
      <c r="H30" s="195">
        <v>50000</v>
      </c>
      <c r="I30" s="133">
        <f t="shared" si="0"/>
        <v>106000</v>
      </c>
      <c r="K30" s="192"/>
      <c r="L30" s="194"/>
    </row>
    <row r="31" spans="1:16" ht="16.5" customHeight="1" thickBot="1">
      <c r="A31" s="82"/>
      <c r="B31" s="185" t="s">
        <v>19</v>
      </c>
      <c r="C31" s="142" t="s">
        <v>178</v>
      </c>
      <c r="D31" s="180">
        <v>30000</v>
      </c>
      <c r="E31" s="180">
        <v>55000</v>
      </c>
      <c r="F31" s="180">
        <v>50000</v>
      </c>
      <c r="G31" s="135">
        <v>50000</v>
      </c>
      <c r="H31" s="135">
        <v>50000</v>
      </c>
      <c r="I31" s="133">
        <f t="shared" si="0"/>
        <v>47000</v>
      </c>
      <c r="K31" s="192"/>
      <c r="L31" s="194"/>
    </row>
    <row r="32" spans="1:16" ht="17.25" customHeight="1" thickBot="1">
      <c r="A32" s="79" t="s">
        <v>20</v>
      </c>
      <c r="B32" s="112" t="s">
        <v>21</v>
      </c>
      <c r="C32" s="5"/>
      <c r="D32" s="7"/>
      <c r="E32" s="7"/>
      <c r="F32" s="7"/>
      <c r="G32" s="7"/>
      <c r="H32" s="7"/>
      <c r="I32" s="133"/>
      <c r="K32" s="196"/>
      <c r="L32" s="197"/>
    </row>
    <row r="33" spans="1:12" ht="18">
      <c r="A33" s="80"/>
      <c r="B33" s="183" t="s">
        <v>26</v>
      </c>
      <c r="C33" s="143" t="s">
        <v>179</v>
      </c>
      <c r="D33" s="193">
        <v>100000</v>
      </c>
      <c r="E33" s="193">
        <v>150000</v>
      </c>
      <c r="F33" s="193">
        <v>150000</v>
      </c>
      <c r="G33" s="133">
        <v>125000</v>
      </c>
      <c r="H33" s="133">
        <v>150000</v>
      </c>
      <c r="I33" s="133">
        <f t="shared" si="0"/>
        <v>135000</v>
      </c>
      <c r="K33" s="198"/>
      <c r="L33" s="194"/>
    </row>
    <row r="34" spans="1:12" ht="18">
      <c r="A34" s="81"/>
      <c r="B34" s="184" t="s">
        <v>27</v>
      </c>
      <c r="C34" s="141" t="s">
        <v>180</v>
      </c>
      <c r="D34" s="179">
        <v>100000</v>
      </c>
      <c r="E34" s="179">
        <v>150000</v>
      </c>
      <c r="F34" s="179">
        <v>150000</v>
      </c>
      <c r="G34" s="195">
        <v>125000</v>
      </c>
      <c r="H34" s="195">
        <v>133000</v>
      </c>
      <c r="I34" s="133">
        <f t="shared" si="0"/>
        <v>131600</v>
      </c>
      <c r="K34" s="198"/>
      <c r="L34" s="194"/>
    </row>
    <row r="35" spans="1:12" ht="18">
      <c r="A35" s="81"/>
      <c r="B35" s="183" t="s">
        <v>28</v>
      </c>
      <c r="C35" s="141" t="s">
        <v>181</v>
      </c>
      <c r="D35" s="179">
        <v>80000</v>
      </c>
      <c r="E35" s="179">
        <v>140000</v>
      </c>
      <c r="F35" s="179">
        <v>100000</v>
      </c>
      <c r="G35" s="195">
        <v>100000</v>
      </c>
      <c r="H35" s="195">
        <v>123000</v>
      </c>
      <c r="I35" s="133">
        <f t="shared" si="0"/>
        <v>108600</v>
      </c>
      <c r="K35" s="198"/>
      <c r="L35" s="194"/>
    </row>
    <row r="36" spans="1:12" ht="18">
      <c r="A36" s="81"/>
      <c r="B36" s="184" t="s">
        <v>29</v>
      </c>
      <c r="C36" s="141" t="s">
        <v>182</v>
      </c>
      <c r="D36" s="179">
        <v>100000</v>
      </c>
      <c r="E36" s="179">
        <v>75000</v>
      </c>
      <c r="F36" s="179">
        <v>70000</v>
      </c>
      <c r="G36" s="195">
        <v>117500</v>
      </c>
      <c r="H36" s="195">
        <v>75000</v>
      </c>
      <c r="I36" s="133">
        <f t="shared" si="0"/>
        <v>87500</v>
      </c>
      <c r="K36" s="198"/>
      <c r="L36" s="194"/>
    </row>
    <row r="37" spans="1:12" ht="16.5" customHeight="1" thickBot="1">
      <c r="A37" s="82"/>
      <c r="B37" s="183" t="s">
        <v>30</v>
      </c>
      <c r="C37" s="141" t="s">
        <v>183</v>
      </c>
      <c r="D37" s="179">
        <v>120000</v>
      </c>
      <c r="E37" s="179">
        <v>250000</v>
      </c>
      <c r="F37" s="179">
        <v>200000</v>
      </c>
      <c r="G37" s="195">
        <v>212500</v>
      </c>
      <c r="H37" s="195">
        <v>150000</v>
      </c>
      <c r="I37" s="133">
        <f t="shared" si="0"/>
        <v>186500</v>
      </c>
      <c r="K37" s="198"/>
      <c r="L37" s="194"/>
    </row>
    <row r="38" spans="1:12" ht="17.25" customHeight="1" thickBot="1">
      <c r="A38" s="79" t="s">
        <v>25</v>
      </c>
      <c r="B38" s="112" t="s">
        <v>51</v>
      </c>
      <c r="C38" s="5"/>
      <c r="D38" s="7"/>
      <c r="E38" s="7"/>
      <c r="F38" s="7"/>
      <c r="G38" s="7"/>
      <c r="H38" s="7"/>
      <c r="I38" s="133"/>
      <c r="K38" s="196"/>
      <c r="L38" s="197"/>
    </row>
    <row r="39" spans="1:12" ht="18">
      <c r="A39" s="80"/>
      <c r="B39" s="186" t="s">
        <v>31</v>
      </c>
      <c r="C39" s="144" t="s">
        <v>217</v>
      </c>
      <c r="D39" s="158">
        <v>1600000</v>
      </c>
      <c r="E39" s="158">
        <v>2100000</v>
      </c>
      <c r="F39" s="158">
        <v>1973400</v>
      </c>
      <c r="G39" s="158">
        <v>1569750</v>
      </c>
      <c r="H39" s="158">
        <v>1686360</v>
      </c>
      <c r="I39" s="158">
        <f t="shared" si="0"/>
        <v>1785902</v>
      </c>
      <c r="K39" s="198"/>
      <c r="L39" s="194"/>
    </row>
    <row r="40" spans="1:12" ht="18.75" thickBot="1">
      <c r="A40" s="82"/>
      <c r="B40" s="185" t="s">
        <v>32</v>
      </c>
      <c r="C40" s="142" t="s">
        <v>185</v>
      </c>
      <c r="D40" s="180">
        <v>1250000</v>
      </c>
      <c r="E40" s="180">
        <v>1450000</v>
      </c>
      <c r="F40" s="180">
        <v>1255800</v>
      </c>
      <c r="G40" s="135">
        <v>1098825</v>
      </c>
      <c r="H40" s="135">
        <v>1291680</v>
      </c>
      <c r="I40" s="135">
        <f t="shared" si="0"/>
        <v>1269261</v>
      </c>
      <c r="K40" s="198"/>
      <c r="L40" s="194"/>
    </row>
    <row r="41" spans="1:12" ht="15.75" thickBot="1">
      <c r="C41" s="199" t="s">
        <v>220</v>
      </c>
      <c r="D41" s="199">
        <f>SUM(D16:D40)</f>
        <v>4393000</v>
      </c>
      <c r="E41" s="199">
        <f t="shared" ref="E41:H41" si="1">SUM(E16:E40)</f>
        <v>5445000</v>
      </c>
      <c r="F41" s="199">
        <f t="shared" si="1"/>
        <v>4994200</v>
      </c>
      <c r="G41" s="199">
        <f t="shared" si="1"/>
        <v>4298575</v>
      </c>
      <c r="H41" s="200">
        <f t="shared" si="1"/>
        <v>4770040</v>
      </c>
      <c r="I41" s="83"/>
    </row>
    <row r="49" spans="11:12" s="117" customFormat="1">
      <c r="K49" s="202"/>
      <c r="L49" s="202"/>
    </row>
    <row r="50" spans="11:12" s="117" customFormat="1">
      <c r="K50" s="202"/>
      <c r="L50" s="202"/>
    </row>
    <row r="51" spans="11:12" s="117" customFormat="1">
      <c r="K51" s="202"/>
      <c r="L51" s="202"/>
    </row>
    <row r="52" spans="11:12" s="117" customFormat="1">
      <c r="K52" s="202"/>
      <c r="L52" s="202"/>
    </row>
    <row r="53" spans="11:12" s="117" customFormat="1">
      <c r="K53" s="202"/>
      <c r="L53" s="202"/>
    </row>
    <row r="54" spans="11:12" s="117" customFormat="1">
      <c r="K54" s="202"/>
      <c r="L54" s="202"/>
    </row>
    <row r="55" spans="11:12" s="117" customFormat="1">
      <c r="K55" s="202"/>
      <c r="L55" s="202"/>
    </row>
    <row r="56" spans="11:12" s="117" customFormat="1">
      <c r="K56" s="202"/>
      <c r="L56" s="202"/>
    </row>
    <row r="57" spans="11:12" s="117" customFormat="1">
      <c r="K57" s="202"/>
      <c r="L57" s="202"/>
    </row>
    <row r="58" spans="11:12" s="117" customFormat="1">
      <c r="K58" s="202"/>
      <c r="L58" s="202"/>
    </row>
    <row r="59" spans="11:12" s="117" customFormat="1">
      <c r="K59" s="202"/>
      <c r="L59" s="202"/>
    </row>
    <row r="60" spans="11:12" s="117" customFormat="1">
      <c r="K60" s="202"/>
      <c r="L60" s="202"/>
    </row>
    <row r="61" spans="11:12" s="117" customFormat="1">
      <c r="K61" s="202"/>
      <c r="L61" s="202"/>
    </row>
    <row r="62" spans="11:12" s="117" customFormat="1">
      <c r="K62" s="202"/>
      <c r="L62" s="202"/>
    </row>
    <row r="63" spans="11:12" s="117" customFormat="1">
      <c r="K63" s="202"/>
      <c r="L63" s="202"/>
    </row>
    <row r="64" spans="11:12" s="117" customFormat="1">
      <c r="K64" s="202"/>
      <c r="L64" s="202"/>
    </row>
    <row r="65" spans="11:12" s="117" customFormat="1">
      <c r="K65" s="202"/>
      <c r="L65" s="202"/>
    </row>
    <row r="66" spans="11:12" s="117" customFormat="1">
      <c r="K66" s="202"/>
      <c r="L66" s="202"/>
    </row>
    <row r="67" spans="11:12" s="117" customFormat="1">
      <c r="K67" s="202"/>
      <c r="L67" s="202"/>
    </row>
    <row r="68" spans="11:12" s="117" customFormat="1">
      <c r="K68" s="202"/>
      <c r="L68" s="202"/>
    </row>
    <row r="69" spans="11:12" s="117" customFormat="1">
      <c r="K69" s="202"/>
      <c r="L69" s="202"/>
    </row>
    <row r="70" spans="11:12" s="117" customFormat="1">
      <c r="K70" s="202"/>
      <c r="L70" s="202"/>
    </row>
    <row r="71" spans="11:12" s="117" customFormat="1">
      <c r="K71" s="202"/>
      <c r="L71" s="202"/>
    </row>
    <row r="72" spans="11:12" s="117" customFormat="1">
      <c r="K72" s="202"/>
      <c r="L72" s="202"/>
    </row>
    <row r="73" spans="11:12" s="117" customFormat="1">
      <c r="K73" s="202"/>
      <c r="L73" s="202"/>
    </row>
    <row r="74" spans="11:12" s="117" customFormat="1">
      <c r="K74" s="202"/>
      <c r="L74" s="202"/>
    </row>
    <row r="75" spans="11:12" s="117" customFormat="1">
      <c r="K75" s="202"/>
      <c r="L75" s="202"/>
    </row>
    <row r="76" spans="11:12" s="117" customFormat="1">
      <c r="K76" s="202"/>
      <c r="L76" s="202"/>
    </row>
    <row r="77" spans="11:12" s="117" customFormat="1">
      <c r="K77" s="202"/>
      <c r="L77" s="202"/>
    </row>
    <row r="78" spans="11:12" s="117" customFormat="1">
      <c r="K78" s="202"/>
      <c r="L78" s="202"/>
    </row>
    <row r="79" spans="11:12" s="117" customFormat="1">
      <c r="K79" s="202"/>
      <c r="L79" s="202"/>
    </row>
    <row r="80" spans="11:12" s="117" customFormat="1">
      <c r="K80" s="202"/>
      <c r="L80" s="202"/>
    </row>
    <row r="81" spans="11:12" s="117" customFormat="1">
      <c r="K81" s="202"/>
      <c r="L81" s="202"/>
    </row>
    <row r="82" spans="11:12" s="117" customFormat="1">
      <c r="K82" s="202"/>
      <c r="L82" s="202"/>
    </row>
    <row r="83" spans="11:12" s="117" customFormat="1">
      <c r="K83" s="202"/>
      <c r="L83" s="202"/>
    </row>
    <row r="84" spans="11:12" s="117" customFormat="1">
      <c r="K84" s="202"/>
      <c r="L84" s="202"/>
    </row>
    <row r="85" spans="11:12" s="117" customFormat="1">
      <c r="K85" s="202"/>
      <c r="L85" s="202"/>
    </row>
    <row r="86" spans="11:12" s="117" customFormat="1">
      <c r="K86" s="202"/>
      <c r="L86" s="202"/>
    </row>
    <row r="87" spans="11:12" s="117" customFormat="1">
      <c r="K87" s="202"/>
      <c r="L87" s="202"/>
    </row>
    <row r="88" spans="11:12" s="117" customFormat="1">
      <c r="K88" s="202"/>
      <c r="L88" s="202"/>
    </row>
    <row r="89" spans="11:12" s="117" customFormat="1">
      <c r="K89" s="202"/>
      <c r="L89" s="202"/>
    </row>
    <row r="90" spans="11:12" s="117" customFormat="1">
      <c r="K90" s="202"/>
      <c r="L90" s="202"/>
    </row>
    <row r="91" spans="11:12" s="117" customFormat="1">
      <c r="K91" s="202"/>
      <c r="L91" s="202"/>
    </row>
    <row r="92" spans="11:12" s="117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15-09-2025</vt:lpstr>
      <vt:lpstr>By Order</vt:lpstr>
      <vt:lpstr>All Stores</vt:lpstr>
      <vt:lpstr>'15-09-2025'!Print_Titles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2025-09-19T06:13:07Z</cp:lastPrinted>
  <dcterms:created xsi:type="dcterms:W3CDTF">2010-10-20T06:23:14Z</dcterms:created>
  <dcterms:modified xsi:type="dcterms:W3CDTF">2025-09-19T06:13:39Z</dcterms:modified>
</cp:coreProperties>
</file>